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Volumes/Data/DATA VIKTOR 2020/KIB AUDITED 2019 PRINT/"/>
    </mc:Choice>
  </mc:AlternateContent>
  <xr:revisionPtr revIDLastSave="0" documentId="13_ncr:1_{C6EC619D-9ED7-0D44-BACA-2FCF8F862F1D}" xr6:coauthVersionLast="45" xr6:coauthVersionMax="45" xr10:uidLastSave="{00000000-0000-0000-0000-000000000000}"/>
  <bookViews>
    <workbookView xWindow="0" yWindow="0" windowWidth="25600" windowHeight="16000" tabRatio="809" activeTab="4" xr2:uid="{00000000-000D-0000-FFFF-FFFF00000000}"/>
  </bookViews>
  <sheets>
    <sheet name="DPKP 2012" sheetId="2" state="hidden" r:id="rId1"/>
    <sheet name="KIB A DPKP" sheetId="32" state="hidden" r:id="rId2"/>
    <sheet name="KIB M DPKP" sheetId="33" state="hidden" r:id="rId3"/>
    <sheet name="UE" sheetId="44" r:id="rId4"/>
    <sheet name="KIB A " sheetId="35" r:id="rId5"/>
    <sheet name="KIB B" sheetId="31" state="hidden" r:id="rId6"/>
    <sheet name="KIB B di bawah kapitalisasi" sheetId="42" state="hidden" r:id="rId7"/>
    <sheet name="KIB B FINAL" sheetId="40" r:id="rId8"/>
    <sheet name="KIB C" sheetId="30" r:id="rId9"/>
    <sheet name="KIB D" sheetId="29" r:id="rId10"/>
    <sheet name="KIB E" sheetId="28" state="hidden" r:id="rId11"/>
    <sheet name="KIB E di bawah kapitalisasi" sheetId="43" state="hidden" r:id="rId12"/>
    <sheet name="KIB E FINAL" sheetId="41" r:id="rId13"/>
    <sheet name="KIB F" sheetId="27" r:id="rId14"/>
    <sheet name="KIB B&lt;300000" sheetId="34" state="hidden" r:id="rId15"/>
    <sheet name="KIB A DPKP (3)" sheetId="36" state="hidden" r:id="rId16"/>
    <sheet name="DPKP 2012 RB " sheetId="26" state="hidden" r:id="rId17"/>
    <sheet name="EKSTRACOUNTABLE_F" sheetId="38" r:id="rId18"/>
    <sheet name="BI" sheetId="39" state="hidden" r:id="rId19"/>
    <sheet name="Sheet1" sheetId="37" state="hidden" r:id="rId20"/>
    <sheet name="KIB E FINAL (2)" sheetId="45" state="hidden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" localSheetId="20">#REF!</definedName>
    <definedName name="_">#REF!</definedName>
    <definedName name="_xlnm._FilterDatabase" localSheetId="0" hidden="1">'DPKP 2012'!$AN$55:$AO$224</definedName>
    <definedName name="_xlnm._FilterDatabase" localSheetId="16" hidden="1">'DPKP 2012 RB '!$AN$35:$AO$124</definedName>
    <definedName name="_xlnm._FilterDatabase" localSheetId="17" hidden="1">EKSTRACOUNTABLE_F!$A$9:$S$537</definedName>
    <definedName name="_xlnm._FilterDatabase" localSheetId="1" hidden="1">'KIB A DPKP'!$AT$49:$AU$139</definedName>
    <definedName name="_xlnm._FilterDatabase" localSheetId="15" hidden="1">'KIB A DPKP (3)'!$AT$48:$AU$137</definedName>
    <definedName name="_xlnm._FilterDatabase" localSheetId="5" hidden="1">'KIB B'!$B$10:$AB$153</definedName>
    <definedName name="_xlnm._FilterDatabase" localSheetId="6" hidden="1">'KIB B di bawah kapitalisasi'!$B$9:$Q$47</definedName>
    <definedName name="_xlnm._FilterDatabase" localSheetId="7" hidden="1">'KIB B FINAL'!$A$8:$AF$137</definedName>
    <definedName name="_xlnm._FilterDatabase" localSheetId="14" hidden="1">'KIB B&lt;300000'!$A$10:$BA$280</definedName>
    <definedName name="_xlnm._FilterDatabase" localSheetId="9" hidden="1">'KIB D'!#REF!</definedName>
    <definedName name="_xlnm._FilterDatabase" localSheetId="10" hidden="1">'KIB E'!$A$9:$AE$223</definedName>
    <definedName name="_xlnm._FilterDatabase" localSheetId="11" hidden="1">'KIB E di bawah kapitalisasi'!$A$8:$U$21</definedName>
    <definedName name="_xlnm._FilterDatabase" localSheetId="12" hidden="1">'KIB E FINAL'!$A$9:$Q$252</definedName>
    <definedName name="_xlnm._FilterDatabase" localSheetId="20" hidden="1">'KIB E FINAL (2)'!$A$9:$Q$579</definedName>
    <definedName name="_xlnm._FilterDatabase" localSheetId="2" hidden="1">'KIB M DPKP'!$AO$8:$AV$335</definedName>
    <definedName name="_xlnm._FilterDatabase" localSheetId="3" hidden="1">UE!$B$4:$F$75</definedName>
    <definedName name="a" localSheetId="20">#REF!</definedName>
    <definedName name="a">#REF!</definedName>
    <definedName name="AA" localSheetId="20">#REF!</definedName>
    <definedName name="AA">#REF!</definedName>
    <definedName name="ABANABANABAMAHAHHAJAKLA" localSheetId="20">#REF!</definedName>
    <definedName name="ABANABANABAMAHAHHAJAKLA">#REF!</definedName>
    <definedName name="ACUAN">#REF!</definedName>
    <definedName name="ADA" localSheetId="20">#REF!</definedName>
    <definedName name="ADA">#REF!</definedName>
    <definedName name="ADI" localSheetId="20">#REF!</definedName>
    <definedName name="ADI">#REF!</definedName>
    <definedName name="AED" localSheetId="20">#REF!</definedName>
    <definedName name="AED">#REF!</definedName>
    <definedName name="ALIAS" localSheetId="20">'[1]A. TANAH'!#REF!</definedName>
    <definedName name="ALIAS">'[1]A. TANAH'!#REF!</definedName>
    <definedName name="amajsmdjalihanxkklkkj" localSheetId="20">#REF!</definedName>
    <definedName name="amajsmdjalihanxkklkkj">#REF!</definedName>
    <definedName name="AMAN" localSheetId="20">#REF!</definedName>
    <definedName name="AMAN">#REF!</definedName>
    <definedName name="ANDES" localSheetId="20">#REF!</definedName>
    <definedName name="ANDES">#REF!</definedName>
    <definedName name="ANGGARAN" localSheetId="20">#REF!</definedName>
    <definedName name="ANGGARAN">#REF!</definedName>
    <definedName name="ANGKA" localSheetId="20">#REF!</definedName>
    <definedName name="ANGKA">#REF!</definedName>
    <definedName name="AREA" localSheetId="20">#REF!</definedName>
    <definedName name="AREA">#REF!</definedName>
    <definedName name="ASET" localSheetId="20">#REF!</definedName>
    <definedName name="ASET">#REF!</definedName>
    <definedName name="ASISTEN_BIDANG_PEMERINTAHAN" localSheetId="20">#REF!</definedName>
    <definedName name="ASISTEN_BIDANG_PEMERINTAHAN">#REF!</definedName>
    <definedName name="assdfg" localSheetId="20">#REF!</definedName>
    <definedName name="assdfg">#REF!</definedName>
    <definedName name="b" localSheetId="20">#REF!</definedName>
    <definedName name="b">#REF!</definedName>
    <definedName name="B_A_P_P_E_D_A">[2]BAPPEDA!$J$5</definedName>
    <definedName name="B_A_W_A_S_D_A">[2]BAWASDA!$J$5</definedName>
    <definedName name="BAB" localSheetId="20">#REF!</definedName>
    <definedName name="BAB">#REF!</definedName>
    <definedName name="BABI" localSheetId="20">#REF!</definedName>
    <definedName name="BABI">#REF!</definedName>
    <definedName name="BAGIAN_PEMBERDAYAAN_MASYARAKAT_DESA">[2]PMD!$J$5</definedName>
    <definedName name="Bajas" localSheetId="20">#REF!</definedName>
    <definedName name="Bajas">#REF!</definedName>
    <definedName name="BANGUNAN" localSheetId="20">#REF!</definedName>
    <definedName name="BANGUNAN">#REF!</definedName>
    <definedName name="BARANG" localSheetId="20">'[1]A. TANAH'!#REF!</definedName>
    <definedName name="BARANG">'[1]A. TANAH'!#REF!</definedName>
    <definedName name="BARANGBARANG" localSheetId="20">#REF!</definedName>
    <definedName name="BARANGBARANG">#REF!</definedName>
    <definedName name="BARANGKODE" localSheetId="20">'[1]A. TANAH'!#REF!</definedName>
    <definedName name="BARANGKODE">'[1]A. TANAH'!#REF!</definedName>
    <definedName name="BB" localSheetId="20">#REF!</definedName>
    <definedName name="BB">#REF!</definedName>
    <definedName name="BBBB" localSheetId="20">#REF!</definedName>
    <definedName name="BBBB">#REF!</definedName>
    <definedName name="BERLIAN" localSheetId="20">#REF!</definedName>
    <definedName name="BERLIAN">#REF!</definedName>
    <definedName name="BK" localSheetId="20">'[1]A. TANAH'!#REF!</definedName>
    <definedName name="BK">'[1]A. TANAH'!#REF!</definedName>
    <definedName name="BUDI" localSheetId="20">#REF!</definedName>
    <definedName name="BUDI">#REF!</definedName>
    <definedName name="BURHAN" localSheetId="20">#REF!</definedName>
    <definedName name="BURHAN">#REF!</definedName>
    <definedName name="CARA" localSheetId="20">#REF!</definedName>
    <definedName name="CARA">#REF!</definedName>
    <definedName name="D" localSheetId="20">#REF!</definedName>
    <definedName name="D">#REF!</definedName>
    <definedName name="da" localSheetId="20">#REF!</definedName>
    <definedName name="da">#REF!</definedName>
    <definedName name="DAERAH" localSheetId="20">#REF!</definedName>
    <definedName name="DAERAH">#REF!</definedName>
    <definedName name="data" localSheetId="20">'[1]A. TANAH'!#REF!</definedName>
    <definedName name="data">'[1]A. TANAH'!#REF!</definedName>
    <definedName name="_xlnm.Database" localSheetId="20">#REF!</definedName>
    <definedName name="_xlnm.Database">#REF!</definedName>
    <definedName name="DEA" localSheetId="20">#REF!</definedName>
    <definedName name="DEA">#REF!</definedName>
    <definedName name="DEDE" localSheetId="20">#REF!</definedName>
    <definedName name="DEDE">#REF!</definedName>
    <definedName name="DEWA" localSheetId="20">#REF!</definedName>
    <definedName name="DEWA">#REF!</definedName>
    <definedName name="DEWI" localSheetId="20">#REF!</definedName>
    <definedName name="DEWI">#REF!</definedName>
    <definedName name="DIA" localSheetId="20">#REF!</definedName>
    <definedName name="DIA">#REF!</definedName>
    <definedName name="DINAS_KEHUTANAN_PERKEBUNAN">[2]EKBANG!$J$4</definedName>
    <definedName name="DINAS_PENDAPATAN_DAERAH">[2]PMD!$J$5</definedName>
    <definedName name="DINAS_PERINDAGKOP_NAKERTRANS">[2]KESBANG!$J$5</definedName>
    <definedName name="DINAS_PERTAMBANGAN_DAN_LINGKUNGAN_HIDUP">[2]CAPIL!$J$5</definedName>
    <definedName name="DINAS_PU_DAN_PERHUBUNGAN">[2]TAPEM!$J$5</definedName>
    <definedName name="DOKUMEN" localSheetId="20">#REF!</definedName>
    <definedName name="DOKUMEN">#REF!</definedName>
    <definedName name="DPRD_KOLAKA_UTARA" localSheetId="20">#REF!</definedName>
    <definedName name="DPRD_KOLAKA_UTARA">#REF!</definedName>
    <definedName name="dua" localSheetId="20">'[1]A. TANAH'!#REF!</definedName>
    <definedName name="dua">'[1]A. TANAH'!#REF!</definedName>
    <definedName name="DUNIA" localSheetId="20">#REF!</definedName>
    <definedName name="DUNIA">#REF!</definedName>
    <definedName name="e" localSheetId="20">#REF!</definedName>
    <definedName name="e">#REF!</definedName>
    <definedName name="ekspor" localSheetId="20">#REF!</definedName>
    <definedName name="ekspor">#REF!</definedName>
    <definedName name="Excel_BuiltIn_Print_Area_1" localSheetId="20">#REF!</definedName>
    <definedName name="Excel_BuiltIn_Print_Area_1">#REF!</definedName>
    <definedName name="Excel_BuiltIn_Print_Area_10" localSheetId="20">#REF!</definedName>
    <definedName name="Excel_BuiltIn_Print_Area_10">#REF!</definedName>
    <definedName name="Excel_BuiltIn_Print_Area_11" localSheetId="20">'[3]Bant _ Tdk Trsangka'!#REF!</definedName>
    <definedName name="Excel_BuiltIn_Print_Area_11">'[3]Bant _ Tdk Trsangka'!#REF!</definedName>
    <definedName name="Excel_BuiltIn_Print_Area_12" localSheetId="20">[3]Pembiayaan!#REF!</definedName>
    <definedName name="Excel_BuiltIn_Print_Area_12">[3]Pembiayaan!#REF!</definedName>
    <definedName name="Excel_BuiltIn_Print_Area_6" localSheetId="20">'[3]Rekap Belanja'!#REF!</definedName>
    <definedName name="Excel_BuiltIn_Print_Area_6">'[3]Rekap Belanja'!#REF!</definedName>
    <definedName name="Excel_BuiltIn_Print_Titles_1" localSheetId="20">#REF!</definedName>
    <definedName name="Excel_BuiltIn_Print_Titles_1">#REF!</definedName>
    <definedName name="Excel_BuiltIn_Print_Titles_10" localSheetId="20">#REF!</definedName>
    <definedName name="Excel_BuiltIn_Print_Titles_10">#REF!</definedName>
    <definedName name="F" localSheetId="20">#REF!</definedName>
    <definedName name="F">#REF!</definedName>
    <definedName name="fa" localSheetId="20">#REF!</definedName>
    <definedName name="fa">#REF!</definedName>
    <definedName name="FHFJFKJFKFKK" localSheetId="20">#REF!</definedName>
    <definedName name="FHFJFKJFKFKK">#REF!</definedName>
    <definedName name="filterdinamis">OFFSET('[4]Dinamic Filtering'!$H$2,,,COUNTIF('[4]Dinamic Filtering'!$H$2:$H$7951,"?*"))</definedName>
    <definedName name="g" localSheetId="20">#REF!</definedName>
    <definedName name="g">#REF!</definedName>
    <definedName name="GEDUNG" localSheetId="20">#REF!</definedName>
    <definedName name="GEDUNG">#REF!</definedName>
    <definedName name="GILA" localSheetId="20">#REF!</definedName>
    <definedName name="GILA">#REF!</definedName>
    <definedName name="gogon" localSheetId="20">'[5]A. TANAH'!#REF!</definedName>
    <definedName name="gogon">'[5]A. TANAH'!#REF!</definedName>
    <definedName name="H" localSheetId="20">#REF!</definedName>
    <definedName name="H">#REF!</definedName>
    <definedName name="HABU" localSheetId="20">#REF!</definedName>
    <definedName name="HABU">#REF!</definedName>
    <definedName name="harga" localSheetId="20">#REF!</definedName>
    <definedName name="harga">#REF!</definedName>
    <definedName name="HATI" localSheetId="20">#REF!</definedName>
    <definedName name="HATI">#REF!</definedName>
    <definedName name="impor" localSheetId="20">#REF!</definedName>
    <definedName name="impor">#REF!</definedName>
    <definedName name="INDEKS" localSheetId="20">'[1]A. TANAH'!#REF!</definedName>
    <definedName name="INDEKS">'[1]A. TANAH'!#REF!</definedName>
    <definedName name="INISIAL" localSheetId="20">'[1]A. TANAH'!#REF!</definedName>
    <definedName name="INISIAL">'[1]A. TANAH'!#REF!</definedName>
    <definedName name="INTAN" localSheetId="20">#REF!</definedName>
    <definedName name="INTAN">#REF!</definedName>
    <definedName name="ITU" localSheetId="20">#REF!</definedName>
    <definedName name="ITU">#REF!</definedName>
    <definedName name="JABATAN" localSheetId="20">#REF!</definedName>
    <definedName name="JABATAN">#REF!</definedName>
    <definedName name="JAJAN" localSheetId="20">#REF!</definedName>
    <definedName name="JAJAN">#REF!</definedName>
    <definedName name="JALAN" localSheetId="20">#REF!</definedName>
    <definedName name="JALAN">#REF!</definedName>
    <definedName name="JASA" localSheetId="20">'[1]A. TANAH'!#REF!</definedName>
    <definedName name="JASA">'[1]A. TANAH'!#REF!</definedName>
    <definedName name="JENIS_ASET" localSheetId="20">#REF!</definedName>
    <definedName name="JENIS_ASET">#REF!</definedName>
    <definedName name="jumlah" localSheetId="20">'[1]A. TANAH'!#REF!</definedName>
    <definedName name="jumlah">'[1]A. TANAH'!#REF!</definedName>
    <definedName name="KANTOR" localSheetId="20">#REF!</definedName>
    <definedName name="KANTOR">#REF!</definedName>
    <definedName name="KAP">#REF!</definedName>
    <definedName name="KB" localSheetId="20">'[1]A. TANAH'!#REF!</definedName>
    <definedName name="KB">'[1]A. TANAH'!#REF!</definedName>
    <definedName name="KECAMATAN_KODEOHA" localSheetId="20">#REF!</definedName>
    <definedName name="KECAMATAN_KODEOHA">#REF!</definedName>
    <definedName name="KECAMATAN_PAKUE" localSheetId="20">[6]PERTANIAN!#REF!</definedName>
    <definedName name="KECAMATAN_PAKUE">[6]PERTANIAN!#REF!</definedName>
    <definedName name="kelompok" localSheetId="3">'[7]kode barang'!$B$2:$C$101</definedName>
    <definedName name="kelompok">'[8]kode barang'!$B$2:$C$103</definedName>
    <definedName name="KIB" localSheetId="20">#REF!</definedName>
    <definedName name="KIB">#REF!</definedName>
    <definedName name="KKK" localSheetId="20">'[1]A. TANAH'!#REF!</definedName>
    <definedName name="KKK">'[1]A. TANAH'!#REF!</definedName>
    <definedName name="KODE" localSheetId="20">#REF!</definedName>
    <definedName name="KODE">#REF!</definedName>
    <definedName name="KODEBARANG" localSheetId="20">#REF!</definedName>
    <definedName name="KODEBARANG">#REF!</definedName>
    <definedName name="KODEBARANG1" localSheetId="20">[9]GUDANG!#REF!</definedName>
    <definedName name="KODEBARANG1">[9]GUDANG!#REF!</definedName>
    <definedName name="kodebarang2" localSheetId="20">#REF!</definedName>
    <definedName name="kodebarang2">#REF!</definedName>
    <definedName name="KODEBARANG3" localSheetId="20">'[1]A. TANAH'!#REF!</definedName>
    <definedName name="KODEBARANG3">'[1]A. TANAH'!#REF!</definedName>
    <definedName name="KODEBARANG4" localSheetId="20">'[1]A. TANAH'!#REF!</definedName>
    <definedName name="KODEBARANG4">'[1]A. TANAH'!#REF!</definedName>
    <definedName name="KODEBARANG5" localSheetId="20">'[1]A. TANAH'!#REF!</definedName>
    <definedName name="KODEBARANG5">'[1]A. TANAH'!#REF!</definedName>
    <definedName name="KODEBARANGA" localSheetId="20">#REF!</definedName>
    <definedName name="KODEBARANGA">#REF!</definedName>
    <definedName name="KODEBARANGB" localSheetId="20">#REF!</definedName>
    <definedName name="KODEBARANGB">#REF!</definedName>
    <definedName name="KODEJASA1" localSheetId="20">'[1]A. TANAH'!#REF!</definedName>
    <definedName name="KODEJASA1">'[1]A. TANAH'!#REF!</definedName>
    <definedName name="KONDIDSI" localSheetId="20">#REF!</definedName>
    <definedName name="KONDIDSI">#REF!</definedName>
    <definedName name="KURA" localSheetId="20">#REF!</definedName>
    <definedName name="KURA">#REF!</definedName>
    <definedName name="KURANGBAIK" localSheetId="20">#REF!</definedName>
    <definedName name="KURANGBAIK">#REF!</definedName>
    <definedName name="l" localSheetId="20">#REF!</definedName>
    <definedName name="l">#REF!</definedName>
    <definedName name="LAMBANG" localSheetId="20">#REF!</definedName>
    <definedName name="LAMBANG">#REF!</definedName>
    <definedName name="Lamp" localSheetId="20">#REF!</definedName>
    <definedName name="Lamp">#REF!</definedName>
    <definedName name="Lamp1" localSheetId="20">#REF!</definedName>
    <definedName name="Lamp1">#REF!</definedName>
    <definedName name="lllllll" localSheetId="20">#REF!</definedName>
    <definedName name="lllllll">#REF!</definedName>
    <definedName name="LUAS" localSheetId="20">#REF!</definedName>
    <definedName name="LUAS">#REF!</definedName>
    <definedName name="M" localSheetId="20">#REF!</definedName>
    <definedName name="M">#REF!</definedName>
    <definedName name="MASA" localSheetId="20">#REF!</definedName>
    <definedName name="MASA">#REF!</definedName>
    <definedName name="MASAMANFAAT" localSheetId="3">'[7]kode barang'!$B$4:$E$101</definedName>
    <definedName name="MASAMANFAAT">'[8]kode barang'!$B$4:$E$103</definedName>
    <definedName name="MATA" localSheetId="20">#REF!</definedName>
    <definedName name="MATA">#REF!</definedName>
    <definedName name="mawar" localSheetId="20">'[10]B. PELTN MSIN '!#REF!</definedName>
    <definedName name="mawar">'[10]B. PELTN MSIN '!#REF!</definedName>
    <definedName name="mesin" localSheetId="20">'[1]A. TANAH'!#REF!</definedName>
    <definedName name="mesin">'[1]A. TANAH'!#REF!</definedName>
    <definedName name="METODE" localSheetId="20">#REF!</definedName>
    <definedName name="METODE">#REF!</definedName>
    <definedName name="MM" localSheetId="20">#REF!</definedName>
    <definedName name="MM">#REF!</definedName>
    <definedName name="MMMMMMMMMMMM" localSheetId="20">#REF!</definedName>
    <definedName name="MMMMMMMMMMMM">#REF!</definedName>
    <definedName name="NAMA" localSheetId="20">#REF!</definedName>
    <definedName name="NAMA">#REF!</definedName>
    <definedName name="NILAI" localSheetId="20">'[1]A. TANAH'!#REF!</definedName>
    <definedName name="NILAI">'[1]A. TANAH'!#REF!</definedName>
    <definedName name="NINJA" localSheetId="20">#REF!</definedName>
    <definedName name="NINJA">#REF!</definedName>
    <definedName name="ol" localSheetId="20">'[5]A. TANAH'!#REF!</definedName>
    <definedName name="ol">'[5]A. TANAH'!#REF!</definedName>
    <definedName name="orang" localSheetId="20">#REF!</definedName>
    <definedName name="orang">#REF!</definedName>
    <definedName name="p" localSheetId="20">#REF!</definedName>
    <definedName name="p">#REF!</definedName>
    <definedName name="PANGKAT" localSheetId="20">#REF!</definedName>
    <definedName name="PANGKAT">#REF!</definedName>
    <definedName name="PASAR" localSheetId="20">#REF!</definedName>
    <definedName name="PASAR">#REF!</definedName>
    <definedName name="PENYUSAN" localSheetId="20">#REF!</definedName>
    <definedName name="PENYUSAN">#REF!</definedName>
    <definedName name="peranap" localSheetId="20">#REF!</definedName>
    <definedName name="peranap">#REF!</definedName>
    <definedName name="PISAH" localSheetId="20">#REF!</definedName>
    <definedName name="PISAH">#REF!</definedName>
    <definedName name="PISTON" localSheetId="20">'[1]A. TANAH'!#REF!</definedName>
    <definedName name="PISTON">'[1]A. TANAH'!#REF!</definedName>
    <definedName name="POT" localSheetId="20">#REF!</definedName>
    <definedName name="POT">#REF!</definedName>
    <definedName name="PPPP" localSheetId="20">#REF!</definedName>
    <definedName name="PPPP">#REF!</definedName>
    <definedName name="PPPPP" localSheetId="20">#REF!</definedName>
    <definedName name="PPPPP">#REF!</definedName>
    <definedName name="PRESTASI" localSheetId="20">'[1]A. TANAH'!#REF!</definedName>
    <definedName name="PRESTASI">'[1]A. TANAH'!#REF!</definedName>
    <definedName name="_xlnm.Print_Area" localSheetId="18">BI!$A$1:$I$53</definedName>
    <definedName name="_xlnm.Print_Area" localSheetId="17">EKSTRACOUNTABLE_F!$A$1:$Q$621</definedName>
    <definedName name="_xlnm.Print_Area" localSheetId="4">'KIB A '!$A$1:$BA$29</definedName>
    <definedName name="_xlnm.Print_Area" localSheetId="5">'KIB B'!$B$1:$AP$233</definedName>
    <definedName name="_xlnm.Print_Area" localSheetId="6">'KIB B di bawah kapitalisasi'!$B$1:$AF$127</definedName>
    <definedName name="_xlnm.Print_Area" localSheetId="7">'KIB B FINAL'!$A$1:$Q$214</definedName>
    <definedName name="_xlnm.Print_Area" localSheetId="14">'KIB B&lt;300000'!$A$1:$AV$363</definedName>
    <definedName name="_xlnm.Print_Area" localSheetId="8">'KIB C'!$B$1:$R$27</definedName>
    <definedName name="_xlnm.Print_Area" localSheetId="9">'KIB D'!$B$1:$R$32</definedName>
    <definedName name="_xlnm.Print_Area" localSheetId="10">'KIB E'!$A$1:$AI$236</definedName>
    <definedName name="_xlnm.Print_Area" localSheetId="11">'KIB E di bawah kapitalisasi'!$A$1:$Y$34</definedName>
    <definedName name="_xlnm.Print_Area" localSheetId="12">'KIB E FINAL'!$B$1:$Q$269</definedName>
    <definedName name="_xlnm.Print_Area" localSheetId="20">'KIB E FINAL (2)'!$A$1:$P$596</definedName>
    <definedName name="_xlnm.Print_Area" localSheetId="13">'KIB F'!$A$1:$O$25</definedName>
    <definedName name="_xlnm.Print_Titles" localSheetId="17">EKSTRACOUNTABLE_F!$7:$9</definedName>
    <definedName name="_xlnm.Print_Titles" localSheetId="4">'KIB A '!$7:$10</definedName>
    <definedName name="_xlnm.Print_Titles" localSheetId="1">'KIB A DPKP'!$7:$10</definedName>
    <definedName name="_xlnm.Print_Titles" localSheetId="15">'KIB A DPKP (3)'!$7:$10</definedName>
    <definedName name="_xlnm.Print_Titles" localSheetId="5">'KIB B'!$7:$10</definedName>
    <definedName name="_xlnm.Print_Titles" localSheetId="6">'KIB B di bawah kapitalisasi'!$6:$9</definedName>
    <definedName name="_xlnm.Print_Titles" localSheetId="7">'KIB B FINAL'!$6:$8</definedName>
    <definedName name="_xlnm.Print_Titles" localSheetId="14">'KIB B&lt;300000'!$7:$10</definedName>
    <definedName name="_xlnm.Print_Titles" localSheetId="8">'KIB C'!$7:$8</definedName>
    <definedName name="_xlnm.Print_Titles" localSheetId="9">'KIB D'!$7:$9</definedName>
    <definedName name="_xlnm.Print_Titles" localSheetId="12">'KIB E FINAL'!$7:$9</definedName>
    <definedName name="_xlnm.Print_Titles" localSheetId="20">'KIB E FINAL (2)'!$7:$9</definedName>
    <definedName name="q" localSheetId="20">#REF!</definedName>
    <definedName name="q">#REF!</definedName>
    <definedName name="qnqnqhqnqhnqhqnqhn" localSheetId="20">#REF!</definedName>
    <definedName name="qnqnqhqnqhnqhqnqhn">#REF!</definedName>
    <definedName name="RAHARJA" localSheetId="20">'[1]A. TANAH'!#REF!</definedName>
    <definedName name="RAHARJA">'[1]A. TANAH'!#REF!</definedName>
    <definedName name="RANGKA" localSheetId="20">'[1]A. TANAH'!#REF!</definedName>
    <definedName name="RANGKA">'[1]A. TANAH'!#REF!</definedName>
    <definedName name="register" localSheetId="20">#REF!</definedName>
    <definedName name="register">#REF!</definedName>
    <definedName name="rekap" localSheetId="20">#REF!</definedName>
    <definedName name="rekap">#REF!</definedName>
    <definedName name="REKAPITULASI" localSheetId="20">#REF!</definedName>
    <definedName name="REKAPITULASI">#REF!</definedName>
    <definedName name="rinal" localSheetId="20">#REF!</definedName>
    <definedName name="rinal">#REF!</definedName>
    <definedName name="rrrrrrrrrr" localSheetId="20">#REF!</definedName>
    <definedName name="rrrrrrrrrr">#REF!</definedName>
    <definedName name="RUANG" localSheetId="20">#REF!</definedName>
    <definedName name="RUANG">#REF!</definedName>
    <definedName name="RUAS">#REF!</definedName>
    <definedName name="RUSAK" localSheetId="20">#REF!</definedName>
    <definedName name="RUSAK">#REF!</definedName>
    <definedName name="s" localSheetId="20">#REF!</definedName>
    <definedName name="s">#REF!</definedName>
    <definedName name="SARI" localSheetId="20">#REF!</definedName>
    <definedName name="SARI">#REF!</definedName>
    <definedName name="SEKRETARIAT_DPRD" localSheetId="20">#REF!</definedName>
    <definedName name="SEKRETARIAT_DPRD">#REF!</definedName>
    <definedName name="sfsfSFS" localSheetId="20">#REF!</definedName>
    <definedName name="sfsfSFS">#REF!</definedName>
    <definedName name="SIMBOL" localSheetId="20">#REF!</definedName>
    <definedName name="SIMBOL">#REF!</definedName>
    <definedName name="sssss">[11]DIKBUDPAR!$J$5</definedName>
    <definedName name="STRATEGI" localSheetId="20">#REF!</definedName>
    <definedName name="STRATEGI">#REF!</definedName>
    <definedName name="TAHUN">[12]Sheet4!$D$4:$E$1339</definedName>
    <definedName name="TANDA" localSheetId="20">#REF!</definedName>
    <definedName name="TANDA">#REF!</definedName>
    <definedName name="TANDATANDA" localSheetId="20">'[1]A. TANAH'!#REF!</definedName>
    <definedName name="TANDATANDA">'[1]A. TANAH'!#REF!</definedName>
    <definedName name="TERMINATOR" localSheetId="20">'[1]A. TANAH'!#REF!</definedName>
    <definedName name="TERMINATOR">'[1]A. TANAH'!#REF!</definedName>
    <definedName name="TIDAK" localSheetId="20">#REF!</definedName>
    <definedName name="TIDAK">#REF!</definedName>
    <definedName name="TINGKAT" localSheetId="20">#REF!</definedName>
    <definedName name="TINGKAT">#REF!</definedName>
    <definedName name="tm_2415921492" localSheetId="20">#REF!</definedName>
    <definedName name="tm_2415921492">#REF!</definedName>
    <definedName name="u" localSheetId="20">#REF!</definedName>
    <definedName name="u">#REF!</definedName>
    <definedName name="UBAH" localSheetId="20">#REF!</definedName>
    <definedName name="UBAH">#REF!</definedName>
    <definedName name="UE">UE!$C$4:$F$76</definedName>
    <definedName name="UJANG" localSheetId="20">#REF!</definedName>
    <definedName name="UJANG">#REF!</definedName>
    <definedName name="UNIT" localSheetId="20">#REF!</definedName>
    <definedName name="UNIT">#REF!</definedName>
    <definedName name="VALUE" localSheetId="20">'[1]A. TANAH'!#REF!</definedName>
    <definedName name="VALUE">'[1]A. TANAH'!#REF!</definedName>
    <definedName name="VAlue_1" localSheetId="20">'[5]A. TANAH'!#REF!</definedName>
    <definedName name="VAlue_1">'[5]A. TANAH'!#REF!</definedName>
    <definedName name="WAKTU" localSheetId="20">#REF!</definedName>
    <definedName name="WAKTU">#REF!</definedName>
    <definedName name="WATI" localSheetId="20">#REF!</definedName>
    <definedName name="WATI">#REF!</definedName>
    <definedName name="WWE" localSheetId="20">#REF!</definedName>
    <definedName name="WWE">#REF!</definedName>
    <definedName name="x" localSheetId="20">#REF!</definedName>
    <definedName name="x">#REF!</definedName>
    <definedName name="xccxc" localSheetId="20">#REF!</definedName>
    <definedName name="xccxc">#REF!</definedName>
    <definedName name="xx" localSheetId="20">#REF!</definedName>
    <definedName name="xx">#REF!</definedName>
    <definedName name="XXX" localSheetId="20">#REF!</definedName>
    <definedName name="XXX">#REF!</definedName>
    <definedName name="xxxxx" localSheetId="20">#REF!</definedName>
    <definedName name="xxxxx">#REF!</definedName>
    <definedName name="YUDI" localSheetId="20">#REF!</definedName>
    <definedName name="YUDI">#REF!</definedName>
    <definedName name="YYY" localSheetId="20">#REF!</definedName>
    <definedName name="YYY">#REF!</definedName>
    <definedName name="Z" localSheetId="20">#REF!</definedName>
    <definedName name="Z">#REF!</definedName>
    <definedName name="zzz" localSheetId="20">#REF!</definedName>
    <definedName name="zzz">#REF!</definedName>
    <definedName name="zzzzzzzzzzzzzzzzzz" localSheetId="20">#REF!</definedName>
    <definedName name="zzzzzzzzzzzzzzzzzz">#REF!</definedName>
    <definedName name="ZZZZZZZZZZZZZZZZZZZZZZZ" localSheetId="20">#REF!</definedName>
    <definedName name="ZZZZZZZZZZZZZZZZZZZZZZZ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4" i="29" l="1"/>
  <c r="A13" i="41" l="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12" i="41"/>
  <c r="A19" i="29"/>
  <c r="A17" i="29"/>
  <c r="A130" i="40" l="1"/>
  <c r="A129" i="40"/>
  <c r="A128" i="40"/>
  <c r="A127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17" i="40"/>
  <c r="A16" i="40"/>
  <c r="A15" i="40"/>
  <c r="A14" i="40"/>
  <c r="A13" i="40"/>
  <c r="A12" i="40"/>
  <c r="P11" i="40" l="1"/>
  <c r="S17" i="40" l="1"/>
  <c r="T17" i="40" s="1"/>
  <c r="U17" i="40" l="1"/>
  <c r="S16" i="40"/>
  <c r="T16" i="40" s="1"/>
  <c r="W17" i="40" l="1"/>
  <c r="V17" i="40"/>
  <c r="U16" i="40"/>
  <c r="X17" i="40" l="1"/>
  <c r="Y17" i="40" s="1"/>
  <c r="V16" i="40"/>
  <c r="W16" i="40"/>
  <c r="S124" i="40"/>
  <c r="U124" i="40" s="1"/>
  <c r="V124" i="40" s="1"/>
  <c r="AB124" i="40" s="1"/>
  <c r="P23" i="40"/>
  <c r="X16" i="40" l="1"/>
  <c r="Y16" i="40" s="1"/>
  <c r="Z17" i="40"/>
  <c r="AA17" i="40" s="1"/>
  <c r="AB17" i="40" s="1"/>
  <c r="AC124" i="40"/>
  <c r="AD124" i="40" s="1"/>
  <c r="T124" i="40"/>
  <c r="Z16" i="40" l="1"/>
  <c r="AC17" i="40"/>
  <c r="AE124" i="40"/>
  <c r="AF124" i="40" s="1"/>
  <c r="S610" i="38"/>
  <c r="S129" i="40"/>
  <c r="T129" i="40" s="1"/>
  <c r="S130" i="40"/>
  <c r="T130" i="40" s="1"/>
  <c r="S121" i="40"/>
  <c r="T121" i="40" s="1"/>
  <c r="S122" i="40"/>
  <c r="T122" i="40" s="1"/>
  <c r="S123" i="40"/>
  <c r="P129" i="40"/>
  <c r="P126" i="40" s="1"/>
  <c r="S15" i="40"/>
  <c r="U15" i="40" s="1"/>
  <c r="V15" i="40" s="1"/>
  <c r="AG587" i="45"/>
  <c r="Q576" i="45"/>
  <c r="Q575" i="45"/>
  <c r="Q574" i="45"/>
  <c r="Q573" i="45"/>
  <c r="Q572" i="45"/>
  <c r="Q571" i="45"/>
  <c r="Q570" i="45"/>
  <c r="Q569" i="45"/>
  <c r="Q568" i="45"/>
  <c r="Q567" i="45"/>
  <c r="Q566" i="45"/>
  <c r="Q565" i="45"/>
  <c r="Q564" i="45"/>
  <c r="Q563" i="45"/>
  <c r="Q562" i="45"/>
  <c r="Q561" i="45"/>
  <c r="Q560" i="45"/>
  <c r="Q559" i="45"/>
  <c r="Q558" i="45"/>
  <c r="Q557" i="45"/>
  <c r="Q556" i="45"/>
  <c r="Q555" i="45"/>
  <c r="Q554" i="45"/>
  <c r="Q553" i="45"/>
  <c r="Q552" i="45"/>
  <c r="Q551" i="45"/>
  <c r="Q550" i="45"/>
  <c r="Q549" i="45"/>
  <c r="Q548" i="45"/>
  <c r="Q547" i="45"/>
  <c r="Q546" i="45"/>
  <c r="Q545" i="45"/>
  <c r="Q544" i="45"/>
  <c r="Q543" i="45"/>
  <c r="Q542" i="45"/>
  <c r="Q541" i="45"/>
  <c r="Q540" i="45"/>
  <c r="Q539" i="45"/>
  <c r="Q538" i="45"/>
  <c r="Q537" i="45"/>
  <c r="Q536" i="45"/>
  <c r="Q535" i="45"/>
  <c r="Q534" i="45"/>
  <c r="Q533" i="45"/>
  <c r="Q532" i="45"/>
  <c r="Q531" i="45"/>
  <c r="Q530" i="45"/>
  <c r="Q529" i="45"/>
  <c r="Q528" i="45"/>
  <c r="Q527" i="45"/>
  <c r="Q526" i="45"/>
  <c r="Q525" i="45"/>
  <c r="Q524" i="45"/>
  <c r="Q523" i="45"/>
  <c r="Q522" i="45"/>
  <c r="Q521" i="45"/>
  <c r="Q520" i="45"/>
  <c r="Q519" i="45"/>
  <c r="Q518" i="45"/>
  <c r="Q517" i="45"/>
  <c r="Q516" i="45"/>
  <c r="Q515" i="45"/>
  <c r="Q514" i="45"/>
  <c r="Q513" i="45"/>
  <c r="Q512" i="45"/>
  <c r="Q511" i="45"/>
  <c r="Q510" i="45"/>
  <c r="Q509" i="45"/>
  <c r="Q508" i="45"/>
  <c r="Q507" i="45"/>
  <c r="Q506" i="45"/>
  <c r="Q505" i="45"/>
  <c r="Q504" i="45"/>
  <c r="Q503" i="45"/>
  <c r="Q502" i="45"/>
  <c r="Q501" i="45"/>
  <c r="Q500" i="45"/>
  <c r="Q499" i="45"/>
  <c r="Q498" i="45"/>
  <c r="Q497" i="45"/>
  <c r="Q496" i="45"/>
  <c r="Q495" i="45"/>
  <c r="Q494" i="45"/>
  <c r="Q493" i="45"/>
  <c r="Q492" i="45"/>
  <c r="Q491" i="45"/>
  <c r="Q490" i="45"/>
  <c r="Q489" i="45"/>
  <c r="Q488" i="45"/>
  <c r="Q487" i="45"/>
  <c r="Q486" i="45"/>
  <c r="Q485" i="45"/>
  <c r="Q484" i="45"/>
  <c r="Q483" i="45"/>
  <c r="Q482" i="45"/>
  <c r="Q481" i="45"/>
  <c r="Q480" i="45"/>
  <c r="Q479" i="45"/>
  <c r="Q478" i="45"/>
  <c r="Q477" i="45"/>
  <c r="Q476" i="45"/>
  <c r="Q475" i="45"/>
  <c r="Q474" i="45"/>
  <c r="Q473" i="45"/>
  <c r="Q472" i="45"/>
  <c r="Q471" i="45"/>
  <c r="Q470" i="45"/>
  <c r="Q469" i="45"/>
  <c r="Q468" i="45"/>
  <c r="Q467" i="45"/>
  <c r="Q466" i="45"/>
  <c r="Q465" i="45"/>
  <c r="Q464" i="45"/>
  <c r="Q463" i="45"/>
  <c r="Q462" i="45"/>
  <c r="Q461" i="45"/>
  <c r="Q460" i="45"/>
  <c r="Q459" i="45"/>
  <c r="Q458" i="45"/>
  <c r="Q457" i="45"/>
  <c r="Q456" i="45"/>
  <c r="Q455" i="45"/>
  <c r="Q454" i="45"/>
  <c r="Q453" i="45"/>
  <c r="Q452" i="45"/>
  <c r="Q451" i="45"/>
  <c r="Q450" i="45"/>
  <c r="Q449" i="45"/>
  <c r="Q448" i="45"/>
  <c r="Q447" i="45"/>
  <c r="Q446" i="45"/>
  <c r="Q445" i="45"/>
  <c r="Q444" i="45"/>
  <c r="Q443" i="45"/>
  <c r="Q442" i="45"/>
  <c r="Q441" i="45"/>
  <c r="Q440" i="45"/>
  <c r="Q439" i="45"/>
  <c r="Q438" i="45"/>
  <c r="Q437" i="45"/>
  <c r="Q436" i="45"/>
  <c r="Q435" i="45"/>
  <c r="Q434" i="45"/>
  <c r="Q433" i="45"/>
  <c r="Q432" i="45"/>
  <c r="Q431" i="45"/>
  <c r="Q430" i="45"/>
  <c r="Q429" i="45"/>
  <c r="Q428" i="45"/>
  <c r="Q427" i="45"/>
  <c r="Q426" i="45"/>
  <c r="Q425" i="45"/>
  <c r="Q424" i="45"/>
  <c r="Q423" i="45"/>
  <c r="Q422" i="45"/>
  <c r="Q421" i="45"/>
  <c r="Q420" i="45"/>
  <c r="Q419" i="45"/>
  <c r="Q418" i="45"/>
  <c r="Q417" i="45"/>
  <c r="Q416" i="45"/>
  <c r="Q415" i="45"/>
  <c r="Q414" i="45"/>
  <c r="Q413" i="45"/>
  <c r="Q412" i="45"/>
  <c r="Q411" i="45"/>
  <c r="Q410" i="45"/>
  <c r="Q409" i="45"/>
  <c r="Q408" i="45"/>
  <c r="Q407" i="45"/>
  <c r="Q406" i="45"/>
  <c r="Q405" i="45"/>
  <c r="Q404" i="45"/>
  <c r="Q403" i="45"/>
  <c r="Q402" i="45"/>
  <c r="Q401" i="45"/>
  <c r="Q400" i="45"/>
  <c r="Q399" i="45"/>
  <c r="Q398" i="45"/>
  <c r="Q397" i="45"/>
  <c r="Q396" i="45"/>
  <c r="Q395" i="45"/>
  <c r="Q394" i="45"/>
  <c r="Q393" i="45"/>
  <c r="Q392" i="45"/>
  <c r="Q391" i="45"/>
  <c r="Q390" i="45"/>
  <c r="Q389" i="45"/>
  <c r="Q388" i="45"/>
  <c r="Q387" i="45"/>
  <c r="Q386" i="45"/>
  <c r="Q385" i="45"/>
  <c r="Q384" i="45"/>
  <c r="Q383" i="45"/>
  <c r="Q382" i="45"/>
  <c r="Q381" i="45"/>
  <c r="Q380" i="45"/>
  <c r="Q379" i="45"/>
  <c r="Q378" i="45"/>
  <c r="Q377" i="45"/>
  <c r="Q376" i="45"/>
  <c r="Q375" i="45"/>
  <c r="Q374" i="45"/>
  <c r="Q373" i="45"/>
  <c r="Q372" i="45"/>
  <c r="Q371" i="45"/>
  <c r="Q370" i="45"/>
  <c r="Q369" i="45"/>
  <c r="Q368" i="45"/>
  <c r="Q367" i="45"/>
  <c r="Q366" i="45"/>
  <c r="Q365" i="45"/>
  <c r="Q364" i="45"/>
  <c r="Q363" i="45"/>
  <c r="Q362" i="45"/>
  <c r="Q361" i="45"/>
  <c r="Q360" i="45"/>
  <c r="Q359" i="45"/>
  <c r="Q358" i="45"/>
  <c r="Q357" i="45"/>
  <c r="Q356" i="45"/>
  <c r="Q355" i="45"/>
  <c r="Q354" i="45"/>
  <c r="Q353" i="45"/>
  <c r="Q352" i="45"/>
  <c r="Q351" i="45"/>
  <c r="Q350" i="45"/>
  <c r="Q349" i="45"/>
  <c r="Q348" i="45"/>
  <c r="Q347" i="45"/>
  <c r="Q346" i="45"/>
  <c r="Q345" i="45"/>
  <c r="Q344" i="45"/>
  <c r="Q343" i="45"/>
  <c r="Q342" i="45"/>
  <c r="Q341" i="45"/>
  <c r="Q340" i="45"/>
  <c r="Q339" i="45"/>
  <c r="Q338" i="45"/>
  <c r="Q337" i="45"/>
  <c r="Q336" i="45"/>
  <c r="Q335" i="45"/>
  <c r="Q334" i="45"/>
  <c r="Q333" i="45"/>
  <c r="Q332" i="45"/>
  <c r="Q331" i="45"/>
  <c r="Q330" i="45"/>
  <c r="Q329" i="45"/>
  <c r="Q328" i="45"/>
  <c r="Q327" i="45"/>
  <c r="Q326" i="45"/>
  <c r="Q325" i="45"/>
  <c r="Q324" i="45"/>
  <c r="Q323" i="45"/>
  <c r="Q322" i="45"/>
  <c r="Q321" i="45"/>
  <c r="Q320" i="45"/>
  <c r="Q319" i="45"/>
  <c r="Q318" i="45"/>
  <c r="Q317" i="45"/>
  <c r="Q316" i="45"/>
  <c r="Q315" i="45"/>
  <c r="Q314" i="45"/>
  <c r="Q313" i="45"/>
  <c r="Q312" i="45"/>
  <c r="Q311" i="45"/>
  <c r="Q310" i="45"/>
  <c r="Q309" i="45"/>
  <c r="Q308" i="45"/>
  <c r="Q307" i="45"/>
  <c r="Q306" i="45"/>
  <c r="Q305" i="45"/>
  <c r="Q304" i="45"/>
  <c r="Q303" i="45"/>
  <c r="Q302" i="45"/>
  <c r="Q301" i="45"/>
  <c r="Q300" i="45"/>
  <c r="Q299" i="45"/>
  <c r="Q298" i="45"/>
  <c r="Q297" i="45"/>
  <c r="Q296" i="45"/>
  <c r="Q295" i="45"/>
  <c r="Q294" i="45"/>
  <c r="Q293" i="45"/>
  <c r="Q292" i="45"/>
  <c r="Q291" i="45"/>
  <c r="Q290" i="45"/>
  <c r="Q289" i="45"/>
  <c r="Q288" i="45"/>
  <c r="Q287" i="45"/>
  <c r="Q286" i="45"/>
  <c r="Q285" i="45"/>
  <c r="Q284" i="45"/>
  <c r="Q283" i="45"/>
  <c r="Q282" i="45"/>
  <c r="Q281" i="45"/>
  <c r="Q280" i="45"/>
  <c r="Q279" i="45"/>
  <c r="Q278" i="45"/>
  <c r="Q277" i="45"/>
  <c r="Q276" i="45"/>
  <c r="Q275" i="45"/>
  <c r="Q274" i="45"/>
  <c r="Q273" i="45"/>
  <c r="Q272" i="45"/>
  <c r="Q271" i="45"/>
  <c r="Q270" i="45"/>
  <c r="Q269" i="45"/>
  <c r="Q268" i="45"/>
  <c r="Q267" i="45"/>
  <c r="Q266" i="45"/>
  <c r="Q265" i="45"/>
  <c r="Q264" i="45"/>
  <c r="Q263" i="45"/>
  <c r="Q262" i="45"/>
  <c r="Q261" i="45"/>
  <c r="Q260" i="45"/>
  <c r="Q259" i="45"/>
  <c r="Q258" i="45"/>
  <c r="Q257" i="45"/>
  <c r="Q256" i="45"/>
  <c r="Q255" i="45"/>
  <c r="Q254" i="45"/>
  <c r="Q253" i="45"/>
  <c r="Q252" i="45"/>
  <c r="Q251" i="45"/>
  <c r="Q250" i="45"/>
  <c r="Q249" i="45"/>
  <c r="Q248" i="45"/>
  <c r="Q247" i="45"/>
  <c r="Q246" i="45"/>
  <c r="Q245" i="45"/>
  <c r="Q244" i="45"/>
  <c r="Q243" i="45"/>
  <c r="Q242" i="45"/>
  <c r="Q241" i="45"/>
  <c r="Q240" i="45"/>
  <c r="Q239" i="45"/>
  <c r="Q238" i="45"/>
  <c r="Q237" i="45"/>
  <c r="Q236" i="45"/>
  <c r="Q235" i="45"/>
  <c r="Q234" i="45"/>
  <c r="Q233" i="45"/>
  <c r="Q232" i="45"/>
  <c r="Q231" i="45"/>
  <c r="Q230" i="45"/>
  <c r="Q229" i="45"/>
  <c r="Q228" i="45"/>
  <c r="Q227" i="45"/>
  <c r="Q226" i="45"/>
  <c r="Q225" i="45"/>
  <c r="Q224" i="45"/>
  <c r="Q223" i="45"/>
  <c r="Q222" i="45"/>
  <c r="Q221" i="45"/>
  <c r="Q220" i="45"/>
  <c r="Q219" i="45"/>
  <c r="Q218" i="45"/>
  <c r="Q217" i="45"/>
  <c r="Q216" i="45"/>
  <c r="Q215" i="45"/>
  <c r="Q214" i="45"/>
  <c r="Q213" i="45"/>
  <c r="Q212" i="45"/>
  <c r="Q211" i="45"/>
  <c r="Q210" i="45"/>
  <c r="Q209" i="45"/>
  <c r="Q208" i="45"/>
  <c r="Q207" i="45"/>
  <c r="Q206" i="45"/>
  <c r="Q205" i="45"/>
  <c r="Q204" i="45"/>
  <c r="Q203" i="45"/>
  <c r="Q202" i="45"/>
  <c r="Q201" i="45"/>
  <c r="Q200" i="45"/>
  <c r="Q199" i="45"/>
  <c r="Q198" i="45"/>
  <c r="Q197" i="45"/>
  <c r="Q196" i="45"/>
  <c r="Q195" i="45"/>
  <c r="Q194" i="45"/>
  <c r="Q193" i="45"/>
  <c r="Q192" i="45"/>
  <c r="Q191" i="45"/>
  <c r="Q190" i="45"/>
  <c r="Q189" i="45"/>
  <c r="Q188" i="45"/>
  <c r="Q187" i="45"/>
  <c r="Q186" i="45"/>
  <c r="Q185" i="45"/>
  <c r="Q184" i="45"/>
  <c r="Q183" i="45"/>
  <c r="Q182" i="45"/>
  <c r="Q181" i="45"/>
  <c r="Q180" i="45"/>
  <c r="Q179" i="45"/>
  <c r="Q178" i="45"/>
  <c r="Q177" i="45"/>
  <c r="Q176" i="45"/>
  <c r="Q175" i="45"/>
  <c r="Q174" i="45"/>
  <c r="Q173" i="45"/>
  <c r="Q172" i="45"/>
  <c r="Q171" i="45"/>
  <c r="Q170" i="45"/>
  <c r="Q169" i="45"/>
  <c r="Q168" i="45"/>
  <c r="Q167" i="45"/>
  <c r="Q166" i="45"/>
  <c r="Q165" i="45"/>
  <c r="Q164" i="45"/>
  <c r="Q163" i="45"/>
  <c r="Q162" i="45"/>
  <c r="Q161" i="45"/>
  <c r="Q160" i="45"/>
  <c r="Q159" i="45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Q142" i="45"/>
  <c r="Q141" i="45"/>
  <c r="Q140" i="45"/>
  <c r="Q139" i="45"/>
  <c r="Q138" i="45"/>
  <c r="Q137" i="45"/>
  <c r="Q136" i="45"/>
  <c r="Q135" i="45"/>
  <c r="Q134" i="45"/>
  <c r="Q133" i="45"/>
  <c r="Q132" i="45"/>
  <c r="Q131" i="45"/>
  <c r="Q130" i="45"/>
  <c r="Q129" i="45"/>
  <c r="Q128" i="45"/>
  <c r="Q127" i="45"/>
  <c r="Q126" i="45"/>
  <c r="Q125" i="45"/>
  <c r="Q124" i="45"/>
  <c r="Q123" i="45"/>
  <c r="Q122" i="45"/>
  <c r="Q121" i="45"/>
  <c r="Q120" i="45"/>
  <c r="Q119" i="45"/>
  <c r="Q118" i="45"/>
  <c r="Q117" i="45"/>
  <c r="Q116" i="45"/>
  <c r="Q115" i="45"/>
  <c r="Q114" i="45"/>
  <c r="Q113" i="45"/>
  <c r="Q112" i="45"/>
  <c r="Q111" i="45"/>
  <c r="Q110" i="45"/>
  <c r="Q109" i="45"/>
  <c r="Q108" i="45"/>
  <c r="Q107" i="45"/>
  <c r="Q106" i="45"/>
  <c r="Q105" i="45"/>
  <c r="Q104" i="45"/>
  <c r="Q103" i="45"/>
  <c r="Q102" i="45"/>
  <c r="Q101" i="45"/>
  <c r="Q100" i="45"/>
  <c r="Q99" i="45"/>
  <c r="Q98" i="45"/>
  <c r="Q97" i="45"/>
  <c r="Q96" i="45"/>
  <c r="Q95" i="45"/>
  <c r="Q94" i="45"/>
  <c r="Q93" i="45"/>
  <c r="Q92" i="45"/>
  <c r="Q91" i="45"/>
  <c r="Q90" i="45"/>
  <c r="Q89" i="45"/>
  <c r="Q88" i="45"/>
  <c r="Q87" i="45"/>
  <c r="Q86" i="45"/>
  <c r="Q85" i="45"/>
  <c r="Q84" i="45"/>
  <c r="Q83" i="45"/>
  <c r="Q82" i="45"/>
  <c r="Q81" i="45"/>
  <c r="Q80" i="45"/>
  <c r="Q79" i="45"/>
  <c r="Q78" i="45"/>
  <c r="Q77" i="45"/>
  <c r="Q76" i="45"/>
  <c r="Q75" i="45"/>
  <c r="Q74" i="45"/>
  <c r="Q73" i="45"/>
  <c r="Q72" i="45"/>
  <c r="Q71" i="45"/>
  <c r="Q70" i="45"/>
  <c r="Q69" i="45"/>
  <c r="Q68" i="45"/>
  <c r="Q67" i="45"/>
  <c r="Q66" i="45"/>
  <c r="Q65" i="45"/>
  <c r="Q64" i="45"/>
  <c r="Q63" i="45"/>
  <c r="Q62" i="45"/>
  <c r="Q61" i="45"/>
  <c r="Q60" i="45"/>
  <c r="Q59" i="45"/>
  <c r="Q58" i="45"/>
  <c r="Q57" i="45"/>
  <c r="Q56" i="45"/>
  <c r="Q55" i="45"/>
  <c r="Q54" i="45"/>
  <c r="Q53" i="45"/>
  <c r="Q52" i="45"/>
  <c r="Q51" i="45"/>
  <c r="Q50" i="45"/>
  <c r="Q49" i="45"/>
  <c r="Q48" i="45"/>
  <c r="Q47" i="45"/>
  <c r="Q46" i="45"/>
  <c r="Q45" i="45"/>
  <c r="Q44" i="45"/>
  <c r="Q43" i="45"/>
  <c r="Q42" i="45"/>
  <c r="AB41" i="45"/>
  <c r="Q41" i="45"/>
  <c r="Q40" i="45"/>
  <c r="Q39" i="45"/>
  <c r="Q38" i="45"/>
  <c r="Q37" i="45"/>
  <c r="Q36" i="45"/>
  <c r="Q35" i="45"/>
  <c r="Q34" i="45"/>
  <c r="Q33" i="45"/>
  <c r="Q32" i="45"/>
  <c r="Q31" i="45"/>
  <c r="Q30" i="45"/>
  <c r="Q29" i="45"/>
  <c r="Q28" i="45"/>
  <c r="Q27" i="45"/>
  <c r="Q26" i="45"/>
  <c r="Q25" i="45"/>
  <c r="Q24" i="45"/>
  <c r="Q23" i="45"/>
  <c r="Q22" i="45"/>
  <c r="Q21" i="45"/>
  <c r="Q20" i="45"/>
  <c r="Q19" i="45"/>
  <c r="Q18" i="45"/>
  <c r="Q17" i="45"/>
  <c r="Q16" i="45"/>
  <c r="Q15" i="45"/>
  <c r="Q14" i="45"/>
  <c r="O12" i="45"/>
  <c r="O11" i="45" s="1"/>
  <c r="O10" i="45" s="1"/>
  <c r="AA16" i="40" l="1"/>
  <c r="AB16" i="40" s="1"/>
  <c r="AD17" i="40"/>
  <c r="AE17" i="40" s="1"/>
  <c r="AF17" i="40" s="1"/>
  <c r="U122" i="40"/>
  <c r="V122" i="40" s="1"/>
  <c r="AB122" i="40" s="1"/>
  <c r="AC122" i="40" s="1"/>
  <c r="U129" i="40"/>
  <c r="W129" i="40" s="1"/>
  <c r="U121" i="40"/>
  <c r="V121" i="40" s="1"/>
  <c r="AB121" i="40" s="1"/>
  <c r="AC121" i="40" s="1"/>
  <c r="U130" i="40"/>
  <c r="V130" i="40" s="1"/>
  <c r="T123" i="40"/>
  <c r="U123" i="40"/>
  <c r="V123" i="40" s="1"/>
  <c r="AB123" i="40" s="1"/>
  <c r="T15" i="40"/>
  <c r="W15" i="40"/>
  <c r="X15" i="40" s="1"/>
  <c r="AB15" i="40" s="1"/>
  <c r="AC15" i="40" l="1"/>
  <c r="AH15" i="40" s="1"/>
  <c r="V129" i="40"/>
  <c r="X129" i="40" s="1"/>
  <c r="AB129" i="40" s="1"/>
  <c r="AC129" i="40" s="1"/>
  <c r="AD129" i="40" s="1"/>
  <c r="AC16" i="40"/>
  <c r="AD16" i="40" s="1"/>
  <c r="AE16" i="40" s="1"/>
  <c r="AF16" i="40" s="1"/>
  <c r="AD121" i="40"/>
  <c r="AE121" i="40" s="1"/>
  <c r="AF121" i="40" s="1"/>
  <c r="W130" i="40"/>
  <c r="X130" i="40" s="1"/>
  <c r="AB130" i="40" s="1"/>
  <c r="AC123" i="40"/>
  <c r="AD122" i="40"/>
  <c r="AE122" i="40" s="1"/>
  <c r="AF122" i="40" s="1"/>
  <c r="AD15" i="40" l="1"/>
  <c r="AE15" i="40" s="1"/>
  <c r="AF15" i="40" s="1"/>
  <c r="AC130" i="40"/>
  <c r="AD130" i="40" s="1"/>
  <c r="AE130" i="40" s="1"/>
  <c r="AF130" i="40" s="1"/>
  <c r="AD123" i="40"/>
  <c r="AE123" i="40" s="1"/>
  <c r="AF123" i="40" s="1"/>
  <c r="AE129" i="40"/>
  <c r="AF129" i="40" l="1"/>
  <c r="R213" i="41" l="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P16" i="29" l="1"/>
  <c r="AG14" i="29"/>
  <c r="AF14" i="29"/>
  <c r="AD14" i="29"/>
  <c r="AC14" i="29"/>
  <c r="AB14" i="29"/>
  <c r="AA14" i="29"/>
  <c r="Z14" i="29"/>
  <c r="Y14" i="29"/>
  <c r="T19" i="29" l="1"/>
  <c r="V19" i="29" s="1"/>
  <c r="T17" i="29"/>
  <c r="V17" i="29" s="1"/>
  <c r="W17" i="29" s="1"/>
  <c r="AG14" i="30"/>
  <c r="AF14" i="30"/>
  <c r="AD14" i="30"/>
  <c r="AC14" i="30"/>
  <c r="AB14" i="30"/>
  <c r="AA14" i="30"/>
  <c r="Z14" i="30"/>
  <c r="Y14" i="30"/>
  <c r="T13" i="30"/>
  <c r="U13" i="30" s="1"/>
  <c r="T12" i="30"/>
  <c r="V12" i="30" s="1"/>
  <c r="X12" i="30" s="1"/>
  <c r="X19" i="29" l="1"/>
  <c r="W19" i="29"/>
  <c r="U19" i="29"/>
  <c r="X17" i="29"/>
  <c r="U17" i="29"/>
  <c r="V13" i="30"/>
  <c r="W12" i="30"/>
  <c r="Y12" i="30" s="1"/>
  <c r="U12" i="30"/>
  <c r="AF136" i="40"/>
  <c r="AE136" i="40"/>
  <c r="AC136" i="40"/>
  <c r="AB136" i="40"/>
  <c r="AA136" i="40"/>
  <c r="Z136" i="40"/>
  <c r="Y136" i="40"/>
  <c r="AF134" i="40"/>
  <c r="AE134" i="40"/>
  <c r="AC134" i="40"/>
  <c r="AB134" i="40"/>
  <c r="AA134" i="40"/>
  <c r="Z134" i="40"/>
  <c r="Y134" i="40"/>
  <c r="AF132" i="40"/>
  <c r="AE132" i="40"/>
  <c r="AC132" i="40"/>
  <c r="AB132" i="40"/>
  <c r="AA132" i="40"/>
  <c r="Z132" i="40"/>
  <c r="Y132" i="40"/>
  <c r="X136" i="40"/>
  <c r="X134" i="40"/>
  <c r="X132" i="40"/>
  <c r="AF21" i="40"/>
  <c r="AE21" i="40"/>
  <c r="AC21" i="40"/>
  <c r="AB21" i="40"/>
  <c r="AA21" i="40"/>
  <c r="Z21" i="40"/>
  <c r="Y21" i="40"/>
  <c r="AF19" i="40"/>
  <c r="AE19" i="40"/>
  <c r="AC19" i="40"/>
  <c r="AB19" i="40"/>
  <c r="AA19" i="40"/>
  <c r="Z19" i="40"/>
  <c r="Y19" i="40"/>
  <c r="X21" i="40"/>
  <c r="X19" i="40"/>
  <c r="Y19" i="29" l="1"/>
  <c r="Z12" i="30"/>
  <c r="Z11" i="30" s="1"/>
  <c r="Z10" i="30" s="1"/>
  <c r="Y17" i="29"/>
  <c r="X13" i="30"/>
  <c r="W13" i="30"/>
  <c r="S128" i="40"/>
  <c r="U128" i="40" s="1"/>
  <c r="W128" i="40" s="1"/>
  <c r="S127" i="40"/>
  <c r="T127" i="40" s="1"/>
  <c r="S25" i="40"/>
  <c r="T25" i="40" s="1"/>
  <c r="S26" i="40"/>
  <c r="T26" i="40" s="1"/>
  <c r="S27" i="40"/>
  <c r="T27" i="40" s="1"/>
  <c r="S28" i="40"/>
  <c r="S29" i="40"/>
  <c r="T29" i="40" s="1"/>
  <c r="S30" i="40"/>
  <c r="T30" i="40" s="1"/>
  <c r="S31" i="40"/>
  <c r="U31" i="40" s="1"/>
  <c r="V31" i="40" s="1"/>
  <c r="S32" i="40"/>
  <c r="S33" i="40"/>
  <c r="T33" i="40" s="1"/>
  <c r="S34" i="40"/>
  <c r="T34" i="40" s="1"/>
  <c r="S35" i="40"/>
  <c r="U35" i="40" s="1"/>
  <c r="V35" i="40" s="1"/>
  <c r="S36" i="40"/>
  <c r="S37" i="40"/>
  <c r="T37" i="40" s="1"/>
  <c r="S38" i="40"/>
  <c r="T38" i="40" s="1"/>
  <c r="S39" i="40"/>
  <c r="T39" i="40" s="1"/>
  <c r="S40" i="40"/>
  <c r="S41" i="40"/>
  <c r="S42" i="40"/>
  <c r="T42" i="40" s="1"/>
  <c r="S43" i="40"/>
  <c r="T43" i="40" s="1"/>
  <c r="S44" i="40"/>
  <c r="U44" i="40" s="1"/>
  <c r="V44" i="40" s="1"/>
  <c r="S45" i="40"/>
  <c r="S46" i="40"/>
  <c r="T46" i="40" s="1"/>
  <c r="S47" i="40"/>
  <c r="T47" i="40" s="1"/>
  <c r="S48" i="40"/>
  <c r="U48" i="40" s="1"/>
  <c r="V48" i="40" s="1"/>
  <c r="S49" i="40"/>
  <c r="S50" i="40"/>
  <c r="T50" i="40" s="1"/>
  <c r="S51" i="40"/>
  <c r="T51" i="40" s="1"/>
  <c r="S52" i="40"/>
  <c r="U52" i="40" s="1"/>
  <c r="V52" i="40" s="1"/>
  <c r="S53" i="40"/>
  <c r="S54" i="40"/>
  <c r="U54" i="40" s="1"/>
  <c r="W54" i="40" s="1"/>
  <c r="S55" i="40"/>
  <c r="T55" i="40" s="1"/>
  <c r="S56" i="40"/>
  <c r="T56" i="40" s="1"/>
  <c r="S57" i="40"/>
  <c r="S58" i="40"/>
  <c r="U58" i="40" s="1"/>
  <c r="W58" i="40" s="1"/>
  <c r="S59" i="40"/>
  <c r="T59" i="40" s="1"/>
  <c r="S60" i="40"/>
  <c r="T60" i="40" s="1"/>
  <c r="S61" i="40"/>
  <c r="T61" i="40" s="1"/>
  <c r="S62" i="40"/>
  <c r="U62" i="40" s="1"/>
  <c r="V62" i="40" s="1"/>
  <c r="S63" i="40"/>
  <c r="T63" i="40" s="1"/>
  <c r="S64" i="40"/>
  <c r="U64" i="40" s="1"/>
  <c r="S65" i="40"/>
  <c r="U65" i="40" s="1"/>
  <c r="S66" i="40"/>
  <c r="S67" i="40"/>
  <c r="T67" i="40" s="1"/>
  <c r="S68" i="40"/>
  <c r="T68" i="40" s="1"/>
  <c r="S69" i="40"/>
  <c r="T69" i="40" s="1"/>
  <c r="S70" i="40"/>
  <c r="S71" i="40"/>
  <c r="T71" i="40" s="1"/>
  <c r="S72" i="40"/>
  <c r="T72" i="40" s="1"/>
  <c r="S73" i="40"/>
  <c r="T73" i="40" s="1"/>
  <c r="S74" i="40"/>
  <c r="U74" i="40" s="1"/>
  <c r="S75" i="40"/>
  <c r="S76" i="40"/>
  <c r="T76" i="40" s="1"/>
  <c r="S77" i="40"/>
  <c r="U77" i="40" s="1"/>
  <c r="S78" i="40"/>
  <c r="U78" i="40" s="1"/>
  <c r="S79" i="40"/>
  <c r="S80" i="40"/>
  <c r="T80" i="40" s="1"/>
  <c r="S81" i="40"/>
  <c r="T81" i="40" s="1"/>
  <c r="S82" i="40"/>
  <c r="U82" i="40" s="1"/>
  <c r="S83" i="40"/>
  <c r="S84" i="40"/>
  <c r="T84" i="40" s="1"/>
  <c r="S85" i="40"/>
  <c r="T85" i="40" s="1"/>
  <c r="S86" i="40"/>
  <c r="U86" i="40" s="1"/>
  <c r="S87" i="40"/>
  <c r="S88" i="40"/>
  <c r="T88" i="40" s="1"/>
  <c r="S89" i="40"/>
  <c r="T89" i="40" s="1"/>
  <c r="S90" i="40"/>
  <c r="U90" i="40" s="1"/>
  <c r="S91" i="40"/>
  <c r="S92" i="40"/>
  <c r="T92" i="40" s="1"/>
  <c r="S93" i="40"/>
  <c r="T93" i="40" s="1"/>
  <c r="S94" i="40"/>
  <c r="U94" i="40" s="1"/>
  <c r="S95" i="40"/>
  <c r="S96" i="40"/>
  <c r="T96" i="40" s="1"/>
  <c r="S97" i="40"/>
  <c r="T97" i="40" s="1"/>
  <c r="S98" i="40"/>
  <c r="U98" i="40" s="1"/>
  <c r="S99" i="40"/>
  <c r="S100" i="40"/>
  <c r="T100" i="40" s="1"/>
  <c r="S101" i="40"/>
  <c r="U101" i="40" s="1"/>
  <c r="S102" i="40"/>
  <c r="U102" i="40" s="1"/>
  <c r="S103" i="40"/>
  <c r="S104" i="40"/>
  <c r="T104" i="40" s="1"/>
  <c r="S105" i="40"/>
  <c r="U105" i="40" s="1"/>
  <c r="S106" i="40"/>
  <c r="U106" i="40" s="1"/>
  <c r="S107" i="40"/>
  <c r="S108" i="40"/>
  <c r="T108" i="40" s="1"/>
  <c r="S109" i="40"/>
  <c r="U109" i="40" s="1"/>
  <c r="S110" i="40"/>
  <c r="U110" i="40" s="1"/>
  <c r="S111" i="40"/>
  <c r="U111" i="40" s="1"/>
  <c r="V111" i="40" s="1"/>
  <c r="S112" i="40"/>
  <c r="T112" i="40" s="1"/>
  <c r="S113" i="40"/>
  <c r="T113" i="40" s="1"/>
  <c r="S114" i="40"/>
  <c r="T114" i="40" s="1"/>
  <c r="S115" i="40"/>
  <c r="U115" i="40" s="1"/>
  <c r="V115" i="40" s="1"/>
  <c r="S116" i="40"/>
  <c r="T116" i="40" s="1"/>
  <c r="S117" i="40"/>
  <c r="T117" i="40" s="1"/>
  <c r="S118" i="40"/>
  <c r="U118" i="40" s="1"/>
  <c r="V118" i="40" s="1"/>
  <c r="S119" i="40"/>
  <c r="T119" i="40" s="1"/>
  <c r="S120" i="40"/>
  <c r="T120" i="40" s="1"/>
  <c r="S24" i="40"/>
  <c r="U24" i="40" s="1"/>
  <c r="Y18" i="29" l="1"/>
  <c r="Y11" i="29"/>
  <c r="Z19" i="29"/>
  <c r="Z18" i="29" s="1"/>
  <c r="AA12" i="30"/>
  <c r="Z17" i="29"/>
  <c r="Y13" i="30"/>
  <c r="T105" i="40"/>
  <c r="U92" i="40"/>
  <c r="W92" i="40" s="1"/>
  <c r="U117" i="40"/>
  <c r="V117" i="40" s="1"/>
  <c r="U119" i="40"/>
  <c r="W119" i="40" s="1"/>
  <c r="U88" i="40"/>
  <c r="W88" i="40" s="1"/>
  <c r="U73" i="40"/>
  <c r="V73" i="40" s="1"/>
  <c r="T101" i="40"/>
  <c r="W62" i="40"/>
  <c r="X62" i="40" s="1"/>
  <c r="U42" i="40"/>
  <c r="W42" i="40" s="1"/>
  <c r="U39" i="40"/>
  <c r="V39" i="40" s="1"/>
  <c r="U112" i="40"/>
  <c r="V112" i="40" s="1"/>
  <c r="U96" i="40"/>
  <c r="W96" i="40" s="1"/>
  <c r="T35" i="40"/>
  <c r="T110" i="40"/>
  <c r="T90" i="40"/>
  <c r="U80" i="40"/>
  <c r="W80" i="40" s="1"/>
  <c r="T77" i="40"/>
  <c r="T74" i="40"/>
  <c r="T64" i="40"/>
  <c r="T62" i="40"/>
  <c r="U55" i="40"/>
  <c r="V55" i="40" s="1"/>
  <c r="T52" i="40"/>
  <c r="U69" i="40"/>
  <c r="V69" i="40" s="1"/>
  <c r="U71" i="40"/>
  <c r="W71" i="40" s="1"/>
  <c r="T31" i="40"/>
  <c r="U114" i="40"/>
  <c r="V114" i="40" s="1"/>
  <c r="U93" i="40"/>
  <c r="W93" i="40" s="1"/>
  <c r="U47" i="40"/>
  <c r="V47" i="40" s="1"/>
  <c r="T109" i="40"/>
  <c r="T106" i="40"/>
  <c r="U100" i="40"/>
  <c r="W100" i="40" s="1"/>
  <c r="U97" i="40"/>
  <c r="W97" i="40" s="1"/>
  <c r="U84" i="40"/>
  <c r="U72" i="40"/>
  <c r="W72" i="40" s="1"/>
  <c r="T65" i="40"/>
  <c r="U63" i="40"/>
  <c r="V63" i="40" s="1"/>
  <c r="T58" i="40"/>
  <c r="U56" i="40"/>
  <c r="T44" i="40"/>
  <c r="U127" i="40"/>
  <c r="W127" i="40" s="1"/>
  <c r="U104" i="40"/>
  <c r="W104" i="40" s="1"/>
  <c r="T78" i="40"/>
  <c r="U67" i="40"/>
  <c r="W67" i="40" s="1"/>
  <c r="U50" i="40"/>
  <c r="W50" i="40" s="1"/>
  <c r="W48" i="40"/>
  <c r="X48" i="40" s="1"/>
  <c r="U38" i="40"/>
  <c r="W38" i="40" s="1"/>
  <c r="U26" i="40"/>
  <c r="V26" i="40" s="1"/>
  <c r="W64" i="40"/>
  <c r="V64" i="40"/>
  <c r="U116" i="40"/>
  <c r="U113" i="40"/>
  <c r="U85" i="40"/>
  <c r="W85" i="40" s="1"/>
  <c r="U81" i="40"/>
  <c r="V81" i="40" s="1"/>
  <c r="U68" i="40"/>
  <c r="U60" i="40"/>
  <c r="V54" i="40"/>
  <c r="X54" i="40" s="1"/>
  <c r="U51" i="40"/>
  <c r="W51" i="40" s="1"/>
  <c r="T48" i="40"/>
  <c r="U43" i="40"/>
  <c r="V43" i="40" s="1"/>
  <c r="U30" i="40"/>
  <c r="V30" i="40" s="1"/>
  <c r="U27" i="40"/>
  <c r="V27" i="40" s="1"/>
  <c r="T128" i="40"/>
  <c r="U120" i="40"/>
  <c r="U89" i="40"/>
  <c r="V89" i="40" s="1"/>
  <c r="T111" i="40"/>
  <c r="U108" i="40"/>
  <c r="T102" i="40"/>
  <c r="T94" i="40"/>
  <c r="U76" i="40"/>
  <c r="V72" i="40"/>
  <c r="U61" i="40"/>
  <c r="V61" i="40" s="1"/>
  <c r="V58" i="40"/>
  <c r="X58" i="40" s="1"/>
  <c r="T54" i="40"/>
  <c r="W52" i="40"/>
  <c r="X52" i="40" s="1"/>
  <c r="U46" i="40"/>
  <c r="W46" i="40" s="1"/>
  <c r="W44" i="40"/>
  <c r="X44" i="40" s="1"/>
  <c r="U34" i="40"/>
  <c r="V34" i="40" s="1"/>
  <c r="V128" i="40"/>
  <c r="X128" i="40" s="1"/>
  <c r="W118" i="40"/>
  <c r="X118" i="40" s="1"/>
  <c r="T107" i="40"/>
  <c r="U107" i="40"/>
  <c r="V101" i="40"/>
  <c r="W101" i="40"/>
  <c r="V74" i="40"/>
  <c r="W74" i="40"/>
  <c r="W115" i="40"/>
  <c r="X115" i="40" s="1"/>
  <c r="V106" i="40"/>
  <c r="W106" i="40"/>
  <c r="V105" i="40"/>
  <c r="W105" i="40"/>
  <c r="T95" i="40"/>
  <c r="U95" i="40"/>
  <c r="V90" i="40"/>
  <c r="W90" i="40"/>
  <c r="T82" i="40"/>
  <c r="V78" i="40"/>
  <c r="W78" i="40"/>
  <c r="T103" i="40"/>
  <c r="U103" i="40"/>
  <c r="V98" i="40"/>
  <c r="W98" i="40"/>
  <c r="V86" i="40"/>
  <c r="W86" i="40"/>
  <c r="V65" i="40"/>
  <c r="W65" i="40"/>
  <c r="V102" i="40"/>
  <c r="W102" i="40"/>
  <c r="T91" i="40"/>
  <c r="U91" i="40"/>
  <c r="T118" i="40"/>
  <c r="T115" i="40"/>
  <c r="W111" i="40"/>
  <c r="X111" i="40" s="1"/>
  <c r="V110" i="40"/>
  <c r="W110" i="40"/>
  <c r="V109" i="40"/>
  <c r="W109" i="40"/>
  <c r="T99" i="40"/>
  <c r="U99" i="40"/>
  <c r="T98" i="40"/>
  <c r="V94" i="40"/>
  <c r="W94" i="40"/>
  <c r="T86" i="40"/>
  <c r="V82" i="40"/>
  <c r="W82" i="40"/>
  <c r="T57" i="40"/>
  <c r="U57" i="40"/>
  <c r="T87" i="40"/>
  <c r="U87" i="40"/>
  <c r="T83" i="40"/>
  <c r="U83" i="40"/>
  <c r="T79" i="40"/>
  <c r="U79" i="40"/>
  <c r="V77" i="40"/>
  <c r="W77" i="40"/>
  <c r="T75" i="40"/>
  <c r="U75" i="40"/>
  <c r="U70" i="40"/>
  <c r="T70" i="40"/>
  <c r="U66" i="40"/>
  <c r="T66" i="40"/>
  <c r="U59" i="40"/>
  <c r="T36" i="40"/>
  <c r="U36" i="40"/>
  <c r="T32" i="40"/>
  <c r="U32" i="40"/>
  <c r="T53" i="40"/>
  <c r="U53" i="40"/>
  <c r="T49" i="40"/>
  <c r="U49" i="40"/>
  <c r="T45" i="40"/>
  <c r="U45" i="40"/>
  <c r="T41" i="40"/>
  <c r="U41" i="40"/>
  <c r="T28" i="40"/>
  <c r="U28" i="40"/>
  <c r="T40" i="40"/>
  <c r="U40" i="40"/>
  <c r="U37" i="40"/>
  <c r="W35" i="40"/>
  <c r="X35" i="40" s="1"/>
  <c r="U33" i="40"/>
  <c r="W31" i="40"/>
  <c r="X31" i="40" s="1"/>
  <c r="U29" i="40"/>
  <c r="U25" i="40"/>
  <c r="W24" i="40"/>
  <c r="V24" i="40"/>
  <c r="T24" i="40"/>
  <c r="Y11" i="30" l="1"/>
  <c r="Y10" i="30" s="1"/>
  <c r="Y44" i="40"/>
  <c r="Z44" i="40" s="1"/>
  <c r="Y54" i="40"/>
  <c r="Y35" i="40"/>
  <c r="Z35" i="40" s="1"/>
  <c r="AA35" i="40" s="1"/>
  <c r="Y52" i="40"/>
  <c r="Z52" i="40" s="1"/>
  <c r="AA52" i="40" s="1"/>
  <c r="Y31" i="40"/>
  <c r="Z31" i="40" s="1"/>
  <c r="AA31" i="40" s="1"/>
  <c r="Y48" i="40"/>
  <c r="AA19" i="29"/>
  <c r="W55" i="40"/>
  <c r="X55" i="40" s="1"/>
  <c r="V92" i="40"/>
  <c r="X92" i="40" s="1"/>
  <c r="W114" i="40"/>
  <c r="X114" i="40" s="1"/>
  <c r="W112" i="40"/>
  <c r="X112" i="40" s="1"/>
  <c r="AB12" i="30"/>
  <c r="Z16" i="29"/>
  <c r="Z11" i="29" s="1"/>
  <c r="AA17" i="29"/>
  <c r="AA13" i="30"/>
  <c r="AB13" i="30" s="1"/>
  <c r="W117" i="40"/>
  <c r="X117" i="40" s="1"/>
  <c r="W43" i="40"/>
  <c r="X43" i="40" s="1"/>
  <c r="V67" i="40"/>
  <c r="X67" i="40" s="1"/>
  <c r="V96" i="40"/>
  <c r="X96" i="40" s="1"/>
  <c r="V80" i="40"/>
  <c r="X80" i="40" s="1"/>
  <c r="X109" i="40"/>
  <c r="X65" i="40"/>
  <c r="X98" i="40"/>
  <c r="X78" i="40"/>
  <c r="V88" i="40"/>
  <c r="X88" i="40" s="1"/>
  <c r="V119" i="40"/>
  <c r="X119" i="40" s="1"/>
  <c r="W39" i="40"/>
  <c r="X39" i="40" s="1"/>
  <c r="W47" i="40"/>
  <c r="X47" i="40" s="1"/>
  <c r="W73" i="40"/>
  <c r="X73" i="40" s="1"/>
  <c r="V97" i="40"/>
  <c r="X97" i="40" s="1"/>
  <c r="V38" i="40"/>
  <c r="X38" i="40" s="1"/>
  <c r="X110" i="40"/>
  <c r="X102" i="40"/>
  <c r="X86" i="40"/>
  <c r="Y58" i="40"/>
  <c r="Z58" i="40" s="1"/>
  <c r="X106" i="40"/>
  <c r="X74" i="40"/>
  <c r="X64" i="40"/>
  <c r="X72" i="40"/>
  <c r="Y62" i="40"/>
  <c r="AA44" i="40"/>
  <c r="AB44" i="40" s="1"/>
  <c r="AC44" i="40" s="1"/>
  <c r="V51" i="40"/>
  <c r="X51" i="40" s="1"/>
  <c r="V93" i="40"/>
  <c r="X93" i="40" s="1"/>
  <c r="X24" i="40"/>
  <c r="X77" i="40"/>
  <c r="W81" i="40"/>
  <c r="X81" i="40" s="1"/>
  <c r="X82" i="40"/>
  <c r="X94" i="40"/>
  <c r="X90" i="40"/>
  <c r="X105" i="40"/>
  <c r="X101" i="40"/>
  <c r="V50" i="40"/>
  <c r="X50" i="40" s="1"/>
  <c r="W69" i="40"/>
  <c r="X69" i="40" s="1"/>
  <c r="V42" i="40"/>
  <c r="X42" i="40" s="1"/>
  <c r="W27" i="40"/>
  <c r="X27" i="40" s="1"/>
  <c r="W63" i="40"/>
  <c r="X63" i="40" s="1"/>
  <c r="V127" i="40"/>
  <c r="X127" i="40" s="1"/>
  <c r="V71" i="40"/>
  <c r="X71" i="40" s="1"/>
  <c r="W30" i="40"/>
  <c r="X30" i="40" s="1"/>
  <c r="V85" i="40"/>
  <c r="X85" i="40" s="1"/>
  <c r="V100" i="40"/>
  <c r="X100" i="40" s="1"/>
  <c r="W26" i="40"/>
  <c r="X26" i="40" s="1"/>
  <c r="V46" i="40"/>
  <c r="X46" i="40" s="1"/>
  <c r="W84" i="40"/>
  <c r="V84" i="40"/>
  <c r="V104" i="40"/>
  <c r="X104" i="40" s="1"/>
  <c r="W61" i="40"/>
  <c r="X61" i="40" s="1"/>
  <c r="W56" i="40"/>
  <c r="V56" i="40"/>
  <c r="W76" i="40"/>
  <c r="V76" i="40"/>
  <c r="W89" i="40"/>
  <c r="X89" i="40" s="1"/>
  <c r="W108" i="40"/>
  <c r="V108" i="40"/>
  <c r="W120" i="40"/>
  <c r="V120" i="40"/>
  <c r="W60" i="40"/>
  <c r="V60" i="40"/>
  <c r="W113" i="40"/>
  <c r="V113" i="40"/>
  <c r="W34" i="40"/>
  <c r="X34" i="40" s="1"/>
  <c r="W68" i="40"/>
  <c r="V68" i="40"/>
  <c r="W116" i="40"/>
  <c r="V116" i="40"/>
  <c r="V70" i="40"/>
  <c r="W70" i="40"/>
  <c r="V103" i="40"/>
  <c r="W103" i="40"/>
  <c r="W29" i="40"/>
  <c r="V29" i="40"/>
  <c r="V40" i="40"/>
  <c r="W40" i="40"/>
  <c r="V36" i="40"/>
  <c r="W36" i="40"/>
  <c r="V57" i="40"/>
  <c r="W57" i="40"/>
  <c r="V53" i="40"/>
  <c r="W53" i="40"/>
  <c r="V32" i="40"/>
  <c r="W32" i="40"/>
  <c r="V59" i="40"/>
  <c r="W59" i="40"/>
  <c r="V83" i="40"/>
  <c r="W83" i="40"/>
  <c r="V99" i="40"/>
  <c r="W99" i="40"/>
  <c r="V95" i="40"/>
  <c r="W95" i="40"/>
  <c r="W107" i="40"/>
  <c r="V107" i="40"/>
  <c r="V45" i="40"/>
  <c r="W45" i="40"/>
  <c r="V66" i="40"/>
  <c r="W66" i="40"/>
  <c r="W75" i="40"/>
  <c r="V75" i="40"/>
  <c r="W91" i="40"/>
  <c r="V91" i="40"/>
  <c r="W37" i="40"/>
  <c r="V37" i="40"/>
  <c r="V28" i="40"/>
  <c r="W28" i="40"/>
  <c r="V49" i="40"/>
  <c r="W49" i="40"/>
  <c r="W79" i="40"/>
  <c r="V79" i="40"/>
  <c r="W25" i="40"/>
  <c r="V25" i="40"/>
  <c r="W33" i="40"/>
  <c r="V33" i="40"/>
  <c r="V41" i="40"/>
  <c r="W41" i="40"/>
  <c r="V87" i="40"/>
  <c r="W87" i="40"/>
  <c r="AD12" i="30" l="1"/>
  <c r="AA18" i="29"/>
  <c r="AE19" i="29"/>
  <c r="AE18" i="29" s="1"/>
  <c r="AA16" i="29"/>
  <c r="AB19" i="29"/>
  <c r="AB18" i="29" s="1"/>
  <c r="Y39" i="40"/>
  <c r="Z39" i="40" s="1"/>
  <c r="AA39" i="40" s="1"/>
  <c r="Y55" i="40"/>
  <c r="Z55" i="40" s="1"/>
  <c r="X126" i="40"/>
  <c r="Y65" i="40"/>
  <c r="Z54" i="40"/>
  <c r="AA54" i="40" s="1"/>
  <c r="Z48" i="40"/>
  <c r="AA48" i="40" s="1"/>
  <c r="AB48" i="40" s="1"/>
  <c r="Y47" i="40"/>
  <c r="Y78" i="40"/>
  <c r="Z78" i="40" s="1"/>
  <c r="Y92" i="40"/>
  <c r="Z92" i="40" s="1"/>
  <c r="AD44" i="40"/>
  <c r="AE44" i="40" s="1"/>
  <c r="AF44" i="40" s="1"/>
  <c r="AB11" i="30"/>
  <c r="AB10" i="30" s="1"/>
  <c r="AC12" i="30"/>
  <c r="AE12" i="30" s="1"/>
  <c r="AA11" i="30"/>
  <c r="AA10" i="30" s="1"/>
  <c r="AB17" i="29"/>
  <c r="AB16" i="29" s="1"/>
  <c r="AA11" i="29"/>
  <c r="AC19" i="29"/>
  <c r="AD19" i="29" s="1"/>
  <c r="AD18" i="29" s="1"/>
  <c r="AC13" i="30"/>
  <c r="X25" i="40"/>
  <c r="X37" i="40"/>
  <c r="X116" i="40"/>
  <c r="X56" i="40"/>
  <c r="X84" i="40"/>
  <c r="Y86" i="40"/>
  <c r="Z86" i="40" s="1"/>
  <c r="X33" i="40"/>
  <c r="X79" i="40"/>
  <c r="X91" i="40"/>
  <c r="X107" i="40"/>
  <c r="X29" i="40"/>
  <c r="X68" i="40"/>
  <c r="X76" i="40"/>
  <c r="AC118" i="40"/>
  <c r="Y43" i="40"/>
  <c r="Z43" i="40" s="1"/>
  <c r="X75" i="40"/>
  <c r="AB128" i="40"/>
  <c r="Y127" i="40"/>
  <c r="Y85" i="40"/>
  <c r="Y50" i="40"/>
  <c r="Y51" i="40"/>
  <c r="AC111" i="40"/>
  <c r="Y42" i="40"/>
  <c r="AB98" i="40"/>
  <c r="Y71" i="40"/>
  <c r="Z71" i="40" s="1"/>
  <c r="X87" i="40"/>
  <c r="X28" i="40"/>
  <c r="X66" i="40"/>
  <c r="X99" i="40"/>
  <c r="X59" i="40"/>
  <c r="X53" i="40"/>
  <c r="X36" i="40"/>
  <c r="X70" i="40"/>
  <c r="X113" i="40"/>
  <c r="X120" i="40"/>
  <c r="Y61" i="40"/>
  <c r="Z61" i="40" s="1"/>
  <c r="Y30" i="40"/>
  <c r="Z30" i="40" s="1"/>
  <c r="AA30" i="40" s="1"/>
  <c r="Y27" i="40"/>
  <c r="Z27" i="40" s="1"/>
  <c r="AB97" i="40"/>
  <c r="Y81" i="40"/>
  <c r="Z81" i="40" s="1"/>
  <c r="Y80" i="40"/>
  <c r="Z80" i="40" s="1"/>
  <c r="AA80" i="40" s="1"/>
  <c r="Y72" i="40"/>
  <c r="Z72" i="40" s="1"/>
  <c r="AA72" i="40" s="1"/>
  <c r="Y74" i="40"/>
  <c r="Z74" i="40" s="1"/>
  <c r="Y24" i="40"/>
  <c r="Y67" i="40"/>
  <c r="Z67" i="40" s="1"/>
  <c r="Y46" i="40"/>
  <c r="Z46" i="40" s="1"/>
  <c r="Y26" i="40"/>
  <c r="Z26" i="40" s="1"/>
  <c r="AA26" i="40" s="1"/>
  <c r="AB31" i="40"/>
  <c r="Y90" i="40"/>
  <c r="Y77" i="40"/>
  <c r="Y93" i="40"/>
  <c r="Z93" i="40" s="1"/>
  <c r="Y89" i="40"/>
  <c r="Z89" i="40" s="1"/>
  <c r="Y63" i="40"/>
  <c r="Z63" i="40" s="1"/>
  <c r="AA63" i="40" s="1"/>
  <c r="Y82" i="40"/>
  <c r="X41" i="40"/>
  <c r="X49" i="40"/>
  <c r="X45" i="40"/>
  <c r="X95" i="40"/>
  <c r="X83" i="40"/>
  <c r="X32" i="40"/>
  <c r="X57" i="40"/>
  <c r="X40" i="40"/>
  <c r="X103" i="40"/>
  <c r="Y34" i="40"/>
  <c r="X60" i="40"/>
  <c r="X108" i="40"/>
  <c r="Y69" i="40"/>
  <c r="Z69" i="40" s="1"/>
  <c r="Y38" i="40"/>
  <c r="Z38" i="40" s="1"/>
  <c r="Y94" i="40"/>
  <c r="Z94" i="40" s="1"/>
  <c r="AA94" i="40" s="1"/>
  <c r="Y73" i="40"/>
  <c r="Y88" i="40"/>
  <c r="Z88" i="40" s="1"/>
  <c r="Z62" i="40"/>
  <c r="Y64" i="40"/>
  <c r="AA58" i="40"/>
  <c r="AB52" i="40"/>
  <c r="AC52" i="40" s="1"/>
  <c r="AC114" i="40"/>
  <c r="AB35" i="40"/>
  <c r="AC35" i="40" s="1"/>
  <c r="AC115" i="40"/>
  <c r="AF12" i="30" l="1"/>
  <c r="AF19" i="29"/>
  <c r="X23" i="40"/>
  <c r="AB54" i="40"/>
  <c r="AC54" i="40" s="1"/>
  <c r="AD35" i="40"/>
  <c r="AE35" i="40" s="1"/>
  <c r="AF35" i="40" s="1"/>
  <c r="AA92" i="40"/>
  <c r="AB92" i="40" s="1"/>
  <c r="AC128" i="40"/>
  <c r="AD128" i="40" s="1"/>
  <c r="AE128" i="40" s="1"/>
  <c r="AF128" i="40" s="1"/>
  <c r="AD118" i="40"/>
  <c r="AE118" i="40" s="1"/>
  <c r="AF118" i="40" s="1"/>
  <c r="Y56" i="40"/>
  <c r="Z56" i="40" s="1"/>
  <c r="AA56" i="40" s="1"/>
  <c r="AB56" i="40" s="1"/>
  <c r="Y75" i="40"/>
  <c r="Z75" i="40" s="1"/>
  <c r="Y76" i="40"/>
  <c r="Y91" i="40"/>
  <c r="Z91" i="40" s="1"/>
  <c r="AA91" i="40" s="1"/>
  <c r="AB91" i="40" s="1"/>
  <c r="AC91" i="40" s="1"/>
  <c r="AD52" i="40"/>
  <c r="AE52" i="40" s="1"/>
  <c r="AF52" i="40" s="1"/>
  <c r="AD115" i="40"/>
  <c r="AE115" i="40" s="1"/>
  <c r="AF115" i="40" s="1"/>
  <c r="Z65" i="40"/>
  <c r="Y68" i="40"/>
  <c r="Z68" i="40" s="1"/>
  <c r="AA68" i="40" s="1"/>
  <c r="Y79" i="40"/>
  <c r="Y37" i="40"/>
  <c r="Z37" i="40" s="1"/>
  <c r="AD114" i="40"/>
  <c r="AE114" i="40" s="1"/>
  <c r="AF114" i="40" s="1"/>
  <c r="AD54" i="40"/>
  <c r="AE54" i="40" s="1"/>
  <c r="AF54" i="40" s="1"/>
  <c r="AA55" i="40"/>
  <c r="AB55" i="40" s="1"/>
  <c r="AC55" i="40" s="1"/>
  <c r="AA78" i="40"/>
  <c r="AD111" i="40"/>
  <c r="AE111" i="40" s="1"/>
  <c r="AF111" i="40" s="1"/>
  <c r="Z47" i="40"/>
  <c r="AA47" i="40" s="1"/>
  <c r="AB47" i="40" s="1"/>
  <c r="AC47" i="40" s="1"/>
  <c r="Y29" i="40"/>
  <c r="Z29" i="40" s="1"/>
  <c r="Y33" i="40"/>
  <c r="Z33" i="40" s="1"/>
  <c r="Y84" i="40"/>
  <c r="Z84" i="40" s="1"/>
  <c r="AA84" i="40" s="1"/>
  <c r="AB84" i="40" s="1"/>
  <c r="Y25" i="40"/>
  <c r="Z25" i="40" s="1"/>
  <c r="AD13" i="30"/>
  <c r="AE13" i="30" s="1"/>
  <c r="AE11" i="30" s="1"/>
  <c r="AE10" i="30" s="1"/>
  <c r="AC11" i="30"/>
  <c r="AC10" i="30" s="1"/>
  <c r="AC18" i="29"/>
  <c r="AC17" i="29"/>
  <c r="AB11" i="29"/>
  <c r="Z24" i="40"/>
  <c r="Z127" i="40"/>
  <c r="Y126" i="40"/>
  <c r="AC106" i="40"/>
  <c r="AA43" i="40"/>
  <c r="AA86" i="40"/>
  <c r="AA89" i="40"/>
  <c r="AB89" i="40" s="1"/>
  <c r="AB58" i="40"/>
  <c r="AA81" i="40"/>
  <c r="AB81" i="40" s="1"/>
  <c r="Z42" i="40"/>
  <c r="AA42" i="40" s="1"/>
  <c r="AB42" i="40" s="1"/>
  <c r="AB96" i="40"/>
  <c r="AC98" i="40"/>
  <c r="AB104" i="40"/>
  <c r="Y45" i="40"/>
  <c r="Z45" i="40" s="1"/>
  <c r="AC117" i="40"/>
  <c r="AC48" i="40"/>
  <c r="Z73" i="40"/>
  <c r="AB94" i="40"/>
  <c r="AC31" i="40"/>
  <c r="Z34" i="40"/>
  <c r="Y32" i="40"/>
  <c r="Z32" i="40" s="1"/>
  <c r="Y49" i="40"/>
  <c r="AB63" i="40"/>
  <c r="AC63" i="40" s="1"/>
  <c r="AB26" i="40"/>
  <c r="AA46" i="40"/>
  <c r="AB46" i="40" s="1"/>
  <c r="AC46" i="40" s="1"/>
  <c r="AC116" i="40"/>
  <c r="AA74" i="40"/>
  <c r="AB74" i="40" s="1"/>
  <c r="AC74" i="40" s="1"/>
  <c r="AB80" i="40"/>
  <c r="AB39" i="40"/>
  <c r="AC109" i="40"/>
  <c r="AB30" i="40"/>
  <c r="AC30" i="40" s="1"/>
  <c r="Y36" i="40"/>
  <c r="Z36" i="40" s="1"/>
  <c r="AA36" i="40" s="1"/>
  <c r="AB36" i="40" s="1"/>
  <c r="Y66" i="40"/>
  <c r="Z66" i="40" s="1"/>
  <c r="AA66" i="40" s="1"/>
  <c r="AB66" i="40" s="1"/>
  <c r="AA71" i="40"/>
  <c r="Z50" i="40"/>
  <c r="Z85" i="40"/>
  <c r="Y57" i="40"/>
  <c r="Z57" i="40" s="1"/>
  <c r="AA57" i="40" s="1"/>
  <c r="AB57" i="40" s="1"/>
  <c r="Y70" i="40"/>
  <c r="Z70" i="40" s="1"/>
  <c r="Y83" i="40"/>
  <c r="Z83" i="40" s="1"/>
  <c r="Y41" i="40"/>
  <c r="Z41" i="40" s="1"/>
  <c r="Z77" i="40"/>
  <c r="AA77" i="40" s="1"/>
  <c r="AA67" i="40"/>
  <c r="AB67" i="40" s="1"/>
  <c r="AB72" i="40"/>
  <c r="AA61" i="40"/>
  <c r="Y53" i="40"/>
  <c r="Y28" i="40"/>
  <c r="Z28" i="40" s="1"/>
  <c r="AA28" i="40" s="1"/>
  <c r="Z64" i="40"/>
  <c r="AA88" i="40"/>
  <c r="AA38" i="40"/>
  <c r="AA69" i="40"/>
  <c r="Y60" i="40"/>
  <c r="Z60" i="40" s="1"/>
  <c r="Y40" i="40"/>
  <c r="Z40" i="40" s="1"/>
  <c r="Z82" i="40"/>
  <c r="AA93" i="40"/>
  <c r="Z90" i="40"/>
  <c r="AB102" i="40"/>
  <c r="AB105" i="40"/>
  <c r="AC97" i="40"/>
  <c r="AC112" i="40"/>
  <c r="AA27" i="40"/>
  <c r="Y59" i="40"/>
  <c r="Z59" i="40" s="1"/>
  <c r="Y87" i="40"/>
  <c r="AA62" i="40"/>
  <c r="AB62" i="40" s="1"/>
  <c r="Z51" i="40"/>
  <c r="AA51" i="40" s="1"/>
  <c r="AC16" i="29" l="1"/>
  <c r="AD17" i="29"/>
  <c r="AE17" i="29" s="1"/>
  <c r="AF13" i="30"/>
  <c r="AG13" i="30" s="1"/>
  <c r="AC56" i="40"/>
  <c r="AD56" i="40" s="1"/>
  <c r="AE56" i="40" s="1"/>
  <c r="AF56" i="40" s="1"/>
  <c r="Y23" i="40"/>
  <c r="Z76" i="40"/>
  <c r="AA76" i="40" s="1"/>
  <c r="AB76" i="40" s="1"/>
  <c r="AC76" i="40" s="1"/>
  <c r="AA29" i="40"/>
  <c r="AB29" i="40" s="1"/>
  <c r="AC84" i="40"/>
  <c r="AA37" i="40"/>
  <c r="AB37" i="40" s="1"/>
  <c r="AD63" i="40"/>
  <c r="AE63" i="40" s="1"/>
  <c r="AF63" i="40" s="1"/>
  <c r="AD46" i="40"/>
  <c r="AE46" i="40" s="1"/>
  <c r="AF46" i="40" s="1"/>
  <c r="AA75" i="40"/>
  <c r="AB75" i="40" s="1"/>
  <c r="AD55" i="40"/>
  <c r="AE55" i="40" s="1"/>
  <c r="AF55" i="40" s="1"/>
  <c r="AD97" i="40"/>
  <c r="AE97" i="40" s="1"/>
  <c r="AF97" i="40" s="1"/>
  <c r="AB88" i="40"/>
  <c r="AC88" i="40" s="1"/>
  <c r="AB78" i="40"/>
  <c r="AC78" i="40" s="1"/>
  <c r="AD91" i="40"/>
  <c r="AE91" i="40" s="1"/>
  <c r="AF91" i="40" s="1"/>
  <c r="AD109" i="40"/>
  <c r="AE109" i="40" s="1"/>
  <c r="AF109" i="40" s="1"/>
  <c r="AC104" i="40"/>
  <c r="AD104" i="40" s="1"/>
  <c r="AE104" i="40" s="1"/>
  <c r="AD84" i="40"/>
  <c r="AE84" i="40" s="1"/>
  <c r="AF84" i="40" s="1"/>
  <c r="AD74" i="40"/>
  <c r="AE74" i="40" s="1"/>
  <c r="AF74" i="40" s="1"/>
  <c r="AD116" i="40"/>
  <c r="AE116" i="40" s="1"/>
  <c r="AF116" i="40" s="1"/>
  <c r="AC102" i="40"/>
  <c r="AA25" i="40"/>
  <c r="AB25" i="40" s="1"/>
  <c r="AC39" i="40"/>
  <c r="AD39" i="40" s="1"/>
  <c r="AC26" i="40"/>
  <c r="AD26" i="40" s="1"/>
  <c r="AD48" i="40"/>
  <c r="AE48" i="40" s="1"/>
  <c r="AF48" i="40" s="1"/>
  <c r="AD98" i="40"/>
  <c r="AE98" i="40" s="1"/>
  <c r="AF98" i="40" s="1"/>
  <c r="AC96" i="40"/>
  <c r="AD96" i="40" s="1"/>
  <c r="AE96" i="40" s="1"/>
  <c r="AC58" i="40"/>
  <c r="AD58" i="40" s="1"/>
  <c r="AE58" i="40" s="1"/>
  <c r="Z79" i="40"/>
  <c r="AA79" i="40" s="1"/>
  <c r="AB79" i="40" s="1"/>
  <c r="Z126" i="40"/>
  <c r="AD47" i="40"/>
  <c r="AE47" i="40" s="1"/>
  <c r="AF47" i="40" s="1"/>
  <c r="AD112" i="40"/>
  <c r="AE112" i="40" s="1"/>
  <c r="AF112" i="40" s="1"/>
  <c r="AA65" i="40"/>
  <c r="AB65" i="40" s="1"/>
  <c r="AA82" i="40"/>
  <c r="AB38" i="40"/>
  <c r="AA50" i="40"/>
  <c r="AC80" i="40"/>
  <c r="AD80" i="40" s="1"/>
  <c r="AE80" i="40" s="1"/>
  <c r="AF80" i="40" s="1"/>
  <c r="AA33" i="40"/>
  <c r="AB33" i="40" s="1"/>
  <c r="AC33" i="40" s="1"/>
  <c r="AD117" i="40"/>
  <c r="AE117" i="40" s="1"/>
  <c r="AF117" i="40" s="1"/>
  <c r="AC92" i="40"/>
  <c r="AD106" i="40"/>
  <c r="AE106" i="40" s="1"/>
  <c r="AF106" i="40" s="1"/>
  <c r="AD30" i="40"/>
  <c r="AE30" i="40" s="1"/>
  <c r="AF30" i="40" s="1"/>
  <c r="AD31" i="40"/>
  <c r="AE31" i="40" s="1"/>
  <c r="AF31" i="40" s="1"/>
  <c r="AD11" i="30"/>
  <c r="AD10" i="30" s="1"/>
  <c r="AC11" i="29"/>
  <c r="AG19" i="29"/>
  <c r="AG18" i="29" s="1"/>
  <c r="AF18" i="29"/>
  <c r="AA60" i="40"/>
  <c r="AC81" i="40"/>
  <c r="AA127" i="40"/>
  <c r="AA24" i="40"/>
  <c r="AC89" i="40"/>
  <c r="AA45" i="40"/>
  <c r="AB45" i="40" s="1"/>
  <c r="AC45" i="40" s="1"/>
  <c r="AB43" i="40"/>
  <c r="AA83" i="40"/>
  <c r="AC72" i="40"/>
  <c r="AA90" i="40"/>
  <c r="AB90" i="40" s="1"/>
  <c r="AB86" i="40"/>
  <c r="AC86" i="40" s="1"/>
  <c r="AB77" i="40"/>
  <c r="AC77" i="40" s="1"/>
  <c r="AA70" i="40"/>
  <c r="AB70" i="40" s="1"/>
  <c r="AB68" i="40"/>
  <c r="AC68" i="40" s="1"/>
  <c r="Z87" i="40"/>
  <c r="AA59" i="40"/>
  <c r="AB27" i="40"/>
  <c r="AC27" i="40" s="1"/>
  <c r="AC119" i="40"/>
  <c r="AB93" i="40"/>
  <c r="Z53" i="40"/>
  <c r="AB101" i="40"/>
  <c r="AA64" i="40"/>
  <c r="AC66" i="40"/>
  <c r="AD66" i="40" s="1"/>
  <c r="AC105" i="40"/>
  <c r="AA32" i="40"/>
  <c r="AB51" i="40"/>
  <c r="AB95" i="40"/>
  <c r="AB28" i="40"/>
  <c r="AC110" i="40"/>
  <c r="AC67" i="40"/>
  <c r="AC57" i="40"/>
  <c r="AD57" i="40" s="1"/>
  <c r="AE57" i="40" s="1"/>
  <c r="AB69" i="40"/>
  <c r="AC69" i="40" s="1"/>
  <c r="AA85" i="40"/>
  <c r="AB85" i="40" s="1"/>
  <c r="AC36" i="40"/>
  <c r="AC94" i="40"/>
  <c r="AA73" i="40"/>
  <c r="AB73" i="40" s="1"/>
  <c r="AC42" i="40"/>
  <c r="AB71" i="40"/>
  <c r="AA40" i="40"/>
  <c r="AA41" i="40"/>
  <c r="AC108" i="40"/>
  <c r="Z49" i="40"/>
  <c r="AA34" i="40"/>
  <c r="AB34" i="40" s="1"/>
  <c r="AC62" i="40"/>
  <c r="AB61" i="40"/>
  <c r="AC61" i="40" s="1"/>
  <c r="AC65" i="40" l="1"/>
  <c r="AE16" i="29"/>
  <c r="AE11" i="29" s="1"/>
  <c r="AF17" i="29"/>
  <c r="Z23" i="40"/>
  <c r="AC29" i="40"/>
  <c r="AD29" i="40" s="1"/>
  <c r="AE29" i="40" s="1"/>
  <c r="AF29" i="40" s="1"/>
  <c r="AE26" i="40"/>
  <c r="AF26" i="40" s="1"/>
  <c r="AC75" i="40"/>
  <c r="AD75" i="40" s="1"/>
  <c r="AE75" i="40" s="1"/>
  <c r="AF75" i="40" s="1"/>
  <c r="AD61" i="40"/>
  <c r="AE61" i="40" s="1"/>
  <c r="AF61" i="40" s="1"/>
  <c r="AD27" i="40"/>
  <c r="AE27" i="40" s="1"/>
  <c r="AF27" i="40" s="1"/>
  <c r="AC25" i="40"/>
  <c r="AD25" i="40" s="1"/>
  <c r="AE25" i="40" s="1"/>
  <c r="AF25" i="40" s="1"/>
  <c r="AD62" i="40"/>
  <c r="AE62" i="40" s="1"/>
  <c r="AF62" i="40" s="1"/>
  <c r="AD108" i="40"/>
  <c r="AE108" i="40" s="1"/>
  <c r="AF108" i="40" s="1"/>
  <c r="AD67" i="40"/>
  <c r="AE67" i="40" s="1"/>
  <c r="AF67" i="40" s="1"/>
  <c r="AC51" i="40"/>
  <c r="AB64" i="40"/>
  <c r="AC64" i="40" s="1"/>
  <c r="AC93" i="40"/>
  <c r="AD93" i="40" s="1"/>
  <c r="AD72" i="40"/>
  <c r="AE72" i="40" s="1"/>
  <c r="AF72" i="40" s="1"/>
  <c r="AD81" i="40"/>
  <c r="AE81" i="40" s="1"/>
  <c r="AF81" i="40" s="1"/>
  <c r="AD77" i="40"/>
  <c r="AE77" i="40" s="1"/>
  <c r="AF77" i="40" s="1"/>
  <c r="AB41" i="40"/>
  <c r="AC41" i="40" s="1"/>
  <c r="AC71" i="40"/>
  <c r="AD110" i="40"/>
  <c r="AE110" i="40" s="1"/>
  <c r="AF110" i="40" s="1"/>
  <c r="AC101" i="40"/>
  <c r="AD101" i="40" s="1"/>
  <c r="AE101" i="40" s="1"/>
  <c r="AF101" i="40" s="1"/>
  <c r="AD119" i="40"/>
  <c r="AE119" i="40" s="1"/>
  <c r="AF119" i="40" s="1"/>
  <c r="AC79" i="40"/>
  <c r="AB83" i="40"/>
  <c r="AB60" i="40"/>
  <c r="AC60" i="40" s="1"/>
  <c r="AD65" i="40"/>
  <c r="AE65" i="40" s="1"/>
  <c r="AF65" i="40" s="1"/>
  <c r="AD105" i="40"/>
  <c r="AE105" i="40" s="1"/>
  <c r="AF105" i="40" s="1"/>
  <c r="AD76" i="40"/>
  <c r="AE76" i="40" s="1"/>
  <c r="AF76" i="40" s="1"/>
  <c r="AD42" i="40"/>
  <c r="AE42" i="40" s="1"/>
  <c r="AF42" i="40" s="1"/>
  <c r="AC28" i="40"/>
  <c r="AE66" i="40"/>
  <c r="AF66" i="40" s="1"/>
  <c r="AB50" i="40"/>
  <c r="AC50" i="40" s="1"/>
  <c r="AC43" i="40"/>
  <c r="AD43" i="40" s="1"/>
  <c r="AE43" i="40" s="1"/>
  <c r="AD36" i="40"/>
  <c r="AE36" i="40" s="1"/>
  <c r="AF36" i="40" s="1"/>
  <c r="AF96" i="40"/>
  <c r="AD102" i="40"/>
  <c r="AE102" i="40" s="1"/>
  <c r="AF102" i="40" s="1"/>
  <c r="AD68" i="40"/>
  <c r="AE68" i="40" s="1"/>
  <c r="AF68" i="40" s="1"/>
  <c r="AF104" i="40"/>
  <c r="AD86" i="40"/>
  <c r="AE86" i="40" s="1"/>
  <c r="AF86" i="40" s="1"/>
  <c r="AF57" i="40"/>
  <c r="AC95" i="40"/>
  <c r="AD95" i="40" s="1"/>
  <c r="AE95" i="40" s="1"/>
  <c r="AC37" i="40"/>
  <c r="AD37" i="40" s="1"/>
  <c r="AC38" i="40"/>
  <c r="AD38" i="40" s="1"/>
  <c r="AB59" i="40"/>
  <c r="AB82" i="40"/>
  <c r="AD92" i="40"/>
  <c r="AE92" i="40" s="1"/>
  <c r="AF92" i="40" s="1"/>
  <c r="AD89" i="40"/>
  <c r="AE89" i="40" s="1"/>
  <c r="AF89" i="40" s="1"/>
  <c r="AD94" i="40"/>
  <c r="AE94" i="40" s="1"/>
  <c r="AF94" i="40" s="1"/>
  <c r="AD33" i="40"/>
  <c r="AE33" i="40" s="1"/>
  <c r="AF33" i="40" s="1"/>
  <c r="AF58" i="40"/>
  <c r="AE39" i="40"/>
  <c r="AF39" i="40" s="1"/>
  <c r="AD69" i="40"/>
  <c r="AE69" i="40" s="1"/>
  <c r="AF69" i="40" s="1"/>
  <c r="AD45" i="40"/>
  <c r="AE45" i="40" s="1"/>
  <c r="AF45" i="40" s="1"/>
  <c r="AD78" i="40"/>
  <c r="AE78" i="40" s="1"/>
  <c r="AF78" i="40" s="1"/>
  <c r="AD88" i="40"/>
  <c r="AE88" i="40" s="1"/>
  <c r="AF88" i="40" s="1"/>
  <c r="AF11" i="30"/>
  <c r="AF10" i="30" s="1"/>
  <c r="AG12" i="30"/>
  <c r="AG11" i="30" s="1"/>
  <c r="AG10" i="30" s="1"/>
  <c r="AD16" i="29"/>
  <c r="AD11" i="29" s="1"/>
  <c r="AF16" i="29"/>
  <c r="AC70" i="40"/>
  <c r="AD70" i="40" s="1"/>
  <c r="AB24" i="40"/>
  <c r="AB127" i="40"/>
  <c r="AA126" i="40"/>
  <c r="AC107" i="40"/>
  <c r="AC90" i="40"/>
  <c r="AB103" i="40"/>
  <c r="AC120" i="40"/>
  <c r="AC85" i="40"/>
  <c r="AB99" i="40"/>
  <c r="AC34" i="40"/>
  <c r="AC113" i="40"/>
  <c r="AB40" i="40"/>
  <c r="AA49" i="40"/>
  <c r="AC73" i="40"/>
  <c r="AB100" i="40"/>
  <c r="AA53" i="40"/>
  <c r="AA87" i="40"/>
  <c r="AB32" i="40"/>
  <c r="AC32" i="40" s="1"/>
  <c r="AA23" i="40" l="1"/>
  <c r="AC24" i="40"/>
  <c r="AD24" i="40" s="1"/>
  <c r="AD51" i="40"/>
  <c r="AE51" i="40" s="1"/>
  <c r="AF51" i="40" s="1"/>
  <c r="AE93" i="40"/>
  <c r="AF93" i="40" s="1"/>
  <c r="AD32" i="40"/>
  <c r="AE32" i="40" s="1"/>
  <c r="AF32" i="40" s="1"/>
  <c r="AB49" i="40"/>
  <c r="AD120" i="40"/>
  <c r="AE120" i="40" s="1"/>
  <c r="AF120" i="40" s="1"/>
  <c r="AB126" i="40"/>
  <c r="AD79" i="40"/>
  <c r="AE79" i="40" s="1"/>
  <c r="AF79" i="40" s="1"/>
  <c r="AC40" i="40"/>
  <c r="AD40" i="40" s="1"/>
  <c r="AE40" i="40" s="1"/>
  <c r="AF40" i="40" s="1"/>
  <c r="AD107" i="40"/>
  <c r="AE107" i="40" s="1"/>
  <c r="AF107" i="40" s="1"/>
  <c r="AC59" i="40"/>
  <c r="AD90" i="40"/>
  <c r="AE90" i="40" s="1"/>
  <c r="AF90" i="40" s="1"/>
  <c r="AE70" i="40"/>
  <c r="AF70" i="40" s="1"/>
  <c r="AD64" i="40"/>
  <c r="AE64" i="40" s="1"/>
  <c r="AF64" i="40" s="1"/>
  <c r="AD34" i="40"/>
  <c r="AE34" i="40" s="1"/>
  <c r="AF34" i="40" s="1"/>
  <c r="AE38" i="40"/>
  <c r="AF38" i="40" s="1"/>
  <c r="AF43" i="40"/>
  <c r="AD28" i="40"/>
  <c r="AE28" i="40" s="1"/>
  <c r="AF28" i="40" s="1"/>
  <c r="AD41" i="40"/>
  <c r="AE41" i="40" s="1"/>
  <c r="AF41" i="40" s="1"/>
  <c r="AD73" i="40"/>
  <c r="AE73" i="40" s="1"/>
  <c r="AF73" i="40" s="1"/>
  <c r="AD113" i="40"/>
  <c r="AE113" i="40" s="1"/>
  <c r="AF113" i="40" s="1"/>
  <c r="AD85" i="40"/>
  <c r="AE85" i="40" s="1"/>
  <c r="AF85" i="40" s="1"/>
  <c r="AC82" i="40"/>
  <c r="AE37" i="40"/>
  <c r="AF37" i="40" s="1"/>
  <c r="AF95" i="40"/>
  <c r="AD60" i="40"/>
  <c r="AE60" i="40" s="1"/>
  <c r="AF60" i="40" s="1"/>
  <c r="AC83" i="40"/>
  <c r="AD71" i="40"/>
  <c r="AE71" i="40" s="1"/>
  <c r="AF71" i="40" s="1"/>
  <c r="AD50" i="40"/>
  <c r="AE50" i="40" s="1"/>
  <c r="AF50" i="40" s="1"/>
  <c r="AF11" i="29"/>
  <c r="AG17" i="29"/>
  <c r="AC127" i="40"/>
  <c r="AC126" i="40" s="1"/>
  <c r="AC103" i="40"/>
  <c r="AD103" i="40" s="1"/>
  <c r="AE103" i="40" s="1"/>
  <c r="AC100" i="40"/>
  <c r="AB87" i="40"/>
  <c r="AB53" i="40"/>
  <c r="AC99" i="40"/>
  <c r="AD99" i="40" s="1"/>
  <c r="AE99" i="40" s="1"/>
  <c r="AB23" i="40" l="1"/>
  <c r="AD127" i="40"/>
  <c r="AD126" i="40" s="1"/>
  <c r="AC53" i="40"/>
  <c r="AD53" i="40" s="1"/>
  <c r="AE53" i="40" s="1"/>
  <c r="AF53" i="40" s="1"/>
  <c r="AD59" i="40"/>
  <c r="AE59" i="40" s="1"/>
  <c r="AF59" i="40" s="1"/>
  <c r="AF103" i="40"/>
  <c r="AF99" i="40"/>
  <c r="AC49" i="40"/>
  <c r="AD83" i="40"/>
  <c r="AE83" i="40" s="1"/>
  <c r="AF83" i="40" s="1"/>
  <c r="AD82" i="40"/>
  <c r="AE82" i="40" s="1"/>
  <c r="AF82" i="40" s="1"/>
  <c r="AD100" i="40"/>
  <c r="AE100" i="40" s="1"/>
  <c r="AF100" i="40" s="1"/>
  <c r="AE24" i="40"/>
  <c r="AG16" i="29"/>
  <c r="AG11" i="29" s="1"/>
  <c r="AC87" i="40"/>
  <c r="AD87" i="40" s="1"/>
  <c r="AE87" i="40" s="1"/>
  <c r="AC23" i="40" l="1"/>
  <c r="AE127" i="40"/>
  <c r="AE126" i="40" s="1"/>
  <c r="AD49" i="40"/>
  <c r="AE49" i="40" s="1"/>
  <c r="AE23" i="40" s="1"/>
  <c r="AF24" i="40"/>
  <c r="AF87" i="40"/>
  <c r="AF127" i="40" l="1"/>
  <c r="AF126" i="40" s="1"/>
  <c r="AF49" i="40"/>
  <c r="AF23" i="40" s="1"/>
  <c r="AD23" i="40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S13" i="40"/>
  <c r="T13" i="40" s="1"/>
  <c r="S14" i="40"/>
  <c r="T14" i="40" s="1"/>
  <c r="S12" i="40"/>
  <c r="U12" i="40" s="1"/>
  <c r="W12" i="40" l="1"/>
  <c r="V12" i="40"/>
  <c r="T12" i="40"/>
  <c r="U14" i="40"/>
  <c r="U13" i="40"/>
  <c r="X12" i="40" l="1"/>
  <c r="W14" i="40"/>
  <c r="V14" i="40"/>
  <c r="W13" i="40"/>
  <c r="V13" i="40"/>
  <c r="Y12" i="40" l="1"/>
  <c r="X14" i="40"/>
  <c r="X13" i="40"/>
  <c r="X11" i="40" l="1"/>
  <c r="Z12" i="40"/>
  <c r="AA12" i="40" s="1"/>
  <c r="Y13" i="40"/>
  <c r="Y14" i="40"/>
  <c r="Z14" i="40" s="1"/>
  <c r="Y11" i="40" l="1"/>
  <c r="AB12" i="40"/>
  <c r="AA14" i="40"/>
  <c r="Z13" i="40"/>
  <c r="Z11" i="40" s="1"/>
  <c r="AC12" i="40" l="1"/>
  <c r="AD12" i="40" s="1"/>
  <c r="AA13" i="40"/>
  <c r="AA11" i="40" s="1"/>
  <c r="AB14" i="40"/>
  <c r="AB13" i="40" l="1"/>
  <c r="AE12" i="40"/>
  <c r="AC14" i="40"/>
  <c r="Q11" i="30"/>
  <c r="AC13" i="40" l="1"/>
  <c r="AB11" i="40"/>
  <c r="AD14" i="40"/>
  <c r="AF12" i="40"/>
  <c r="AG25" i="43"/>
  <c r="O11" i="43"/>
  <c r="O10" i="43" s="1"/>
  <c r="AE9" i="43"/>
  <c r="S19" i="42"/>
  <c r="T19" i="42" s="1"/>
  <c r="AV117" i="42"/>
  <c r="P101" i="42"/>
  <c r="P100" i="42" s="1"/>
  <c r="P99" i="42" s="1"/>
  <c r="P75" i="42"/>
  <c r="P56" i="42"/>
  <c r="AD32" i="42"/>
  <c r="Y32" i="42" s="1"/>
  <c r="S32" i="42"/>
  <c r="U32" i="42" s="1"/>
  <c r="V32" i="42" s="1"/>
  <c r="P31" i="42"/>
  <c r="AQ31" i="42" s="1"/>
  <c r="AD29" i="42"/>
  <c r="Y29" i="42" s="1"/>
  <c r="S29" i="42"/>
  <c r="AD28" i="42"/>
  <c r="W28" i="42" s="1"/>
  <c r="S28" i="42"/>
  <c r="U28" i="42" s="1"/>
  <c r="V28" i="42" s="1"/>
  <c r="AD27" i="42"/>
  <c r="Y27" i="42" s="1"/>
  <c r="S27" i="42"/>
  <c r="AD26" i="42"/>
  <c r="W26" i="42" s="1"/>
  <c r="S26" i="42"/>
  <c r="U26" i="42" s="1"/>
  <c r="V26" i="42" s="1"/>
  <c r="AD25" i="42"/>
  <c r="Y25" i="42" s="1"/>
  <c r="S25" i="42"/>
  <c r="AD24" i="42"/>
  <c r="W24" i="42" s="1"/>
  <c r="S24" i="42"/>
  <c r="U24" i="42" s="1"/>
  <c r="V24" i="42" s="1"/>
  <c r="AD23" i="42"/>
  <c r="Y23" i="42" s="1"/>
  <c r="S23" i="42"/>
  <c r="AD22" i="42"/>
  <c r="W22" i="42" s="1"/>
  <c r="S22" i="42"/>
  <c r="U22" i="42" s="1"/>
  <c r="V22" i="42" s="1"/>
  <c r="AD21" i="42"/>
  <c r="Y21" i="42" s="1"/>
  <c r="S21" i="42"/>
  <c r="AD20" i="42"/>
  <c r="Y20" i="42" s="1"/>
  <c r="S20" i="42"/>
  <c r="U20" i="42" s="1"/>
  <c r="V20" i="42" s="1"/>
  <c r="AD19" i="42"/>
  <c r="W19" i="42" s="1"/>
  <c r="P18" i="42"/>
  <c r="AQ18" i="42" s="1"/>
  <c r="AD13" i="40" l="1"/>
  <c r="AC11" i="40"/>
  <c r="AE14" i="40"/>
  <c r="AF14" i="40" s="1"/>
  <c r="T24" i="42"/>
  <c r="P49" i="42"/>
  <c r="U19" i="42"/>
  <c r="V19" i="42" s="1"/>
  <c r="T20" i="42"/>
  <c r="T22" i="42"/>
  <c r="W32" i="42"/>
  <c r="X32" i="42" s="1"/>
  <c r="Y24" i="42"/>
  <c r="Y26" i="42"/>
  <c r="T28" i="42"/>
  <c r="W20" i="42"/>
  <c r="X20" i="42" s="1"/>
  <c r="Y22" i="42"/>
  <c r="T26" i="42"/>
  <c r="Y28" i="42"/>
  <c r="P11" i="42"/>
  <c r="U27" i="42"/>
  <c r="V27" i="42" s="1"/>
  <c r="T27" i="42"/>
  <c r="U29" i="42"/>
  <c r="V29" i="42" s="1"/>
  <c r="T29" i="42"/>
  <c r="Y19" i="42"/>
  <c r="U23" i="42"/>
  <c r="V23" i="42" s="1"/>
  <c r="T23" i="42"/>
  <c r="U25" i="42"/>
  <c r="V25" i="42" s="1"/>
  <c r="T25" i="42"/>
  <c r="W21" i="42"/>
  <c r="X22" i="42"/>
  <c r="W23" i="42"/>
  <c r="X24" i="42"/>
  <c r="W25" i="42"/>
  <c r="X26" i="42"/>
  <c r="W27" i="42"/>
  <c r="X28" i="42"/>
  <c r="W29" i="42"/>
  <c r="U21" i="42"/>
  <c r="V21" i="42" s="1"/>
  <c r="T21" i="42"/>
  <c r="T32" i="42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14" i="41"/>
  <c r="AH260" i="41"/>
  <c r="AC41" i="41"/>
  <c r="P12" i="41"/>
  <c r="P11" i="41" l="1"/>
  <c r="P10" i="41" s="1"/>
  <c r="AE13" i="40"/>
  <c r="AD11" i="40"/>
  <c r="AD10" i="40" s="1"/>
  <c r="X19" i="42"/>
  <c r="Z19" i="42" s="1"/>
  <c r="AA19" i="42" s="1"/>
  <c r="X27" i="42"/>
  <c r="Z27" i="42" s="1"/>
  <c r="AA27" i="42" s="1"/>
  <c r="X29" i="42"/>
  <c r="Z29" i="42" s="1"/>
  <c r="AA29" i="42" s="1"/>
  <c r="X23" i="42"/>
  <c r="Z23" i="42" s="1"/>
  <c r="AA23" i="42" s="1"/>
  <c r="X25" i="42"/>
  <c r="Z25" i="42" s="1"/>
  <c r="Z28" i="42"/>
  <c r="Z24" i="42"/>
  <c r="Z20" i="42"/>
  <c r="Z26" i="42"/>
  <c r="Z22" i="42"/>
  <c r="X31" i="42"/>
  <c r="Z32" i="42"/>
  <c r="AA32" i="42" s="1"/>
  <c r="X21" i="42"/>
  <c r="X12" i="42"/>
  <c r="P191" i="40"/>
  <c r="P190" i="40" s="1"/>
  <c r="P189" i="40" s="1"/>
  <c r="P165" i="40"/>
  <c r="P146" i="40"/>
  <c r="P139" i="40" s="1"/>
  <c r="AP126" i="40"/>
  <c r="AM105" i="40"/>
  <c r="AM104" i="40"/>
  <c r="AM103" i="40"/>
  <c r="AM102" i="40"/>
  <c r="AM101" i="40"/>
  <c r="AM100" i="40"/>
  <c r="AM99" i="40"/>
  <c r="AM98" i="40"/>
  <c r="AM97" i="40"/>
  <c r="AM96" i="40"/>
  <c r="AM95" i="40"/>
  <c r="AP23" i="40"/>
  <c r="AF13" i="40" l="1"/>
  <c r="AF11" i="40" s="1"/>
  <c r="AE11" i="40"/>
  <c r="AA31" i="42"/>
  <c r="AB32" i="42"/>
  <c r="AB31" i="42" s="1"/>
  <c r="AB29" i="42"/>
  <c r="AC29" i="42" s="1"/>
  <c r="AF29" i="42" s="1"/>
  <c r="AA25" i="42"/>
  <c r="AB25" i="42" s="1"/>
  <c r="AB19" i="42"/>
  <c r="AC19" i="42" s="1"/>
  <c r="Z31" i="42"/>
  <c r="AB23" i="42"/>
  <c r="AC23" i="42" s="1"/>
  <c r="AB27" i="42"/>
  <c r="AC27" i="42" s="1"/>
  <c r="AF27" i="42" s="1"/>
  <c r="AA20" i="42"/>
  <c r="AB20" i="42" s="1"/>
  <c r="AA24" i="42"/>
  <c r="AB24" i="42" s="1"/>
  <c r="AA28" i="42"/>
  <c r="AB28" i="42" s="1"/>
  <c r="AA22" i="42"/>
  <c r="AA26" i="42"/>
  <c r="Z21" i="42"/>
  <c r="AA21" i="42" s="1"/>
  <c r="X18" i="42"/>
  <c r="Z12" i="42"/>
  <c r="P10" i="40"/>
  <c r="U24" i="31"/>
  <c r="AC32" i="42" l="1"/>
  <c r="AC31" i="42" s="1"/>
  <c r="AE29" i="42"/>
  <c r="AF23" i="42"/>
  <c r="AE23" i="42"/>
  <c r="AC25" i="42"/>
  <c r="AF25" i="42" s="1"/>
  <c r="AC24" i="42"/>
  <c r="AF24" i="42" s="1"/>
  <c r="AE27" i="42"/>
  <c r="AC28" i="42"/>
  <c r="AF28" i="42" s="1"/>
  <c r="AB21" i="42"/>
  <c r="AA12" i="42"/>
  <c r="AB26" i="42"/>
  <c r="AC26" i="42" s="1"/>
  <c r="AF26" i="42" s="1"/>
  <c r="AC20" i="42"/>
  <c r="AB12" i="42"/>
  <c r="AB22" i="42"/>
  <c r="AC22" i="42" s="1"/>
  <c r="AF19" i="42"/>
  <c r="AE19" i="42"/>
  <c r="G34" i="39"/>
  <c r="Y10" i="40" l="1"/>
  <c r="AF32" i="42"/>
  <c r="AF31" i="42" s="1"/>
  <c r="AE24" i="42"/>
  <c r="AE32" i="42"/>
  <c r="AE31" i="42" s="1"/>
  <c r="AE25" i="42"/>
  <c r="AE26" i="42"/>
  <c r="AE28" i="42"/>
  <c r="AF22" i="42"/>
  <c r="AE22" i="42"/>
  <c r="AC12" i="42"/>
  <c r="AB18" i="42"/>
  <c r="AE12" i="42"/>
  <c r="AA18" i="42"/>
  <c r="AF12" i="42"/>
  <c r="AC21" i="42"/>
  <c r="AF21" i="42" s="1"/>
  <c r="AF20" i="42"/>
  <c r="AE20" i="42"/>
  <c r="X10" i="40"/>
  <c r="H34" i="39"/>
  <c r="H28" i="39"/>
  <c r="G28" i="39"/>
  <c r="H24" i="39"/>
  <c r="G24" i="39"/>
  <c r="H12" i="39"/>
  <c r="G12" i="39"/>
  <c r="U135" i="31"/>
  <c r="BE223" i="31"/>
  <c r="AQ227" i="28"/>
  <c r="AL42" i="28"/>
  <c r="AO10" i="28"/>
  <c r="AA10" i="40" l="1"/>
  <c r="Z10" i="40"/>
  <c r="AE21" i="42"/>
  <c r="AF18" i="42"/>
  <c r="H41" i="39"/>
  <c r="M41" i="39" s="1"/>
  <c r="G41" i="39"/>
  <c r="AW108" i="31"/>
  <c r="AW109" i="31"/>
  <c r="AW110" i="31"/>
  <c r="AW111" i="31"/>
  <c r="AW112" i="31"/>
  <c r="AW113" i="31"/>
  <c r="AW114" i="31"/>
  <c r="AW115" i="31"/>
  <c r="AW116" i="31"/>
  <c r="AW117" i="31"/>
  <c r="AW107" i="31"/>
  <c r="Q10" i="30"/>
  <c r="AN138" i="31"/>
  <c r="AI138" i="31" s="1"/>
  <c r="AC138" i="31"/>
  <c r="AE138" i="31" s="1"/>
  <c r="AF138" i="31" s="1"/>
  <c r="AN137" i="31"/>
  <c r="AI137" i="31" s="1"/>
  <c r="AC137" i="31"/>
  <c r="AD137" i="31" s="1"/>
  <c r="AN136" i="31"/>
  <c r="AI136" i="31" s="1"/>
  <c r="AC136" i="31"/>
  <c r="AE136" i="31" s="1"/>
  <c r="AF136" i="31" s="1"/>
  <c r="AG137" i="31"/>
  <c r="AN106" i="31"/>
  <c r="AI106" i="31" s="1"/>
  <c r="AC106" i="31"/>
  <c r="AN105" i="31"/>
  <c r="AC105" i="31"/>
  <c r="AE105" i="31" s="1"/>
  <c r="AF105" i="31" s="1"/>
  <c r="AN104" i="31"/>
  <c r="AG104" i="31" s="1"/>
  <c r="AC104" i="31"/>
  <c r="AE104" i="31" s="1"/>
  <c r="AF104" i="31" s="1"/>
  <c r="AN103" i="31"/>
  <c r="AG103" i="31" s="1"/>
  <c r="AC103" i="31"/>
  <c r="AD103" i="31" s="1"/>
  <c r="AN102" i="31"/>
  <c r="AI102" i="31" s="1"/>
  <c r="AC102" i="31"/>
  <c r="AN101" i="31"/>
  <c r="AI101" i="31" s="1"/>
  <c r="AC101" i="31"/>
  <c r="AE101" i="31" s="1"/>
  <c r="AF101" i="31" s="1"/>
  <c r="AN100" i="31"/>
  <c r="AI100" i="31" s="1"/>
  <c r="AC100" i="31"/>
  <c r="AD100" i="31" s="1"/>
  <c r="AN99" i="31"/>
  <c r="AG99" i="31" s="1"/>
  <c r="AC99" i="31"/>
  <c r="AN98" i="31"/>
  <c r="AI98" i="31" s="1"/>
  <c r="AC98" i="31"/>
  <c r="AE98" i="31" s="1"/>
  <c r="AF98" i="31" s="1"/>
  <c r="AN97" i="31"/>
  <c r="AG97" i="31" s="1"/>
  <c r="AC97" i="31"/>
  <c r="AE97" i="31" s="1"/>
  <c r="AF97" i="31" s="1"/>
  <c r="AN96" i="31"/>
  <c r="AI96" i="31" s="1"/>
  <c r="AC96" i="31"/>
  <c r="AD96" i="31" s="1"/>
  <c r="AN95" i="31"/>
  <c r="AG95" i="31" s="1"/>
  <c r="AC95" i="31"/>
  <c r="AN94" i="31"/>
  <c r="AI94" i="31" s="1"/>
  <c r="AC94" i="31"/>
  <c r="AD94" i="31" s="1"/>
  <c r="AN93" i="31"/>
  <c r="AG93" i="31" s="1"/>
  <c r="AC93" i="31"/>
  <c r="AE93" i="31" s="1"/>
  <c r="AF93" i="31" s="1"/>
  <c r="AN92" i="31"/>
  <c r="AI92" i="31" s="1"/>
  <c r="AC92" i="31"/>
  <c r="AE92" i="31" s="1"/>
  <c r="AF92" i="31" s="1"/>
  <c r="AN91" i="31"/>
  <c r="AI91" i="31" s="1"/>
  <c r="AC91" i="31"/>
  <c r="AN90" i="31"/>
  <c r="AG90" i="31" s="1"/>
  <c r="AC90" i="31"/>
  <c r="AE90" i="31" s="1"/>
  <c r="AF90" i="31" s="1"/>
  <c r="AN89" i="31"/>
  <c r="AC89" i="31"/>
  <c r="AD89" i="31" s="1"/>
  <c r="AN88" i="31"/>
  <c r="AI88" i="31" s="1"/>
  <c r="AC88" i="31"/>
  <c r="AE88" i="31" s="1"/>
  <c r="AN87" i="31"/>
  <c r="AG87" i="31" s="1"/>
  <c r="AC87" i="31"/>
  <c r="AN86" i="31"/>
  <c r="AG86" i="31" s="1"/>
  <c r="AC86" i="31"/>
  <c r="AE86" i="31" s="1"/>
  <c r="AF86" i="31" s="1"/>
  <c r="AN85" i="31"/>
  <c r="AG85" i="31" s="1"/>
  <c r="AC85" i="31"/>
  <c r="AD85" i="31" s="1"/>
  <c r="AN84" i="31"/>
  <c r="AG84" i="31" s="1"/>
  <c r="AC84" i="31"/>
  <c r="AD84" i="31" s="1"/>
  <c r="AN83" i="31"/>
  <c r="AG83" i="31" s="1"/>
  <c r="AC83" i="31"/>
  <c r="AE83" i="31" s="1"/>
  <c r="AN82" i="31"/>
  <c r="AG82" i="31" s="1"/>
  <c r="AC82" i="31"/>
  <c r="AE82" i="31" s="1"/>
  <c r="AF82" i="31" s="1"/>
  <c r="AN81" i="31"/>
  <c r="AI81" i="31" s="1"/>
  <c r="AC81" i="31"/>
  <c r="AE81" i="31" s="1"/>
  <c r="AF81" i="31" s="1"/>
  <c r="AN80" i="31"/>
  <c r="AG80" i="31" s="1"/>
  <c r="AC80" i="31"/>
  <c r="AE80" i="31" s="1"/>
  <c r="AN79" i="31"/>
  <c r="AI79" i="31" s="1"/>
  <c r="AC79" i="31"/>
  <c r="AE79" i="31" s="1"/>
  <c r="AF79" i="31" s="1"/>
  <c r="AN78" i="31"/>
  <c r="AI78" i="31" s="1"/>
  <c r="AC78" i="31"/>
  <c r="AD78" i="31" s="1"/>
  <c r="AN77" i="31"/>
  <c r="AC77" i="31"/>
  <c r="AD77" i="31" s="1"/>
  <c r="AN76" i="31"/>
  <c r="AG76" i="31" s="1"/>
  <c r="AC76" i="31"/>
  <c r="AD76" i="31" s="1"/>
  <c r="AN75" i="31"/>
  <c r="AG75" i="31" s="1"/>
  <c r="AC75" i="31"/>
  <c r="AE75" i="31" s="1"/>
  <c r="AN74" i="31"/>
  <c r="AG74" i="31" s="1"/>
  <c r="AC74" i="31"/>
  <c r="AD74" i="31" s="1"/>
  <c r="AN73" i="31"/>
  <c r="AG73" i="31" s="1"/>
  <c r="AC73" i="31"/>
  <c r="AE73" i="31" s="1"/>
  <c r="AN72" i="31"/>
  <c r="AI72" i="31" s="1"/>
  <c r="AC72" i="31"/>
  <c r="AD72" i="31" s="1"/>
  <c r="AN71" i="31"/>
  <c r="AG71" i="31" s="1"/>
  <c r="AC71" i="31"/>
  <c r="AE71" i="31" s="1"/>
  <c r="AF71" i="31" s="1"/>
  <c r="AN70" i="31"/>
  <c r="AI70" i="31" s="1"/>
  <c r="AC70" i="31"/>
  <c r="AD70" i="31" s="1"/>
  <c r="AN69" i="31"/>
  <c r="AI69" i="31" s="1"/>
  <c r="AC69" i="31"/>
  <c r="AE69" i="31" s="1"/>
  <c r="AF69" i="31" s="1"/>
  <c r="AN68" i="31"/>
  <c r="AG68" i="31" s="1"/>
  <c r="AC68" i="31"/>
  <c r="AE68" i="31" s="1"/>
  <c r="AF68" i="31" s="1"/>
  <c r="AN67" i="31"/>
  <c r="AC67" i="31"/>
  <c r="AE67" i="31" s="1"/>
  <c r="AF67" i="31" s="1"/>
  <c r="AN66" i="31"/>
  <c r="AI66" i="31" s="1"/>
  <c r="AC66" i="31"/>
  <c r="AD66" i="31" s="1"/>
  <c r="AN65" i="31"/>
  <c r="AG65" i="31" s="1"/>
  <c r="AC65" i="31"/>
  <c r="AN64" i="31"/>
  <c r="AG64" i="31" s="1"/>
  <c r="AC64" i="31"/>
  <c r="AD64" i="31" s="1"/>
  <c r="AN63" i="31"/>
  <c r="AG63" i="31" s="1"/>
  <c r="AC63" i="31"/>
  <c r="AD63" i="31" s="1"/>
  <c r="AN62" i="31"/>
  <c r="AG62" i="31" s="1"/>
  <c r="AC62" i="31"/>
  <c r="AN61" i="31"/>
  <c r="AI61" i="31" s="1"/>
  <c r="AC61" i="31"/>
  <c r="AE61" i="31" s="1"/>
  <c r="AF61" i="31" s="1"/>
  <c r="AN60" i="31"/>
  <c r="AG60" i="31" s="1"/>
  <c r="AC60" i="31"/>
  <c r="AD60" i="31" s="1"/>
  <c r="AN59" i="31"/>
  <c r="AG59" i="31" s="1"/>
  <c r="AC59" i="31"/>
  <c r="AE59" i="31" s="1"/>
  <c r="AF59" i="31" s="1"/>
  <c r="AN58" i="31"/>
  <c r="AG58" i="31" s="1"/>
  <c r="AC58" i="31"/>
  <c r="AN57" i="31"/>
  <c r="AI57" i="31" s="1"/>
  <c r="AC57" i="31"/>
  <c r="AD57" i="31" s="1"/>
  <c r="AN56" i="31"/>
  <c r="AG56" i="31" s="1"/>
  <c r="AC56" i="31"/>
  <c r="AE56" i="31" s="1"/>
  <c r="AF56" i="31" s="1"/>
  <c r="AN55" i="31"/>
  <c r="AI55" i="31" s="1"/>
  <c r="AC55" i="31"/>
  <c r="AD55" i="31" s="1"/>
  <c r="AN54" i="31"/>
  <c r="AC54" i="31"/>
  <c r="AE54" i="31" s="1"/>
  <c r="AF54" i="31" s="1"/>
  <c r="AN53" i="31"/>
  <c r="AG53" i="31" s="1"/>
  <c r="AC53" i="31"/>
  <c r="AE53" i="31" s="1"/>
  <c r="AF53" i="31" s="1"/>
  <c r="AN52" i="31"/>
  <c r="AG52" i="31" s="1"/>
  <c r="AC52" i="31"/>
  <c r="AD52" i="31" s="1"/>
  <c r="AN51" i="31"/>
  <c r="AG51" i="31" s="1"/>
  <c r="AC51" i="31"/>
  <c r="AN50" i="31"/>
  <c r="AI50" i="31" s="1"/>
  <c r="AC50" i="31"/>
  <c r="AE50" i="31" s="1"/>
  <c r="AF50" i="31" s="1"/>
  <c r="AN49" i="31"/>
  <c r="AG49" i="31" s="1"/>
  <c r="AC49" i="31"/>
  <c r="AN48" i="31"/>
  <c r="AC48" i="31"/>
  <c r="AD48" i="31" s="1"/>
  <c r="AN47" i="31"/>
  <c r="AI47" i="31" s="1"/>
  <c r="AC47" i="31"/>
  <c r="AD47" i="31" s="1"/>
  <c r="AN46" i="31"/>
  <c r="AI46" i="31" s="1"/>
  <c r="AC46" i="31"/>
  <c r="AE46" i="31" s="1"/>
  <c r="AF46" i="31" s="1"/>
  <c r="AN45" i="31"/>
  <c r="AG45" i="31" s="1"/>
  <c r="AC45" i="31"/>
  <c r="AN44" i="31"/>
  <c r="AC44" i="31"/>
  <c r="AD44" i="31" s="1"/>
  <c r="AN43" i="31"/>
  <c r="AI43" i="31" s="1"/>
  <c r="AC43" i="31"/>
  <c r="AN42" i="31"/>
  <c r="AI42" i="31" s="1"/>
  <c r="AC42" i="31"/>
  <c r="AE42" i="31" s="1"/>
  <c r="AF42" i="31" s="1"/>
  <c r="AN41" i="31"/>
  <c r="AC41" i="31"/>
  <c r="AD41" i="31" s="1"/>
  <c r="AN40" i="31"/>
  <c r="AI40" i="31" s="1"/>
  <c r="AC40" i="31"/>
  <c r="AD40" i="31" s="1"/>
  <c r="AN39" i="31"/>
  <c r="AG39" i="31" s="1"/>
  <c r="AC39" i="31"/>
  <c r="AN38" i="31"/>
  <c r="AI38" i="31" s="1"/>
  <c r="AC38" i="31"/>
  <c r="AE38" i="31" s="1"/>
  <c r="AF38" i="31" s="1"/>
  <c r="AN37" i="31"/>
  <c r="AI37" i="31" s="1"/>
  <c r="AC37" i="31"/>
  <c r="AD37" i="31" s="1"/>
  <c r="AN36" i="31"/>
  <c r="AG36" i="31" s="1"/>
  <c r="AC36" i="31"/>
  <c r="AN35" i="31"/>
  <c r="AI35" i="31" s="1"/>
  <c r="AC35" i="31"/>
  <c r="AN34" i="31"/>
  <c r="AG34" i="31" s="1"/>
  <c r="AC34" i="31"/>
  <c r="AD34" i="31" s="1"/>
  <c r="AN33" i="31"/>
  <c r="AC33" i="31"/>
  <c r="AE33" i="31" s="1"/>
  <c r="AF33" i="31" s="1"/>
  <c r="AN32" i="31"/>
  <c r="AG32" i="31" s="1"/>
  <c r="AC32" i="31"/>
  <c r="AE32" i="31" s="1"/>
  <c r="AF32" i="31" s="1"/>
  <c r="AN31" i="31"/>
  <c r="AI31" i="31" s="1"/>
  <c r="AC31" i="31"/>
  <c r="AE31" i="31" s="1"/>
  <c r="AF31" i="31" s="1"/>
  <c r="AN30" i="31"/>
  <c r="AG30" i="31" s="1"/>
  <c r="AC30" i="31"/>
  <c r="AN29" i="31"/>
  <c r="AG29" i="31" s="1"/>
  <c r="AC29" i="31"/>
  <c r="AE29" i="31" s="1"/>
  <c r="AF29" i="31" s="1"/>
  <c r="AN28" i="31"/>
  <c r="AG28" i="31" s="1"/>
  <c r="AC28" i="31"/>
  <c r="AE28" i="31" s="1"/>
  <c r="AF28" i="31" s="1"/>
  <c r="AN27" i="31"/>
  <c r="AI27" i="31" s="1"/>
  <c r="AC27" i="31"/>
  <c r="AE27" i="31" s="1"/>
  <c r="AF27" i="31" s="1"/>
  <c r="AN26" i="31"/>
  <c r="AG26" i="31" s="1"/>
  <c r="AC26" i="31"/>
  <c r="AD26" i="31" s="1"/>
  <c r="AN25" i="31"/>
  <c r="AI25" i="31" s="1"/>
  <c r="AC25" i="31"/>
  <c r="AE25" i="31" s="1"/>
  <c r="AF25" i="31" s="1"/>
  <c r="AN17" i="31"/>
  <c r="AG17" i="31" s="1"/>
  <c r="AN16" i="31"/>
  <c r="AI16" i="31" s="1"/>
  <c r="AN15" i="31"/>
  <c r="AG15" i="31" s="1"/>
  <c r="AN14" i="31"/>
  <c r="AI14" i="31" s="1"/>
  <c r="AC17" i="31"/>
  <c r="AD17" i="31" s="1"/>
  <c r="AC16" i="31"/>
  <c r="AE16" i="31" s="1"/>
  <c r="AF16" i="31" s="1"/>
  <c r="AC15" i="31"/>
  <c r="AD15" i="31" s="1"/>
  <c r="AC14" i="31"/>
  <c r="AD14" i="31" s="1"/>
  <c r="U13" i="31"/>
  <c r="P11" i="38"/>
  <c r="P595" i="38"/>
  <c r="P594" i="38" s="1"/>
  <c r="P593" i="38" s="1"/>
  <c r="P569" i="38"/>
  <c r="P550" i="38"/>
  <c r="S537" i="38"/>
  <c r="A3" i="28"/>
  <c r="A2" i="28"/>
  <c r="P18" i="29"/>
  <c r="P11" i="29" s="1"/>
  <c r="AT330" i="36"/>
  <c r="AT329" i="36" s="1"/>
  <c r="AT328" i="36" s="1"/>
  <c r="N330" i="36"/>
  <c r="N329" i="36" s="1"/>
  <c r="N328" i="36" s="1"/>
  <c r="AT304" i="36"/>
  <c r="N304" i="36"/>
  <c r="AT285" i="36"/>
  <c r="AT278" i="36" s="1"/>
  <c r="N285" i="36"/>
  <c r="AT158" i="36"/>
  <c r="N158" i="36"/>
  <c r="AT141" i="36"/>
  <c r="N141" i="36"/>
  <c r="BK27" i="36"/>
  <c r="BK28" i="36" s="1"/>
  <c r="BK16" i="36"/>
  <c r="N12" i="36"/>
  <c r="BF12" i="36" s="1"/>
  <c r="O349" i="32"/>
  <c r="BD349" i="32"/>
  <c r="BE12" i="35"/>
  <c r="AZ135" i="31"/>
  <c r="U162" i="31"/>
  <c r="U181" i="31"/>
  <c r="U207" i="31"/>
  <c r="U206" i="31" s="1"/>
  <c r="U205" i="31" s="1"/>
  <c r="X13" i="28"/>
  <c r="AQ338" i="34"/>
  <c r="AQ337" i="34" s="1"/>
  <c r="AQ336" i="34" s="1"/>
  <c r="AQ312" i="34"/>
  <c r="AQ293" i="34"/>
  <c r="AQ167" i="34"/>
  <c r="BA166" i="34"/>
  <c r="BA165" i="34"/>
  <c r="BA164" i="34"/>
  <c r="BA163" i="34"/>
  <c r="BA162" i="34"/>
  <c r="BA161" i="34"/>
  <c r="BA160" i="34"/>
  <c r="BA159" i="34"/>
  <c r="BA158" i="34"/>
  <c r="BA157" i="34"/>
  <c r="BA156" i="34"/>
  <c r="BA155" i="34"/>
  <c r="BA154" i="34"/>
  <c r="BA153" i="34"/>
  <c r="BA152" i="34"/>
  <c r="BA151" i="34"/>
  <c r="BA150" i="34"/>
  <c r="AQ149" i="34"/>
  <c r="BA149" i="34" s="1"/>
  <c r="BA148" i="34"/>
  <c r="BA147" i="34"/>
  <c r="BA146" i="34"/>
  <c r="BA145" i="34"/>
  <c r="BA144" i="34"/>
  <c r="BA143" i="34"/>
  <c r="BA142" i="34"/>
  <c r="BA141" i="34"/>
  <c r="BA140" i="34"/>
  <c r="BA139" i="34"/>
  <c r="BA138" i="34"/>
  <c r="BA137" i="34"/>
  <c r="BA136" i="34"/>
  <c r="BA135" i="34"/>
  <c r="BA134" i="34"/>
  <c r="BA133" i="34"/>
  <c r="BA132" i="34"/>
  <c r="BA131" i="34"/>
  <c r="BA130" i="34"/>
  <c r="BA129" i="34"/>
  <c r="BA128" i="34"/>
  <c r="BA127" i="34"/>
  <c r="BA126" i="34"/>
  <c r="BA125" i="34"/>
  <c r="BA124" i="34"/>
  <c r="BA123" i="34"/>
  <c r="BA122" i="34"/>
  <c r="BA121" i="34"/>
  <c r="BA120" i="34"/>
  <c r="BA119" i="34"/>
  <c r="BA118" i="34"/>
  <c r="BA117" i="34"/>
  <c r="BA116" i="34"/>
  <c r="BA115" i="34"/>
  <c r="BA114" i="34"/>
  <c r="BA113" i="34"/>
  <c r="BA112" i="34"/>
  <c r="BA111" i="34"/>
  <c r="BA110" i="34"/>
  <c r="BA109" i="34"/>
  <c r="BA108" i="34"/>
  <c r="BA107" i="34"/>
  <c r="BA106" i="34"/>
  <c r="BA105" i="34"/>
  <c r="BA104" i="34"/>
  <c r="BA103" i="34"/>
  <c r="BA102" i="34"/>
  <c r="BA101" i="34"/>
  <c r="BA100" i="34"/>
  <c r="BA99" i="34"/>
  <c r="BA98" i="34"/>
  <c r="BA97" i="34"/>
  <c r="BA96" i="34"/>
  <c r="BA95" i="34"/>
  <c r="BA94" i="34"/>
  <c r="BA93" i="34"/>
  <c r="BA92" i="34"/>
  <c r="BA91" i="34"/>
  <c r="BA90" i="34"/>
  <c r="BA89" i="34"/>
  <c r="BA88" i="34"/>
  <c r="BA87" i="34"/>
  <c r="BA86" i="34"/>
  <c r="BA85" i="34"/>
  <c r="BA84" i="34"/>
  <c r="BA83" i="34"/>
  <c r="BA82" i="34"/>
  <c r="BA81" i="34"/>
  <c r="BA80" i="34"/>
  <c r="BA79" i="34"/>
  <c r="BA78" i="34"/>
  <c r="BA77" i="34"/>
  <c r="BA76" i="34"/>
  <c r="BA75" i="34"/>
  <c r="BA74" i="34"/>
  <c r="BA73" i="34"/>
  <c r="BA72" i="34"/>
  <c r="BA71" i="34"/>
  <c r="BA70" i="34"/>
  <c r="BA69" i="34"/>
  <c r="BA68" i="34"/>
  <c r="BA67" i="34"/>
  <c r="BA66" i="34"/>
  <c r="BA65" i="34"/>
  <c r="BA64" i="34"/>
  <c r="BA63" i="34"/>
  <c r="BA62" i="34"/>
  <c r="BA61" i="34"/>
  <c r="BA60" i="34"/>
  <c r="BA59" i="34"/>
  <c r="BA58" i="34"/>
  <c r="BA57" i="34"/>
  <c r="BA56" i="34"/>
  <c r="BA55" i="34"/>
  <c r="BA54" i="34"/>
  <c r="BA53" i="34"/>
  <c r="BA52" i="34"/>
  <c r="BA51" i="34"/>
  <c r="BA50" i="34"/>
  <c r="BA49" i="34"/>
  <c r="BA48" i="34"/>
  <c r="AQ47" i="34"/>
  <c r="BD47" i="34" s="1"/>
  <c r="BA46" i="34"/>
  <c r="BA45" i="34"/>
  <c r="BA44" i="34"/>
  <c r="BA43" i="34"/>
  <c r="AQ42" i="34"/>
  <c r="BA42" i="34" s="1"/>
  <c r="BA41" i="34"/>
  <c r="BA40" i="34"/>
  <c r="AQ39" i="34"/>
  <c r="BA39" i="34" s="1"/>
  <c r="BA38" i="34"/>
  <c r="BA37" i="34"/>
  <c r="BA36" i="34"/>
  <c r="BA35" i="34"/>
  <c r="BA34" i="34"/>
  <c r="BA33" i="34"/>
  <c r="BA32" i="34"/>
  <c r="BA31" i="34"/>
  <c r="BA30" i="34"/>
  <c r="BA29" i="34"/>
  <c r="BA28" i="34"/>
  <c r="BA27" i="34"/>
  <c r="BA26" i="34"/>
  <c r="BA25" i="34"/>
  <c r="BA24" i="34"/>
  <c r="BA23" i="34"/>
  <c r="BA22" i="34"/>
  <c r="AQ21" i="34"/>
  <c r="BA21" i="34" s="1"/>
  <c r="BA20" i="34"/>
  <c r="BA19" i="34"/>
  <c r="BA18" i="34"/>
  <c r="BA17" i="34"/>
  <c r="BA16" i="34"/>
  <c r="BA15" i="34"/>
  <c r="BA14" i="34"/>
  <c r="AQ13" i="34"/>
  <c r="BA13" i="34" s="1"/>
  <c r="AN332" i="33"/>
  <c r="N12" i="32"/>
  <c r="AN299" i="33"/>
  <c r="AN48" i="33"/>
  <c r="AN138" i="33"/>
  <c r="AN44" i="33"/>
  <c r="N332" i="32"/>
  <c r="N331" i="32" s="1"/>
  <c r="N330" i="32" s="1"/>
  <c r="N306" i="32"/>
  <c r="N287" i="32"/>
  <c r="N160" i="32"/>
  <c r="N143" i="32"/>
  <c r="AN324" i="33"/>
  <c r="AN323" i="33" s="1"/>
  <c r="AN322" i="33" s="1"/>
  <c r="AN281" i="33"/>
  <c r="AN274" i="33" s="1"/>
  <c r="AN155" i="33"/>
  <c r="AN23" i="33"/>
  <c r="AN15" i="33"/>
  <c r="AT332" i="32"/>
  <c r="AT331" i="32" s="1"/>
  <c r="AT330" i="32" s="1"/>
  <c r="AT306" i="32"/>
  <c r="AT287" i="32"/>
  <c r="AT160" i="32"/>
  <c r="AT143" i="32"/>
  <c r="AN15" i="2"/>
  <c r="AN167" i="26"/>
  <c r="AN162" i="26"/>
  <c r="AN159" i="26"/>
  <c r="AN145" i="26"/>
  <c r="AN128" i="26"/>
  <c r="AN35" i="26"/>
  <c r="AN32" i="26"/>
  <c r="AN20" i="26"/>
  <c r="AN14" i="26"/>
  <c r="AN398" i="2"/>
  <c r="AN379" i="2"/>
  <c r="AN252" i="2"/>
  <c r="AN52" i="2"/>
  <c r="AN55" i="2"/>
  <c r="AN424" i="2"/>
  <c r="AN423" i="2" s="1"/>
  <c r="AN422" i="2" s="1"/>
  <c r="AN235" i="2"/>
  <c r="AN25" i="2"/>
  <c r="AT280" i="32" l="1"/>
  <c r="O353" i="32"/>
  <c r="N280" i="32"/>
  <c r="AN14" i="33"/>
  <c r="AN9" i="33" s="1"/>
  <c r="AB10" i="40"/>
  <c r="AC10" i="40"/>
  <c r="AC18" i="42"/>
  <c r="AE18" i="42"/>
  <c r="AF10" i="40"/>
  <c r="X12" i="28"/>
  <c r="X11" i="28" s="1"/>
  <c r="AN14" i="2"/>
  <c r="AQ286" i="34"/>
  <c r="P543" i="38"/>
  <c r="AN372" i="2"/>
  <c r="N278" i="36"/>
  <c r="AZ24" i="31"/>
  <c r="U155" i="31"/>
  <c r="AE100" i="31"/>
  <c r="AF100" i="31" s="1"/>
  <c r="AI85" i="31"/>
  <c r="AE74" i="31"/>
  <c r="AF74" i="31" s="1"/>
  <c r="AD80" i="31"/>
  <c r="AD68" i="31"/>
  <c r="AE78" i="31"/>
  <c r="AF78" i="31" s="1"/>
  <c r="AE96" i="31"/>
  <c r="AF96" i="31" s="1"/>
  <c r="AE60" i="31"/>
  <c r="AF60" i="31" s="1"/>
  <c r="AD71" i="31"/>
  <c r="AD92" i="31"/>
  <c r="AD90" i="31"/>
  <c r="AI56" i="31"/>
  <c r="AD59" i="31"/>
  <c r="AI104" i="31"/>
  <c r="AG78" i="31"/>
  <c r="AG101" i="31"/>
  <c r="AH101" i="31" s="1"/>
  <c r="AJ101" i="31" s="1"/>
  <c r="AK101" i="31" s="1"/>
  <c r="AL101" i="31" s="1"/>
  <c r="AI83" i="31"/>
  <c r="AG91" i="31"/>
  <c r="AG81" i="31"/>
  <c r="AH81" i="31" s="1"/>
  <c r="AJ81" i="31" s="1"/>
  <c r="AK81" i="31" s="1"/>
  <c r="AL81" i="31" s="1"/>
  <c r="AI87" i="31"/>
  <c r="AG46" i="31"/>
  <c r="AH46" i="31" s="1"/>
  <c r="AJ46" i="31" s="1"/>
  <c r="AI59" i="31"/>
  <c r="AD61" i="31"/>
  <c r="AI17" i="31"/>
  <c r="AG94" i="31"/>
  <c r="AE40" i="31"/>
  <c r="AF40" i="31" s="1"/>
  <c r="AE52" i="31"/>
  <c r="AF52" i="31" s="1"/>
  <c r="AE63" i="31"/>
  <c r="AI64" i="31"/>
  <c r="AD56" i="31"/>
  <c r="AG136" i="31"/>
  <c r="AH136" i="31" s="1"/>
  <c r="AJ136" i="31" s="1"/>
  <c r="AK136" i="31" s="1"/>
  <c r="AE14" i="31"/>
  <c r="AF14" i="31" s="1"/>
  <c r="AG98" i="31"/>
  <c r="AH98" i="31" s="1"/>
  <c r="AJ98" i="31" s="1"/>
  <c r="AD28" i="31"/>
  <c r="AI73" i="31"/>
  <c r="AI74" i="31"/>
  <c r="AG102" i="31"/>
  <c r="AD88" i="31"/>
  <c r="AE70" i="31"/>
  <c r="AF70" i="31" s="1"/>
  <c r="AI76" i="31"/>
  <c r="AG72" i="31"/>
  <c r="AH56" i="31"/>
  <c r="AJ56" i="31" s="1"/>
  <c r="AK56" i="31" s="1"/>
  <c r="AI58" i="31"/>
  <c r="AH59" i="31"/>
  <c r="AJ59" i="31" s="1"/>
  <c r="AK59" i="31" s="1"/>
  <c r="AH97" i="31"/>
  <c r="AJ97" i="31" s="1"/>
  <c r="AK97" i="31" s="1"/>
  <c r="AI93" i="31"/>
  <c r="AD29" i="31"/>
  <c r="AE55" i="31"/>
  <c r="AF55" i="31" s="1"/>
  <c r="AG25" i="31"/>
  <c r="AH25" i="31" s="1"/>
  <c r="AG40" i="31"/>
  <c r="AH40" i="31" s="1"/>
  <c r="AI65" i="31"/>
  <c r="AD69" i="31"/>
  <c r="AD105" i="31"/>
  <c r="AE17" i="31"/>
  <c r="AF17" i="31" s="1"/>
  <c r="AG43" i="31"/>
  <c r="AG50" i="31"/>
  <c r="AH50" i="31" s="1"/>
  <c r="AH90" i="31"/>
  <c r="AJ90" i="31" s="1"/>
  <c r="AH104" i="31"/>
  <c r="AJ104" i="31" s="1"/>
  <c r="AK104" i="31" s="1"/>
  <c r="AH53" i="31"/>
  <c r="AJ53" i="31" s="1"/>
  <c r="AD31" i="31"/>
  <c r="AE137" i="31"/>
  <c r="AF137" i="31" s="1"/>
  <c r="U12" i="31"/>
  <c r="AG14" i="31"/>
  <c r="AE15" i="31"/>
  <c r="AH15" i="31" s="1"/>
  <c r="AD98" i="31"/>
  <c r="AI86" i="31"/>
  <c r="AI103" i="31"/>
  <c r="AI82" i="31"/>
  <c r="AI60" i="31"/>
  <c r="AE72" i="31"/>
  <c r="AF72" i="31" s="1"/>
  <c r="AE84" i="31"/>
  <c r="AF84" i="31" s="1"/>
  <c r="AH84" i="31" s="1"/>
  <c r="AG27" i="31"/>
  <c r="AH27" i="31" s="1"/>
  <c r="AD32" i="31"/>
  <c r="AG38" i="31"/>
  <c r="AH38" i="31" s="1"/>
  <c r="AJ38" i="31" s="1"/>
  <c r="AG61" i="31"/>
  <c r="AH61" i="31" s="1"/>
  <c r="AJ61" i="31" s="1"/>
  <c r="AK61" i="31" s="1"/>
  <c r="AG69" i="31"/>
  <c r="AH69" i="31" s="1"/>
  <c r="AJ69" i="31" s="1"/>
  <c r="AK69" i="31" s="1"/>
  <c r="AG70" i="31"/>
  <c r="AI71" i="31"/>
  <c r="AD73" i="31"/>
  <c r="AE103" i="31"/>
  <c r="AF103" i="31" s="1"/>
  <c r="AI26" i="31"/>
  <c r="AH68" i="31"/>
  <c r="AD79" i="31"/>
  <c r="AI15" i="31"/>
  <c r="AG88" i="31"/>
  <c r="AD67" i="31"/>
  <c r="AH32" i="31"/>
  <c r="AJ32" i="31" s="1"/>
  <c r="AI36" i="31"/>
  <c r="AI39" i="31"/>
  <c r="AG42" i="31"/>
  <c r="AH42" i="31" s="1"/>
  <c r="AD93" i="31"/>
  <c r="AD104" i="31"/>
  <c r="AF75" i="31"/>
  <c r="AH75" i="31"/>
  <c r="AH28" i="31"/>
  <c r="AJ28" i="31" s="1"/>
  <c r="AK28" i="31" s="1"/>
  <c r="AF73" i="31"/>
  <c r="AH73" i="31"/>
  <c r="AJ73" i="31" s="1"/>
  <c r="AF88" i="31"/>
  <c r="AI28" i="31"/>
  <c r="AI29" i="31"/>
  <c r="AE44" i="31"/>
  <c r="AF44" i="31" s="1"/>
  <c r="AI45" i="31"/>
  <c r="AE47" i="31"/>
  <c r="AF47" i="31" s="1"/>
  <c r="AE89" i="31"/>
  <c r="AF89" i="31" s="1"/>
  <c r="AD101" i="31"/>
  <c r="AI90" i="31"/>
  <c r="AD82" i="31"/>
  <c r="AI97" i="31"/>
  <c r="AE76" i="31"/>
  <c r="AD86" i="31"/>
  <c r="AG92" i="31"/>
  <c r="AH92" i="31" s="1"/>
  <c r="AJ92" i="31" s="1"/>
  <c r="AI68" i="31"/>
  <c r="AI52" i="31"/>
  <c r="AE64" i="31"/>
  <c r="AH64" i="31" s="1"/>
  <c r="AD33" i="31"/>
  <c r="AG35" i="31"/>
  <c r="AD38" i="31"/>
  <c r="AD46" i="31"/>
  <c r="AG47" i="31"/>
  <c r="AD50" i="31"/>
  <c r="AD54" i="31"/>
  <c r="AG66" i="31"/>
  <c r="AI75" i="31"/>
  <c r="AD81" i="31"/>
  <c r="AE85" i="31"/>
  <c r="AF85" i="31" s="1"/>
  <c r="AD136" i="31"/>
  <c r="AD138" i="31"/>
  <c r="AI32" i="31"/>
  <c r="AE41" i="31"/>
  <c r="AF41" i="31" s="1"/>
  <c r="AI49" i="31"/>
  <c r="AI51" i="31"/>
  <c r="AI53" i="31"/>
  <c r="AE57" i="31"/>
  <c r="AF57" i="31" s="1"/>
  <c r="AI62" i="31"/>
  <c r="AE66" i="31"/>
  <c r="AF66" i="31" s="1"/>
  <c r="AD75" i="31"/>
  <c r="AG79" i="31"/>
  <c r="AH79" i="31" s="1"/>
  <c r="AJ79" i="31" s="1"/>
  <c r="AI80" i="31"/>
  <c r="AI84" i="31"/>
  <c r="AH93" i="31"/>
  <c r="AJ93" i="31" s="1"/>
  <c r="AH86" i="31"/>
  <c r="AJ86" i="31" s="1"/>
  <c r="AH82" i="31"/>
  <c r="AE48" i="31"/>
  <c r="AF48" i="31" s="1"/>
  <c r="AD16" i="31"/>
  <c r="AD27" i="31"/>
  <c r="AI30" i="31"/>
  <c r="AI34" i="31"/>
  <c r="AE37" i="31"/>
  <c r="AF37" i="31" s="1"/>
  <c r="AD42" i="31"/>
  <c r="AI63" i="31"/>
  <c r="AE77" i="31"/>
  <c r="AF77" i="31" s="1"/>
  <c r="AD83" i="31"/>
  <c r="AD97" i="31"/>
  <c r="AN9" i="2"/>
  <c r="AG16" i="31"/>
  <c r="AH16" i="31" s="1"/>
  <c r="AE36" i="31"/>
  <c r="AD36" i="31"/>
  <c r="AD39" i="31"/>
  <c r="AE39" i="31"/>
  <c r="BA47" i="34"/>
  <c r="AE26" i="31"/>
  <c r="AF26" i="31" s="1"/>
  <c r="AF80" i="31"/>
  <c r="AH80" i="31"/>
  <c r="AE30" i="31"/>
  <c r="AD30" i="31"/>
  <c r="AQ12" i="34"/>
  <c r="BA12" i="34" s="1"/>
  <c r="AE65" i="31"/>
  <c r="AD65" i="31"/>
  <c r="AE95" i="31"/>
  <c r="AD95" i="31"/>
  <c r="AD102" i="31"/>
  <c r="AE102" i="31"/>
  <c r="AI105" i="31"/>
  <c r="AG105" i="31"/>
  <c r="AH105" i="31" s="1"/>
  <c r="AG41" i="31"/>
  <c r="AI41" i="31"/>
  <c r="AG44" i="31"/>
  <c r="AI44" i="31"/>
  <c r="AI67" i="31"/>
  <c r="AG67" i="31"/>
  <c r="AH67" i="31" s="1"/>
  <c r="AH29" i="31"/>
  <c r="AD43" i="31"/>
  <c r="AE43" i="31"/>
  <c r="AE51" i="31"/>
  <c r="AD51" i="31"/>
  <c r="AG33" i="31"/>
  <c r="AH33" i="31" s="1"/>
  <c r="AI33" i="31"/>
  <c r="AE35" i="31"/>
  <c r="AD35" i="31"/>
  <c r="AG48" i="31"/>
  <c r="AI48" i="31"/>
  <c r="AI54" i="31"/>
  <c r="AG54" i="31"/>
  <c r="AH54" i="31" s="1"/>
  <c r="AF83" i="31"/>
  <c r="AH83" i="31" s="1"/>
  <c r="AD53" i="31"/>
  <c r="AD62" i="31"/>
  <c r="AE62" i="31"/>
  <c r="AE87" i="31"/>
  <c r="AD87" i="31"/>
  <c r="AI77" i="31"/>
  <c r="AG77" i="31"/>
  <c r="AE91" i="31"/>
  <c r="AD91" i="31"/>
  <c r="AE99" i="31"/>
  <c r="AD99" i="31"/>
  <c r="AD106" i="31"/>
  <c r="AE106" i="31"/>
  <c r="AF106" i="31" s="1"/>
  <c r="AJ106" i="31" s="1"/>
  <c r="AD25" i="31"/>
  <c r="AG31" i="31"/>
  <c r="AH31" i="31" s="1"/>
  <c r="AE34" i="31"/>
  <c r="AG37" i="31"/>
  <c r="AD45" i="31"/>
  <c r="AE45" i="31"/>
  <c r="AE49" i="31"/>
  <c r="AD49" i="31"/>
  <c r="AG55" i="31"/>
  <c r="AG57" i="31"/>
  <c r="AE58" i="31"/>
  <c r="AD58" i="31"/>
  <c r="AH71" i="31"/>
  <c r="AG89" i="31"/>
  <c r="AI89" i="31"/>
  <c r="AE94" i="31"/>
  <c r="AF94" i="31" s="1"/>
  <c r="AI95" i="31"/>
  <c r="AG96" i="31"/>
  <c r="AI99" i="31"/>
  <c r="AG100" i="31"/>
  <c r="AG138" i="31"/>
  <c r="AH138" i="31" s="1"/>
  <c r="AE10" i="40" l="1"/>
  <c r="AH74" i="31"/>
  <c r="AJ74" i="31" s="1"/>
  <c r="AH100" i="31"/>
  <c r="AJ100" i="31" s="1"/>
  <c r="AH96" i="31"/>
  <c r="AJ96" i="31" s="1"/>
  <c r="AK96" i="31" s="1"/>
  <c r="AL96" i="31" s="1"/>
  <c r="AM96" i="31" s="1"/>
  <c r="AP96" i="31" s="1"/>
  <c r="AH52" i="31"/>
  <c r="AJ52" i="31" s="1"/>
  <c r="AK52" i="31" s="1"/>
  <c r="AH60" i="31"/>
  <c r="AJ60" i="31" s="1"/>
  <c r="AH77" i="31"/>
  <c r="AJ77" i="31" s="1"/>
  <c r="AH78" i="31"/>
  <c r="AJ78" i="31" s="1"/>
  <c r="AK78" i="31" s="1"/>
  <c r="AH37" i="31"/>
  <c r="AJ37" i="31" s="1"/>
  <c r="AK37" i="31" s="1"/>
  <c r="AL37" i="31" s="1"/>
  <c r="AM37" i="31" s="1"/>
  <c r="AP37" i="31" s="1"/>
  <c r="AK32" i="31"/>
  <c r="AL32" i="31" s="1"/>
  <c r="AM32" i="31" s="1"/>
  <c r="AP32" i="31" s="1"/>
  <c r="AK38" i="31"/>
  <c r="AL38" i="31" s="1"/>
  <c r="AM38" i="31" s="1"/>
  <c r="AP38" i="31" s="1"/>
  <c r="AH57" i="31"/>
  <c r="AJ57" i="31" s="1"/>
  <c r="AF63" i="31"/>
  <c r="AH63" i="31"/>
  <c r="AH47" i="31"/>
  <c r="AJ47" i="31" s="1"/>
  <c r="AH14" i="31"/>
  <c r="AJ14" i="31" s="1"/>
  <c r="AH17" i="31"/>
  <c r="AJ17" i="31" s="1"/>
  <c r="AH137" i="31"/>
  <c r="AJ137" i="31" s="1"/>
  <c r="AH103" i="31"/>
  <c r="AJ103" i="31" s="1"/>
  <c r="AH88" i="31"/>
  <c r="AJ88" i="31" s="1"/>
  <c r="AK88" i="31" s="1"/>
  <c r="AH70" i="31"/>
  <c r="AJ70" i="31" s="1"/>
  <c r="AK70" i="31" s="1"/>
  <c r="AK73" i="31"/>
  <c r="AL73" i="31" s="1"/>
  <c r="AM73" i="31" s="1"/>
  <c r="AP73" i="31" s="1"/>
  <c r="AH55" i="31"/>
  <c r="AJ55" i="31" s="1"/>
  <c r="AK55" i="31" s="1"/>
  <c r="AF15" i="31"/>
  <c r="AK90" i="31"/>
  <c r="AL90" i="31" s="1"/>
  <c r="AM90" i="31" s="1"/>
  <c r="AP90" i="31" s="1"/>
  <c r="AH41" i="31"/>
  <c r="AJ41" i="31" s="1"/>
  <c r="AK41" i="31" s="1"/>
  <c r="AH89" i="31"/>
  <c r="AJ89" i="31" s="1"/>
  <c r="AF64" i="31"/>
  <c r="AJ68" i="31"/>
  <c r="AK68" i="31" s="1"/>
  <c r="AL68" i="31" s="1"/>
  <c r="AH72" i="31"/>
  <c r="AJ72" i="31" s="1"/>
  <c r="AH85" i="31"/>
  <c r="AJ85" i="31" s="1"/>
  <c r="AK85" i="31" s="1"/>
  <c r="AJ75" i="31"/>
  <c r="AH66" i="31"/>
  <c r="AJ66" i="31" s="1"/>
  <c r="AK66" i="31" s="1"/>
  <c r="AK98" i="31"/>
  <c r="AK93" i="31"/>
  <c r="AL93" i="31" s="1"/>
  <c r="AM93" i="31" s="1"/>
  <c r="AP93" i="31" s="1"/>
  <c r="AH48" i="31"/>
  <c r="AJ48" i="31" s="1"/>
  <c r="AH44" i="31"/>
  <c r="AJ44" i="31" s="1"/>
  <c r="AK44" i="31" s="1"/>
  <c r="AJ50" i="31"/>
  <c r="AK50" i="31" s="1"/>
  <c r="AL50" i="31" s="1"/>
  <c r="AM50" i="31" s="1"/>
  <c r="AK92" i="31"/>
  <c r="AL92" i="31" s="1"/>
  <c r="AM92" i="31" s="1"/>
  <c r="AP92" i="31" s="1"/>
  <c r="AJ82" i="31"/>
  <c r="AK82" i="31" s="1"/>
  <c r="AL82" i="31" s="1"/>
  <c r="AH76" i="31"/>
  <c r="AF76" i="31"/>
  <c r="AJ15" i="31"/>
  <c r="AK15" i="31" s="1"/>
  <c r="AL15" i="31" s="1"/>
  <c r="AM15" i="31" s="1"/>
  <c r="AP15" i="31" s="1"/>
  <c r="AH94" i="31"/>
  <c r="AJ94" i="31" s="1"/>
  <c r="AK94" i="31" s="1"/>
  <c r="AH26" i="31"/>
  <c r="AJ26" i="31" s="1"/>
  <c r="AK26" i="31" s="1"/>
  <c r="AL69" i="31"/>
  <c r="AM69" i="31" s="1"/>
  <c r="AP69" i="31" s="1"/>
  <c r="AJ84" i="31"/>
  <c r="AK84" i="31" s="1"/>
  <c r="AL84" i="31" s="1"/>
  <c r="AF91" i="31"/>
  <c r="AH91" i="31" s="1"/>
  <c r="AF43" i="31"/>
  <c r="AH43" i="31"/>
  <c r="AJ67" i="31"/>
  <c r="AJ105" i="31"/>
  <c r="AK105" i="31" s="1"/>
  <c r="AH49" i="31"/>
  <c r="AF49" i="31"/>
  <c r="AJ42" i="31"/>
  <c r="AK42" i="31" s="1"/>
  <c r="AJ33" i="31"/>
  <c r="AK33" i="31" s="1"/>
  <c r="AJ71" i="31"/>
  <c r="AK71" i="31" s="1"/>
  <c r="AK106" i="31"/>
  <c r="AL106" i="31" s="1"/>
  <c r="AF62" i="31"/>
  <c r="AH62" i="31"/>
  <c r="AJ54" i="31"/>
  <c r="AK54" i="31" s="1"/>
  <c r="AK46" i="31"/>
  <c r="AL46" i="31" s="1"/>
  <c r="AF35" i="31"/>
  <c r="AH35" i="31"/>
  <c r="AJ25" i="31"/>
  <c r="AK25" i="31" s="1"/>
  <c r="AF51" i="31"/>
  <c r="AH51" i="31"/>
  <c r="AL28" i="31"/>
  <c r="AM28" i="31" s="1"/>
  <c r="AP28" i="31" s="1"/>
  <c r="AF65" i="31"/>
  <c r="AH65" i="31"/>
  <c r="AH30" i="31"/>
  <c r="AF30" i="31"/>
  <c r="AJ80" i="31"/>
  <c r="AK79" i="31"/>
  <c r="AL79" i="31" s="1"/>
  <c r="AJ83" i="31"/>
  <c r="AK83" i="31" s="1"/>
  <c r="AL83" i="31" s="1"/>
  <c r="AJ40" i="31"/>
  <c r="AK40" i="31" s="1"/>
  <c r="AM81" i="31"/>
  <c r="AP81" i="31" s="1"/>
  <c r="AH58" i="31"/>
  <c r="AF58" i="31"/>
  <c r="AF34" i="31"/>
  <c r="AH34" i="31"/>
  <c r="AF95" i="31"/>
  <c r="AH95" i="31" s="1"/>
  <c r="AL56" i="31"/>
  <c r="AH36" i="31"/>
  <c r="AF36" i="31"/>
  <c r="AL97" i="31"/>
  <c r="AM97" i="31" s="1"/>
  <c r="AK86" i="31"/>
  <c r="AJ138" i="31"/>
  <c r="AF45" i="31"/>
  <c r="AH45" i="31"/>
  <c r="AJ31" i="31"/>
  <c r="AL136" i="31"/>
  <c r="AF99" i="31"/>
  <c r="AH99" i="31" s="1"/>
  <c r="AF87" i="31"/>
  <c r="AH87" i="31" s="1"/>
  <c r="AJ27" i="31"/>
  <c r="AJ29" i="31"/>
  <c r="AL61" i="31"/>
  <c r="AM61" i="31" s="1"/>
  <c r="AP61" i="31" s="1"/>
  <c r="AK53" i="31"/>
  <c r="AL53" i="31" s="1"/>
  <c r="AF102" i="31"/>
  <c r="AH102" i="31" s="1"/>
  <c r="AJ64" i="31"/>
  <c r="AK64" i="31" s="1"/>
  <c r="AL59" i="31"/>
  <c r="AM59" i="31" s="1"/>
  <c r="AP59" i="31" s="1"/>
  <c r="AF39" i="31"/>
  <c r="AH39" i="31"/>
  <c r="AJ16" i="31"/>
  <c r="AK16" i="31" s="1"/>
  <c r="AM101" i="31"/>
  <c r="AP101" i="31" s="1"/>
  <c r="AL104" i="31"/>
  <c r="AM104" i="31" s="1"/>
  <c r="AP104" i="31" s="1"/>
  <c r="AL52" i="31" l="1"/>
  <c r="AM52" i="31" s="1"/>
  <c r="AP52" i="31" s="1"/>
  <c r="AK60" i="31"/>
  <c r="AL60" i="31" s="1"/>
  <c r="AL78" i="31"/>
  <c r="AM78" i="31" s="1"/>
  <c r="AP78" i="31" s="1"/>
  <c r="AL66" i="31"/>
  <c r="AM66" i="31" s="1"/>
  <c r="AP66" i="31" s="1"/>
  <c r="AH135" i="31"/>
  <c r="AO38" i="31"/>
  <c r="AO92" i="31"/>
  <c r="AJ135" i="31"/>
  <c r="AL70" i="31"/>
  <c r="AM70" i="31" s="1"/>
  <c r="AP70" i="31" s="1"/>
  <c r="AK137" i="31"/>
  <c r="AL137" i="31" s="1"/>
  <c r="AJ63" i="31"/>
  <c r="AH13" i="31"/>
  <c r="AO81" i="31"/>
  <c r="AK72" i="31"/>
  <c r="AL72" i="31" s="1"/>
  <c r="AM72" i="31" s="1"/>
  <c r="AP72" i="31" s="1"/>
  <c r="AO32" i="31"/>
  <c r="AK14" i="31"/>
  <c r="AL14" i="31" s="1"/>
  <c r="AM14" i="31" s="1"/>
  <c r="AO59" i="31"/>
  <c r="AM68" i="31"/>
  <c r="AM106" i="31"/>
  <c r="AP106" i="31" s="1"/>
  <c r="AJ76" i="31"/>
  <c r="AM82" i="31"/>
  <c r="AP82" i="31" s="1"/>
  <c r="AO61" i="31"/>
  <c r="AK138" i="31"/>
  <c r="AL88" i="31"/>
  <c r="AM88" i="31" s="1"/>
  <c r="AO69" i="31"/>
  <c r="AL33" i="31"/>
  <c r="AM33" i="31" s="1"/>
  <c r="AP33" i="31" s="1"/>
  <c r="AO15" i="31"/>
  <c r="AL85" i="31"/>
  <c r="AL98" i="31"/>
  <c r="AM98" i="31" s="1"/>
  <c r="AK103" i="31"/>
  <c r="AL103" i="31" s="1"/>
  <c r="AO93" i="31"/>
  <c r="AK17" i="31"/>
  <c r="AK75" i="31"/>
  <c r="AJ99" i="31"/>
  <c r="AM53" i="31"/>
  <c r="AP53" i="31" s="1"/>
  <c r="AP97" i="31"/>
  <c r="AO97" i="31"/>
  <c r="AJ95" i="31"/>
  <c r="AK95" i="31" s="1"/>
  <c r="AL95" i="31" s="1"/>
  <c r="AP50" i="31"/>
  <c r="AO50" i="31"/>
  <c r="AL105" i="31"/>
  <c r="AM105" i="31" s="1"/>
  <c r="AP105" i="31" s="1"/>
  <c r="AJ36" i="31"/>
  <c r="AK36" i="31" s="1"/>
  <c r="AJ34" i="31"/>
  <c r="AO104" i="31"/>
  <c r="AJ35" i="31"/>
  <c r="AM46" i="31"/>
  <c r="AP46" i="31" s="1"/>
  <c r="AJ43" i="31"/>
  <c r="AO37" i="31"/>
  <c r="AJ102" i="31"/>
  <c r="AK102" i="31" s="1"/>
  <c r="AL102" i="31" s="1"/>
  <c r="AJ13" i="31"/>
  <c r="AO73" i="31"/>
  <c r="AJ87" i="31"/>
  <c r="AJ65" i="31"/>
  <c r="AK65" i="31" s="1"/>
  <c r="AL65" i="31" s="1"/>
  <c r="AJ51" i="31"/>
  <c r="AO90" i="31"/>
  <c r="AJ62" i="31"/>
  <c r="AM56" i="31"/>
  <c r="AP56" i="31" s="1"/>
  <c r="AJ39" i="31"/>
  <c r="AK39" i="31" s="1"/>
  <c r="AK31" i="31"/>
  <c r="AL31" i="31" s="1"/>
  <c r="AM31" i="31" s="1"/>
  <c r="AP31" i="31" s="1"/>
  <c r="AO101" i="31"/>
  <c r="AL94" i="31"/>
  <c r="AM94" i="31" s="1"/>
  <c r="AP94" i="31" s="1"/>
  <c r="AK80" i="31"/>
  <c r="AL25" i="31"/>
  <c r="AM25" i="31" s="1"/>
  <c r="AL54" i="31"/>
  <c r="AM54" i="31" s="1"/>
  <c r="AP54" i="31" s="1"/>
  <c r="AK77" i="31"/>
  <c r="AJ91" i="31"/>
  <c r="AM84" i="31"/>
  <c r="AP84" i="31" s="1"/>
  <c r="AM136" i="31"/>
  <c r="AL16" i="31"/>
  <c r="AL64" i="31"/>
  <c r="AM64" i="31" s="1"/>
  <c r="AP64" i="31" s="1"/>
  <c r="AK29" i="31"/>
  <c r="AL29" i="31" s="1"/>
  <c r="AK27" i="31"/>
  <c r="AL27" i="31" s="1"/>
  <c r="AK48" i="31"/>
  <c r="AK74" i="31"/>
  <c r="AL74" i="31" s="1"/>
  <c r="AJ45" i="31"/>
  <c r="AK57" i="31"/>
  <c r="AK89" i="31"/>
  <c r="AL89" i="31" s="1"/>
  <c r="AL86" i="31"/>
  <c r="AM86" i="31" s="1"/>
  <c r="AP86" i="31" s="1"/>
  <c r="AL44" i="31"/>
  <c r="AJ58" i="31"/>
  <c r="AK58" i="31" s="1"/>
  <c r="AO96" i="31"/>
  <c r="AL40" i="31"/>
  <c r="AM40" i="31" s="1"/>
  <c r="AM83" i="31"/>
  <c r="AP83" i="31" s="1"/>
  <c r="AM79" i="31"/>
  <c r="AJ30" i="31"/>
  <c r="AL41" i="31"/>
  <c r="AO28" i="31"/>
  <c r="AH24" i="31"/>
  <c r="AK47" i="31"/>
  <c r="AL55" i="31"/>
  <c r="AM55" i="31" s="1"/>
  <c r="AP55" i="31" s="1"/>
  <c r="AL71" i="31"/>
  <c r="AM71" i="31" s="1"/>
  <c r="AK100" i="31"/>
  <c r="AL100" i="31" s="1"/>
  <c r="AL42" i="31"/>
  <c r="AM42" i="31" s="1"/>
  <c r="AP42" i="31" s="1"/>
  <c r="AJ49" i="31"/>
  <c r="AL26" i="31"/>
  <c r="AK67" i="31"/>
  <c r="AL67" i="31" s="1"/>
  <c r="AO52" i="31" l="1"/>
  <c r="AM60" i="31"/>
  <c r="AP60" i="31" s="1"/>
  <c r="AO78" i="31"/>
  <c r="AO66" i="31"/>
  <c r="AO70" i="31"/>
  <c r="AK135" i="31"/>
  <c r="AM137" i="31"/>
  <c r="AP137" i="31" s="1"/>
  <c r="AK63" i="31"/>
  <c r="AL63" i="31" s="1"/>
  <c r="AM63" i="31" s="1"/>
  <c r="AP63" i="31" s="1"/>
  <c r="AO106" i="31"/>
  <c r="AO72" i="31"/>
  <c r="AP68" i="31"/>
  <c r="AO68" i="31"/>
  <c r="AM27" i="31"/>
  <c r="AP27" i="31" s="1"/>
  <c r="AO33" i="31"/>
  <c r="AO64" i="31"/>
  <c r="AO53" i="31"/>
  <c r="AL138" i="31"/>
  <c r="AP71" i="31"/>
  <c r="AO71" i="31"/>
  <c r="AP98" i="31"/>
  <c r="AO98" i="31"/>
  <c r="AP88" i="31"/>
  <c r="AO88" i="31"/>
  <c r="AO94" i="31"/>
  <c r="AK49" i="31"/>
  <c r="AL49" i="31" s="1"/>
  <c r="AM49" i="31" s="1"/>
  <c r="AP49" i="31" s="1"/>
  <c r="AK45" i="31"/>
  <c r="AL45" i="31" s="1"/>
  <c r="AK43" i="31"/>
  <c r="AL43" i="31" s="1"/>
  <c r="AK13" i="31"/>
  <c r="AM85" i="31"/>
  <c r="AP85" i="31" s="1"/>
  <c r="AL75" i="31"/>
  <c r="AM75" i="31" s="1"/>
  <c r="AP75" i="31" s="1"/>
  <c r="AL47" i="31"/>
  <c r="AM47" i="31" s="1"/>
  <c r="AP47" i="31" s="1"/>
  <c r="AM102" i="31"/>
  <c r="AP102" i="31" s="1"/>
  <c r="AM103" i="31"/>
  <c r="AP103" i="31" s="1"/>
  <c r="AO54" i="31"/>
  <c r="AM44" i="31"/>
  <c r="AP44" i="31" s="1"/>
  <c r="AL39" i="31"/>
  <c r="AM39" i="31" s="1"/>
  <c r="AL17" i="31"/>
  <c r="AM17" i="31" s="1"/>
  <c r="AP17" i="31" s="1"/>
  <c r="AO82" i="31"/>
  <c r="AK76" i="31"/>
  <c r="AL76" i="31" s="1"/>
  <c r="AM76" i="31" s="1"/>
  <c r="AP76" i="31" s="1"/>
  <c r="AP40" i="31"/>
  <c r="AO40" i="31"/>
  <c r="AP25" i="31"/>
  <c r="AP14" i="31"/>
  <c r="AO14" i="31"/>
  <c r="AO42" i="31"/>
  <c r="AM74" i="31"/>
  <c r="AP74" i="31" s="1"/>
  <c r="AM95" i="31"/>
  <c r="AP95" i="31" s="1"/>
  <c r="AM41" i="31"/>
  <c r="AP41" i="31" s="1"/>
  <c r="AO105" i="31"/>
  <c r="AO25" i="31"/>
  <c r="AO86" i="31"/>
  <c r="AM67" i="31"/>
  <c r="AP67" i="31" s="1"/>
  <c r="AM100" i="31"/>
  <c r="AP100" i="31" s="1"/>
  <c r="AO83" i="31"/>
  <c r="AM29" i="31"/>
  <c r="AP29" i="31" s="1"/>
  <c r="AL77" i="31"/>
  <c r="AM77" i="31" s="1"/>
  <c r="AP77" i="31" s="1"/>
  <c r="AO56" i="31"/>
  <c r="AP79" i="31"/>
  <c r="AO79" i="31"/>
  <c r="AM26" i="31"/>
  <c r="AP26" i="31" s="1"/>
  <c r="AM89" i="31"/>
  <c r="AP89" i="31" s="1"/>
  <c r="AO55" i="31"/>
  <c r="AK62" i="31"/>
  <c r="AO84" i="31"/>
  <c r="AO31" i="31"/>
  <c r="AL80" i="31"/>
  <c r="AK30" i="31"/>
  <c r="AL58" i="31"/>
  <c r="AM58" i="31" s="1"/>
  <c r="AP58" i="31" s="1"/>
  <c r="AP136" i="31"/>
  <c r="AO136" i="31"/>
  <c r="AK91" i="31"/>
  <c r="AL57" i="31"/>
  <c r="AL48" i="31"/>
  <c r="AM16" i="31"/>
  <c r="AP16" i="31" s="1"/>
  <c r="AK51" i="31"/>
  <c r="AM65" i="31"/>
  <c r="AP65" i="31" s="1"/>
  <c r="AK87" i="31"/>
  <c r="AK35" i="31"/>
  <c r="AL35" i="31" s="1"/>
  <c r="AK34" i="31"/>
  <c r="AL36" i="31"/>
  <c r="AM36" i="31" s="1"/>
  <c r="AP36" i="31" s="1"/>
  <c r="AO46" i="31"/>
  <c r="AK99" i="31"/>
  <c r="AL99" i="31" s="1"/>
  <c r="AM99" i="31" s="1"/>
  <c r="AP99" i="31" s="1"/>
  <c r="AO60" i="31" l="1"/>
  <c r="AO102" i="31"/>
  <c r="AO27" i="31"/>
  <c r="AO137" i="31"/>
  <c r="AO67" i="31"/>
  <c r="AO63" i="31"/>
  <c r="AO89" i="31"/>
  <c r="AM138" i="31"/>
  <c r="AL135" i="31"/>
  <c r="AO95" i="31"/>
  <c r="AL13" i="31"/>
  <c r="AO85" i="31"/>
  <c r="AP39" i="31"/>
  <c r="AO39" i="31"/>
  <c r="AM43" i="31"/>
  <c r="AP43" i="31" s="1"/>
  <c r="AM45" i="31"/>
  <c r="AP45" i="31" s="1"/>
  <c r="AO100" i="31"/>
  <c r="AK24" i="31"/>
  <c r="AM57" i="31"/>
  <c r="AP57" i="31" s="1"/>
  <c r="AO103" i="31"/>
  <c r="AO17" i="31"/>
  <c r="AO47" i="31"/>
  <c r="AO44" i="31"/>
  <c r="AO58" i="31"/>
  <c r="AO65" i="31"/>
  <c r="AL30" i="31"/>
  <c r="AM30" i="31" s="1"/>
  <c r="AP30" i="31" s="1"/>
  <c r="AO49" i="31"/>
  <c r="AO74" i="31"/>
  <c r="AO76" i="31"/>
  <c r="AO75" i="31"/>
  <c r="AL51" i="31"/>
  <c r="AM51" i="31" s="1"/>
  <c r="AL87" i="31"/>
  <c r="AM87" i="31" s="1"/>
  <c r="AP87" i="31" s="1"/>
  <c r="AL91" i="31"/>
  <c r="AM91" i="31" s="1"/>
  <c r="AM80" i="31"/>
  <c r="AP80" i="31" s="1"/>
  <c r="AP13" i="31"/>
  <c r="AO16" i="31"/>
  <c r="AO29" i="31"/>
  <c r="AL62" i="31"/>
  <c r="AM62" i="31" s="1"/>
  <c r="AP62" i="31" s="1"/>
  <c r="AO36" i="31"/>
  <c r="AM48" i="31"/>
  <c r="AP48" i="31" s="1"/>
  <c r="AO41" i="31"/>
  <c r="AO26" i="31"/>
  <c r="AL34" i="31"/>
  <c r="AM34" i="31" s="1"/>
  <c r="AP34" i="31" s="1"/>
  <c r="AM35" i="31"/>
  <c r="AP35" i="31" s="1"/>
  <c r="AO99" i="31"/>
  <c r="AM13" i="31"/>
  <c r="AO77" i="31"/>
  <c r="AO13" i="31" l="1"/>
  <c r="AO34" i="31"/>
  <c r="AP138" i="31"/>
  <c r="AP135" i="31" s="1"/>
  <c r="AM135" i="31"/>
  <c r="AO138" i="31"/>
  <c r="AO135" i="31" s="1"/>
  <c r="AO30" i="31"/>
  <c r="AO45" i="31"/>
  <c r="AO57" i="31"/>
  <c r="AO62" i="31"/>
  <c r="AO35" i="31"/>
  <c r="AL24" i="31"/>
  <c r="AO87" i="31"/>
  <c r="AO48" i="31"/>
  <c r="AO43" i="31"/>
  <c r="AP91" i="31"/>
  <c r="AO91" i="31"/>
  <c r="AP51" i="31"/>
  <c r="AM24" i="31"/>
  <c r="AO51" i="31"/>
  <c r="AO80" i="31"/>
  <c r="AO24" i="31" l="1"/>
  <c r="AP24" i="31"/>
</calcChain>
</file>

<file path=xl/sharedStrings.xml><?xml version="1.0" encoding="utf-8"?>
<sst xmlns="http://schemas.openxmlformats.org/spreadsheetml/2006/main" count="34202" uniqueCount="2289">
  <si>
    <t>KERTAS KERJA PEMBANTU ASET</t>
  </si>
  <si>
    <t>DINAS PASAR KEBERSIHAN DAN PERTAMANAN</t>
  </si>
  <si>
    <t>TAHUN ANGGARAN 2012</t>
  </si>
  <si>
    <t>No Urut</t>
  </si>
  <si>
    <t>Jenis Aset</t>
  </si>
  <si>
    <t>Jenis Barang/ Nama Barang</t>
  </si>
  <si>
    <t>Kode Barang</t>
  </si>
  <si>
    <t>Nomor Register</t>
  </si>
  <si>
    <t>Status Tanah</t>
  </si>
  <si>
    <t>Merk/Type</t>
  </si>
  <si>
    <t>Ukuran/CC</t>
  </si>
  <si>
    <t>Bahan</t>
  </si>
  <si>
    <t>Nomor</t>
  </si>
  <si>
    <t>Konstruksi Bangunan</t>
  </si>
  <si>
    <t>Dokumen Gedung</t>
  </si>
  <si>
    <t>Nomor Kode Tanah</t>
  </si>
  <si>
    <t>Buku Perpustakaan</t>
  </si>
  <si>
    <t>Barang bercorak Kesesian/Kebudayaan</t>
  </si>
  <si>
    <t>Hewan/Ternak dan Tumbuhan</t>
  </si>
  <si>
    <t>Bangunan (P, SP, D)</t>
  </si>
  <si>
    <t>Panjang (M2)</t>
  </si>
  <si>
    <t>Lebar (M)</t>
  </si>
  <si>
    <t>Luas (M2)</t>
  </si>
  <si>
    <t>Asal usul cara perolehan</t>
  </si>
  <si>
    <t>Tahun Pembelian</t>
  </si>
  <si>
    <t>Harga Perolehan</t>
  </si>
  <si>
    <t>Kondisi Bangunan/Barang  (B,KB,RB,H)</t>
  </si>
  <si>
    <t>Lokasi</t>
  </si>
  <si>
    <t>Keterangan</t>
  </si>
  <si>
    <t>Keterangan Mutasi</t>
  </si>
  <si>
    <t>Hak</t>
  </si>
  <si>
    <t>Sertifikat</t>
  </si>
  <si>
    <t>Penggunaan</t>
  </si>
  <si>
    <t>Pabrik</t>
  </si>
  <si>
    <t>Rangka</t>
  </si>
  <si>
    <t>Mesin</t>
  </si>
  <si>
    <t>Polisi</t>
  </si>
  <si>
    <t>BPKB</t>
  </si>
  <si>
    <t>Bertingkat Tidak</t>
  </si>
  <si>
    <t>Beton/Tidak</t>
  </si>
  <si>
    <t>Luas Lantai (M2)</t>
  </si>
  <si>
    <t>Tanggal</t>
  </si>
  <si>
    <t>Judul/Pencipta</t>
  </si>
  <si>
    <t>Spesifikasi</t>
  </si>
  <si>
    <t>Asal Daerah</t>
  </si>
  <si>
    <t>Pencipta</t>
  </si>
  <si>
    <t>Jenis</t>
  </si>
  <si>
    <t>Ukuran</t>
  </si>
  <si>
    <t>Barang/unit</t>
  </si>
  <si>
    <t>Satuan</t>
  </si>
  <si>
    <t>Harga Satuan</t>
  </si>
  <si>
    <t>Total Harga</t>
  </si>
  <si>
    <t>Unit Pembantu</t>
  </si>
  <si>
    <t>Bidang</t>
  </si>
  <si>
    <t>Alamat</t>
  </si>
  <si>
    <t>Letak</t>
  </si>
  <si>
    <t>Dokumen Mutasi</t>
  </si>
  <si>
    <t>No</t>
  </si>
  <si>
    <t>Tgl</t>
  </si>
  <si>
    <t>ASET TETAP</t>
  </si>
  <si>
    <t>1.1</t>
  </si>
  <si>
    <t xml:space="preserve">Tanah </t>
  </si>
  <si>
    <t>1.1.1</t>
  </si>
  <si>
    <t>Isi KIB A</t>
  </si>
  <si>
    <t>1.2</t>
  </si>
  <si>
    <t xml:space="preserve">Peralatan dan Mesin </t>
  </si>
  <si>
    <t>1.2.1</t>
  </si>
  <si>
    <t xml:space="preserve">Alat-Alat Berat </t>
  </si>
  <si>
    <t>Isi KIB B</t>
  </si>
  <si>
    <t>WHEEL TRACTOR</t>
  </si>
  <si>
    <t>02.02.01.01.02.0001</t>
  </si>
  <si>
    <t>SHANTUI</t>
  </si>
  <si>
    <t>-</t>
  </si>
  <si>
    <t>TRACTOR</t>
  </si>
  <si>
    <t>PEMDA</t>
  </si>
  <si>
    <t>2006</t>
  </si>
  <si>
    <t>TRUCK</t>
  </si>
  <si>
    <t>02.03.01.08.01.0001</t>
  </si>
  <si>
    <t xml:space="preserve">TOYOTA </t>
  </si>
  <si>
    <t>3661</t>
  </si>
  <si>
    <t>BM 9036 AP</t>
  </si>
  <si>
    <t>APBD</t>
  </si>
  <si>
    <t>2005</t>
  </si>
  <si>
    <t>BM 9042 K</t>
  </si>
  <si>
    <t>DYNA</t>
  </si>
  <si>
    <t>BM 8001 K</t>
  </si>
  <si>
    <t>2000</t>
  </si>
  <si>
    <t>MITSUBISHI</t>
  </si>
  <si>
    <t>1000</t>
  </si>
  <si>
    <t>BM 8021 K</t>
  </si>
  <si>
    <t>MHFC1BU4350012546</t>
  </si>
  <si>
    <t>14B-1766369</t>
  </si>
  <si>
    <t>BM 9032 AP</t>
  </si>
  <si>
    <t>ISUZU</t>
  </si>
  <si>
    <t>BM 8021 BP</t>
  </si>
  <si>
    <t>1984</t>
  </si>
  <si>
    <t>DAIHATSU</t>
  </si>
  <si>
    <t>BM 8674 BP</t>
  </si>
  <si>
    <t>1996</t>
  </si>
  <si>
    <t>1.2.2</t>
  </si>
  <si>
    <t xml:space="preserve">Alat-Alat Angkutan </t>
  </si>
  <si>
    <t>MINIBUS</t>
  </si>
  <si>
    <t>02.03.01.01.04.0001</t>
  </si>
  <si>
    <t>MHF31KF60544313</t>
  </si>
  <si>
    <t>7K-0808857</t>
  </si>
  <si>
    <t>BM 8013 K</t>
  </si>
  <si>
    <t>BM 9105 AP</t>
  </si>
  <si>
    <t>2477</t>
  </si>
  <si>
    <t>MHML300DP1R282435</t>
  </si>
  <si>
    <t>4D56C-178605</t>
  </si>
  <si>
    <t>2001</t>
  </si>
  <si>
    <t>SUZUKI</t>
  </si>
  <si>
    <t>MHYESL15YJ-503275</t>
  </si>
  <si>
    <t>G15A-503275</t>
  </si>
  <si>
    <t>BM 35 K</t>
  </si>
  <si>
    <t>3.298</t>
  </si>
  <si>
    <t>MHMFE334EIR10682</t>
  </si>
  <si>
    <t>4D31-183116</t>
  </si>
  <si>
    <t>BM 8016</t>
  </si>
  <si>
    <t>R/434212/VIII/2001DITLANT</t>
  </si>
  <si>
    <t>3298</t>
  </si>
  <si>
    <t>MHMFE334EIR10694</t>
  </si>
  <si>
    <t>BM 8015 K</t>
  </si>
  <si>
    <t>R/434213/VIII/2001.DITLANT</t>
  </si>
  <si>
    <t>MHF11KF80Y0063499</t>
  </si>
  <si>
    <t>7K-0382176</t>
  </si>
  <si>
    <t>BM 27 K</t>
  </si>
  <si>
    <t>BM 8056 BP</t>
  </si>
  <si>
    <t>1994</t>
  </si>
  <si>
    <t>BM 5057 BP</t>
  </si>
  <si>
    <t>BM 8014 K</t>
  </si>
  <si>
    <t>BM 8055 BP</t>
  </si>
  <si>
    <t>SEPEDA MOTOR</t>
  </si>
  <si>
    <t>02.03.01.05.01.0001</t>
  </si>
  <si>
    <t>KAISAR</t>
  </si>
  <si>
    <t>149</t>
  </si>
  <si>
    <t>MGDT15MKT6J000837</t>
  </si>
  <si>
    <t>162FMJ61171610</t>
  </si>
  <si>
    <t>BM 2289 K</t>
  </si>
  <si>
    <t>HONDA</t>
  </si>
  <si>
    <t>125</t>
  </si>
  <si>
    <t>MH1UABE185K124289</t>
  </si>
  <si>
    <t>VABEE1123869</t>
  </si>
  <si>
    <t>BM 2531 K</t>
  </si>
  <si>
    <t>R/296769/VII/2006/LL/KS</t>
  </si>
  <si>
    <t>MGDT15MKT6J000911</t>
  </si>
  <si>
    <t>162FMJ61171780</t>
  </si>
  <si>
    <t>BM 2288 K</t>
  </si>
  <si>
    <t>YAMAHA</t>
  </si>
  <si>
    <t>115</t>
  </si>
  <si>
    <t>MH33WL0044K161000</t>
  </si>
  <si>
    <t>3HB-324999</t>
  </si>
  <si>
    <t>BM 2456 K</t>
  </si>
  <si>
    <t>R/908010/VI/2005/LL</t>
  </si>
  <si>
    <t>2004</t>
  </si>
  <si>
    <t>02.03.01.05.01.0000</t>
  </si>
  <si>
    <t>MH33WL0044K061199</t>
  </si>
  <si>
    <t>3HB-325380</t>
  </si>
  <si>
    <t>BM 2457 K</t>
  </si>
  <si>
    <t>R/016783/VII/2005/LL</t>
  </si>
  <si>
    <t>110</t>
  </si>
  <si>
    <t>MH8RC100100</t>
  </si>
  <si>
    <t>E10810256477</t>
  </si>
  <si>
    <t>BM 2019 K</t>
  </si>
  <si>
    <t>R/957565/VI/2005/LL</t>
  </si>
  <si>
    <t>MH8FD125X4J32039</t>
  </si>
  <si>
    <t>F403-ID320466</t>
  </si>
  <si>
    <t>BM 2459 K</t>
  </si>
  <si>
    <t>R/957/565/VI/2005/LL</t>
  </si>
  <si>
    <t>MH8FD125X4J325277</t>
  </si>
  <si>
    <t>F403-ID326535</t>
  </si>
  <si>
    <t>BM 2460 K</t>
  </si>
  <si>
    <t>R/957261/VI/2005/LL</t>
  </si>
  <si>
    <t>Gerobak Sampah ( Kec )</t>
  </si>
  <si>
    <t>09.02.01.01</t>
  </si>
  <si>
    <t>0001-0012</t>
  </si>
  <si>
    <t>Besi</t>
  </si>
  <si>
    <t>Angkong ( Kab )</t>
  </si>
  <si>
    <t>09.02.01.02</t>
  </si>
  <si>
    <t>0001-0010</t>
  </si>
  <si>
    <t>Angkong ( Kec )</t>
  </si>
  <si>
    <t>1.2.3</t>
  </si>
  <si>
    <t xml:space="preserve">Alat-Alat Bengkel </t>
  </si>
  <si>
    <t>1.2.4</t>
  </si>
  <si>
    <t xml:space="preserve">Alat-Alat Pertanian dan Peternakan </t>
  </si>
  <si>
    <t>1.2.5</t>
  </si>
  <si>
    <t xml:space="preserve">Alat-Alat Kantor dan Rumah Tangga </t>
  </si>
  <si>
    <t>FILLING CABINET</t>
  </si>
  <si>
    <t>02.06.01.04.16.0001</t>
  </si>
  <si>
    <t>YUNIKA</t>
  </si>
  <si>
    <t>BESI PLAT</t>
  </si>
  <si>
    <t>KURSI LIPAT</t>
  </si>
  <si>
    <t>02.06.02.01.34.0001</t>
  </si>
  <si>
    <t>BIG STAR</t>
  </si>
  <si>
    <t>STAINLESS</t>
  </si>
  <si>
    <t>KURSI PUTAR</t>
  </si>
  <si>
    <t>02.06.02.01.30.0001</t>
  </si>
  <si>
    <t>LOKAL</t>
  </si>
  <si>
    <t>BESI + BUSA</t>
  </si>
  <si>
    <t>MEJA</t>
  </si>
  <si>
    <t>02.06.02.01.124.0001</t>
  </si>
  <si>
    <t>BIG PANEL</t>
  </si>
  <si>
    <t>SERBUK PRESS + KACA</t>
  </si>
  <si>
    <t>LAP TOP</t>
  </si>
  <si>
    <t>02.06.03.04.11.0001</t>
  </si>
  <si>
    <t>ACER</t>
  </si>
  <si>
    <t>EBONIT KACA</t>
  </si>
  <si>
    <t>UNITAL</t>
  </si>
  <si>
    <t>AC</t>
  </si>
  <si>
    <t>02.06.02.04.04.0001</t>
  </si>
  <si>
    <t>LG</t>
  </si>
  <si>
    <t>EBONIT</t>
  </si>
  <si>
    <t>FUTURA</t>
  </si>
  <si>
    <t>STAINLESS + BUSA</t>
  </si>
  <si>
    <t>LEMARI ETALASE</t>
  </si>
  <si>
    <t>ALUMINIUM + KACA</t>
  </si>
  <si>
    <t>02.06.02.01.61.0001</t>
  </si>
  <si>
    <t>KAYU</t>
  </si>
  <si>
    <t>SOLID</t>
  </si>
  <si>
    <t>SERBUK PRESS</t>
  </si>
  <si>
    <t>MEJA KOMPUTER</t>
  </si>
  <si>
    <t>02.06.03.05.02.0001</t>
  </si>
  <si>
    <t>OLIMPIC</t>
  </si>
  <si>
    <t>BESI</t>
  </si>
  <si>
    <t>CPU</t>
  </si>
  <si>
    <t>02.06.03.05.01.0001</t>
  </si>
  <si>
    <t>MONITOR LCD</t>
  </si>
  <si>
    <t>MEJA KASUBDIN</t>
  </si>
  <si>
    <t>SUCITRA</t>
  </si>
  <si>
    <t>KAYU + KACA</t>
  </si>
  <si>
    <t>NEGRO</t>
  </si>
  <si>
    <t>02.06.02.01.37.0001</t>
  </si>
  <si>
    <t>PRINTER</t>
  </si>
  <si>
    <t>02.06.03.05.03.0000</t>
  </si>
  <si>
    <t>CANON</t>
  </si>
  <si>
    <t>MONITOR</t>
  </si>
  <si>
    <t>GTC</t>
  </si>
  <si>
    <t>BUILD UP</t>
  </si>
  <si>
    <t>MEJA RAPAT</t>
  </si>
  <si>
    <t>MEJA KADIS</t>
  </si>
  <si>
    <t>MEJA TELEPHONE</t>
  </si>
  <si>
    <t>KURSI</t>
  </si>
  <si>
    <t>02.06.02.01.125.0001</t>
  </si>
  <si>
    <t>FRONTLY</t>
  </si>
  <si>
    <t>LEMARI ARSIP</t>
  </si>
  <si>
    <t>02.06.01.04.11.0001</t>
  </si>
  <si>
    <t>KURSI TAMU</t>
  </si>
  <si>
    <t>02.06.02.04.02.0001</t>
  </si>
  <si>
    <t>PANASONIC</t>
  </si>
  <si>
    <t>BROTHER</t>
  </si>
  <si>
    <t>AWIKO</t>
  </si>
  <si>
    <t>KIPAS ANGIN</t>
  </si>
  <si>
    <t>02.06.02.04.06.0001</t>
  </si>
  <si>
    <t>MASPION</t>
  </si>
  <si>
    <t>BESI + PLASTIK</t>
  </si>
  <si>
    <t>KURSI PLASTIK</t>
  </si>
  <si>
    <t>NAPOLLY TOP</t>
  </si>
  <si>
    <t>PLASTIK</t>
  </si>
  <si>
    <t>COMFORT</t>
  </si>
  <si>
    <t>FANTONI</t>
  </si>
  <si>
    <t>INOVA</t>
  </si>
  <si>
    <t>02.06.02.04.03.0001</t>
  </si>
  <si>
    <t>02.06.03.05.03.0001</t>
  </si>
  <si>
    <t>POLARIS</t>
  </si>
  <si>
    <t>LEMARI</t>
  </si>
  <si>
    <t>02.06.02.01.123.0001</t>
  </si>
  <si>
    <t>MESIN TIK</t>
  </si>
  <si>
    <t>02.06.02.01.16.0001</t>
  </si>
  <si>
    <t>OLIMPIA</t>
  </si>
  <si>
    <t>02.06.02.01.61.0001-0002</t>
  </si>
  <si>
    <t>ELITE VISION</t>
  </si>
  <si>
    <t>FRONLINE</t>
  </si>
  <si>
    <t>ECATETNER</t>
  </si>
  <si>
    <t>IBM</t>
  </si>
  <si>
    <t>PAPAN DATA</t>
  </si>
  <si>
    <t>02.06.01.05.44.0001</t>
  </si>
  <si>
    <t>KAYU + MIKA</t>
  </si>
  <si>
    <t>02.06.02.01.30.0001-0006</t>
  </si>
  <si>
    <t>STAR ONE</t>
  </si>
  <si>
    <t>BESI + KACA</t>
  </si>
  <si>
    <t>EXPO</t>
  </si>
  <si>
    <t>KAYU + BESI</t>
  </si>
  <si>
    <t>02.06.01.01.02.0001</t>
  </si>
  <si>
    <t>BESI + EBONIT</t>
  </si>
  <si>
    <t>OLIFETTI</t>
  </si>
  <si>
    <t>MITSUA</t>
  </si>
  <si>
    <t>MESIN TIK LISTRIK</t>
  </si>
  <si>
    <t>02.06.01.01.05.0001</t>
  </si>
  <si>
    <t>GOLDEN STAR</t>
  </si>
  <si>
    <t>02.06.03.01.02.0001</t>
  </si>
  <si>
    <t>OMEDIA</t>
  </si>
  <si>
    <t>STAVOL</t>
  </si>
  <si>
    <t>02.06.02.01.127.0001</t>
  </si>
  <si>
    <t>SPAKO</t>
  </si>
  <si>
    <t>GEROBAK SORONG</t>
  </si>
  <si>
    <t>02.06.02.01.112.0001</t>
  </si>
  <si>
    <t>ARTCO</t>
  </si>
  <si>
    <t>02.06.02.01.30.0001-0002</t>
  </si>
  <si>
    <t>AC SPLIT</t>
  </si>
  <si>
    <t>MEJA KERJA</t>
  </si>
  <si>
    <t>02.06.01.05.62.0001</t>
  </si>
  <si>
    <t>VISION</t>
  </si>
  <si>
    <t>KURSI HADAP</t>
  </si>
  <si>
    <t>02.06.02.01.107.0001</t>
  </si>
  <si>
    <t>KURSI HADAP DEPAN MEJA KERJA PEJABAT ESSELON II</t>
  </si>
  <si>
    <t>02.06.04.05.04.0001-0003</t>
  </si>
  <si>
    <t>SLIDE PROYEKTOR</t>
  </si>
  <si>
    <t>02.06.01.05.46.0001</t>
  </si>
  <si>
    <t>TOSHIBA</t>
  </si>
  <si>
    <t>MEJA 1/2 BIRO</t>
  </si>
  <si>
    <t>02.06.02.01.48.0002</t>
  </si>
  <si>
    <t>02.06.02.01.125.0003-0003</t>
  </si>
  <si>
    <t>02.06.02.01.107.0002-0002</t>
  </si>
  <si>
    <t>02.06.01.05.62.0001-0002</t>
  </si>
  <si>
    <t>02.06.03.05.03.0002</t>
  </si>
  <si>
    <t>02.06.03.05.03.0003</t>
  </si>
  <si>
    <t xml:space="preserve"> tong sampah ( Kec )</t>
  </si>
  <si>
    <t>11.01.01.16</t>
  </si>
  <si>
    <t>0001-0162</t>
  </si>
  <si>
    <t>Plastik</t>
  </si>
  <si>
    <t xml:space="preserve"> tong sampah ( Kab )</t>
  </si>
  <si>
    <t>0001-0170</t>
  </si>
  <si>
    <t>Cangkul / Pacul</t>
  </si>
  <si>
    <t>11.01.01.03</t>
  </si>
  <si>
    <t>0001-0075</t>
  </si>
  <si>
    <t>Besi, kayu</t>
  </si>
  <si>
    <t>Garu / Garpu Kayu</t>
  </si>
  <si>
    <t>11.01.01.15</t>
  </si>
  <si>
    <t>0001-0154</t>
  </si>
  <si>
    <t>- papan nama lokasi TPA</t>
  </si>
  <si>
    <t>12.02.04.04</t>
  </si>
  <si>
    <t>0001</t>
  </si>
  <si>
    <t xml:space="preserve">Komputer </t>
  </si>
  <si>
    <t>12.03.02.01</t>
  </si>
  <si>
    <t>0001-0003</t>
  </si>
  <si>
    <t>Acer</t>
  </si>
  <si>
    <t>Laptop</t>
  </si>
  <si>
    <t>12.03.02.02</t>
  </si>
  <si>
    <t>Pengadaan Mesin Tik</t>
  </si>
  <si>
    <t>12.01.01.02</t>
  </si>
  <si>
    <t>Olympia</t>
  </si>
  <si>
    <t>Campuran</t>
  </si>
  <si>
    <t>Lemari Perpustakaan</t>
  </si>
  <si>
    <t>12.01.04.12</t>
  </si>
  <si>
    <t>Meja Piket Setengah Lingkaran</t>
  </si>
  <si>
    <t>12.02.01.17</t>
  </si>
  <si>
    <t>Kursi Tamu ( Sofa )</t>
  </si>
  <si>
    <t>12.02.01.28</t>
  </si>
  <si>
    <t>Pendingin Ruangan/AC</t>
  </si>
  <si>
    <t>0001-0006</t>
  </si>
  <si>
    <t>Printer</t>
  </si>
  <si>
    <t>Alat-alat Pemotong</t>
  </si>
  <si>
    <t>0001-0005</t>
  </si>
  <si>
    <t>TANAKA</t>
  </si>
  <si>
    <t xml:space="preserve">Mesin Ketik Manual </t>
  </si>
  <si>
    <t>OLYMPIA</t>
  </si>
  <si>
    <t>CAMPURAN</t>
  </si>
  <si>
    <t>Infocus</t>
  </si>
  <si>
    <t>komputer intel core 2 duo</t>
  </si>
  <si>
    <t>INTEL</t>
  </si>
  <si>
    <t>Pengadaan printer A2/A1</t>
  </si>
  <si>
    <t>0001-0002</t>
  </si>
  <si>
    <t>IP 1880</t>
  </si>
  <si>
    <t>Pengadaan meja 1 biro</t>
  </si>
  <si>
    <t>12.02.01.11</t>
  </si>
  <si>
    <t>kayu</t>
  </si>
  <si>
    <t>Pengadaan meja 1/2 biro</t>
  </si>
  <si>
    <t>12.02.01.48</t>
  </si>
  <si>
    <t>kursi Kerja Staf</t>
  </si>
  <si>
    <t>12.02.01.27</t>
  </si>
  <si>
    <t>0001-0016</t>
  </si>
  <si>
    <t>Besi,Busa</t>
  </si>
  <si>
    <t>AC 2 PK</t>
  </si>
  <si>
    <t>Sekat/batas ruangan kepala sub dinas</t>
  </si>
  <si>
    <t>Almari arsip ruangan kepala sub dinas</t>
  </si>
  <si>
    <t>Almari arsip ruangan pemegang kas</t>
  </si>
  <si>
    <t>Komputer/PC</t>
  </si>
  <si>
    <t>Compac</t>
  </si>
  <si>
    <t>- pendingin ruangan/AC</t>
  </si>
  <si>
    <t>Pengadaan meja kasi</t>
  </si>
  <si>
    <t>Serbuk Press</t>
  </si>
  <si>
    <t>Pengadaan kursi kasi</t>
  </si>
  <si>
    <t>12.02.01.32</t>
  </si>
  <si>
    <t>Pengadaan komputer</t>
  </si>
  <si>
    <t>Compaq</t>
  </si>
  <si>
    <t>Pengadaan laptop/note book</t>
  </si>
  <si>
    <t>HP</t>
  </si>
  <si>
    <t>- Pengadaan mesin potong rumput</t>
  </si>
  <si>
    <t>0001-0007</t>
  </si>
  <si>
    <t>Tanaka</t>
  </si>
  <si>
    <t>1.2.6</t>
  </si>
  <si>
    <t xml:space="preserve">Alat-Alat Studio dan Komunikasi </t>
  </si>
  <si>
    <t>TELEPHONE</t>
  </si>
  <si>
    <t>02.07.02.01.11.0001</t>
  </si>
  <si>
    <t>WORDPHONE</t>
  </si>
  <si>
    <t>1.2.7</t>
  </si>
  <si>
    <t xml:space="preserve">Alat-Alat Ukur </t>
  </si>
  <si>
    <t>1.2.8</t>
  </si>
  <si>
    <t xml:space="preserve">Alat-Alat Kedokteran </t>
  </si>
  <si>
    <t>1.2.9</t>
  </si>
  <si>
    <t>Alat-Alat Laboratorium</t>
  </si>
  <si>
    <t>1.2.10</t>
  </si>
  <si>
    <t xml:space="preserve">Alat-Alat Keamanan </t>
  </si>
  <si>
    <t>1.3</t>
  </si>
  <si>
    <t xml:space="preserve">Gedung dan Bangunan </t>
  </si>
  <si>
    <t>1.3.1</t>
  </si>
  <si>
    <t>Bangunan Gedung</t>
  </si>
  <si>
    <t>Isi KIB C</t>
  </si>
  <si>
    <t>GEDUNG DINAS PASAR KEBERSIHAN DAN PERTAMANAN</t>
  </si>
  <si>
    <t>03.11.01.01.01.0001</t>
  </si>
  <si>
    <t>HAK PAKAI</t>
  </si>
  <si>
    <t>01.01.11.04.01.0001</t>
  </si>
  <si>
    <t>BANGUNAN KANTOR UPTD DINAS PASAR</t>
  </si>
  <si>
    <t>1992</t>
  </si>
  <si>
    <t>UPTD KAMPUNG BARU</t>
  </si>
  <si>
    <t xml:space="preserve">- Pembangunan pasar kopah </t>
  </si>
  <si>
    <t>06.01.12.04</t>
  </si>
  <si>
    <t>Milik Pemda</t>
  </si>
  <si>
    <t>Tidak</t>
  </si>
  <si>
    <t>Beton</t>
  </si>
  <si>
    <t>M2</t>
  </si>
  <si>
    <t>Baik</t>
  </si>
  <si>
    <t xml:space="preserve">pasar kopah </t>
  </si>
  <si>
    <t xml:space="preserve">- Pematangan lahan pasar pangkalan </t>
  </si>
  <si>
    <t>Tanah Desa</t>
  </si>
  <si>
    <t>354/KONT/PSR-D/DPKP-KS/IX/2007</t>
  </si>
  <si>
    <t xml:space="preserve">Pematangan lahan pasar pangkalan </t>
  </si>
  <si>
    <t xml:space="preserve">- Rehabilitasi pasar sumber datar </t>
  </si>
  <si>
    <t>SPK.160/DPKP-KS/PPK,PSR-D/IV/2007</t>
  </si>
  <si>
    <t xml:space="preserve">pasar sumber datar </t>
  </si>
  <si>
    <t xml:space="preserve">- Pembangunan pasar sako margasari </t>
  </si>
  <si>
    <t>362/SPK/DPKP-KS/PSR-D/IX/2007</t>
  </si>
  <si>
    <t xml:space="preserve">pasar sako margasari </t>
  </si>
  <si>
    <t xml:space="preserve">* Pengawasan </t>
  </si>
  <si>
    <t xml:space="preserve">- Pembangunan pasar sei. sirih </t>
  </si>
  <si>
    <t xml:space="preserve">* Perencanaan </t>
  </si>
  <si>
    <t>261/KONT/PSR-D/DPKP-KS/IX/2007</t>
  </si>
  <si>
    <t xml:space="preserve">pasar sei. sirih </t>
  </si>
  <si>
    <t xml:space="preserve">- Pembangunan pasar sei.paku </t>
  </si>
  <si>
    <t>262/KONT/PSR-D/DPKP-KS/IX/2007</t>
  </si>
  <si>
    <t xml:space="preserve">pasar sei.paku </t>
  </si>
  <si>
    <t xml:space="preserve">- Pembangunan pasar mudik ulo </t>
  </si>
  <si>
    <t>263/KONT/PSR-D/DPKP-KS/IX/2007</t>
  </si>
  <si>
    <t xml:space="preserve">pasar mudik ulo </t>
  </si>
  <si>
    <t xml:space="preserve">- Pembangunan pasar sei. keranji </t>
  </si>
  <si>
    <t>264/KONT/PSR-D/DPKP-KS/IX/2007</t>
  </si>
  <si>
    <t xml:space="preserve">pasar sei. keranji </t>
  </si>
  <si>
    <t xml:space="preserve">- Pembangunan WC umum pasar desa air mas </t>
  </si>
  <si>
    <t>143/SPK/DPKP-KS/PPK/PSR-KAB/VII/2007</t>
  </si>
  <si>
    <t xml:space="preserve">pasar desa air mas </t>
  </si>
  <si>
    <t>- Pembangunan pelataran dan turap pasar Cerenti</t>
  </si>
  <si>
    <t>06.01.27.04</t>
  </si>
  <si>
    <t>Hak Pakai</t>
  </si>
  <si>
    <t>- pasar Cerenti</t>
  </si>
  <si>
    <t>* Perencanaan</t>
  </si>
  <si>
    <t>* Pengawasan</t>
  </si>
  <si>
    <t>- Pembangunan pasar Koto Baru</t>
  </si>
  <si>
    <t>-  pasar Koto Baru</t>
  </si>
  <si>
    <t>- Rehabilitasi pasar Lubuk Jambi</t>
  </si>
  <si>
    <t>- pasar Lubuk Jambi</t>
  </si>
  <si>
    <t>- Rehabilitasi pasar Inuman</t>
  </si>
  <si>
    <t>306/KONT/DPKP-KS/PPK/PSR-K/IX/2007</t>
  </si>
  <si>
    <t>- pasar Inuman</t>
  </si>
  <si>
    <t>- Rehabilitasi pasar Pangean</t>
  </si>
  <si>
    <t>302/KONT/DPKP-KS/PPK/PSR-K/IX/2007</t>
  </si>
  <si>
    <t>Kurang Baik</t>
  </si>
  <si>
    <t>- pasar Pangean</t>
  </si>
  <si>
    <t>- WC umum pasar kecamatan</t>
  </si>
  <si>
    <t>- pasar kecamatan</t>
  </si>
  <si>
    <t xml:space="preserve">pagar &amp; taman pasar rakyat lokasi A </t>
  </si>
  <si>
    <t>Pemda</t>
  </si>
  <si>
    <t>308/KONT/DPKP-KS/PPK/PSR-KAB/IX/2007</t>
  </si>
  <si>
    <t>pagar &amp; taman pasar rakyat lokasi A</t>
  </si>
  <si>
    <t>pasar rakyat lokasi B dan C (lanjutan)</t>
  </si>
  <si>
    <t>pasar rakyat lokasi B dan C</t>
  </si>
  <si>
    <t>pasar 'sementara Teluk Kuantan</t>
  </si>
  <si>
    <t>ruko pasar Teluk Kuantan</t>
  </si>
  <si>
    <t>WC umum dan mushollah pasar</t>
  </si>
  <si>
    <t xml:space="preserve">pagar dan taman Pasar Rakyat Lokasi A </t>
  </si>
  <si>
    <t>MILIK PEMDA</t>
  </si>
  <si>
    <t>Pasar Rakyat</t>
  </si>
  <si>
    <t>Pembangunan Tempat Pembuangan Akhir (TPA) Tahap I</t>
  </si>
  <si>
    <t>Perencanaan (review design)</t>
  </si>
  <si>
    <t>Pengawasan</t>
  </si>
  <si>
    <t>Penyempurnaan gedung pasar rakyat Teluk Kuantan</t>
  </si>
  <si>
    <t>Bertingkat</t>
  </si>
  <si>
    <t>Pasar Rakyat Teluk Kuantan</t>
  </si>
  <si>
    <t>Pembangunan jembatan penghubung antar blok A,B dan C</t>
  </si>
  <si>
    <t>Pengecoran pelataran Pasar Bawah Teluk Kuantan</t>
  </si>
  <si>
    <t>Pasar bawah Teluk Kuantan</t>
  </si>
  <si>
    <t>Pembangunan los induk</t>
  </si>
  <si>
    <t>Pembangunan los Anak</t>
  </si>
  <si>
    <t>Pembangunan WC umum</t>
  </si>
  <si>
    <t>Taman Sp. STM dan Taman Bundaran Sp. Tiga</t>
  </si>
  <si>
    <t>Taman Air Mancur dan Tugu Jalur</t>
  </si>
  <si>
    <t>Taman Tugu Renungan Suci</t>
  </si>
  <si>
    <t>Tebing Miring dan Pagar Bowling Pinggir Sungai</t>
  </si>
  <si>
    <t>Pembuatan pintu Folding Gate Kios jembatan pasar rakyat</t>
  </si>
  <si>
    <t>0001-0020</t>
  </si>
  <si>
    <t>24-Agt-10</t>
  </si>
  <si>
    <t>26/DPKP-UM/VIII/2010</t>
  </si>
  <si>
    <t>Lanjutan pengecoran pasar bawah teluk kuantan</t>
  </si>
  <si>
    <t>02/DPKP-KS/III/2010</t>
  </si>
  <si>
    <t>Pasar Bawah Teluk Kuantan</t>
  </si>
  <si>
    <t>Pembangunan rumah jaga</t>
  </si>
  <si>
    <t>Pembangunan Kantor TPA</t>
  </si>
  <si>
    <t>Perencanaan (6,7% x 210.000.000,-)</t>
  </si>
  <si>
    <t>Pengawasan (4,3% x 210.000.000,-)</t>
  </si>
  <si>
    <t xml:space="preserve"> Pembuatan pintu folding gate pasar rakyat blok C</t>
  </si>
  <si>
    <t>Teluk Kuantan</t>
  </si>
  <si>
    <t>- Pemeliharaan rutin/berkala gedung pasar rakyat</t>
  </si>
  <si>
    <t>- Plafond pasar rakyat blok A ke C, dan C ke B</t>
  </si>
  <si>
    <t>- Pemeliharaan rutin/berkala pembersihan drainase pasar</t>
  </si>
  <si>
    <t>- Biaya operasional generator set psr rakyat Tlk.Kuantan</t>
  </si>
  <si>
    <t>- Rehabilitasi kios pasar cerenti 29 unit</t>
  </si>
  <si>
    <t>Cerenti</t>
  </si>
  <si>
    <t>- Perencanaan</t>
  </si>
  <si>
    <t>- Pengawasan</t>
  </si>
  <si>
    <t>- Pembangunan WC umum Psr Lubuk Ambacang</t>
  </si>
  <si>
    <t>Hulu Kuantan</t>
  </si>
  <si>
    <t>- Rehabilitasi MCK Pasar Baserah</t>
  </si>
  <si>
    <t>Baserah</t>
  </si>
  <si>
    <t>- Rehabilitasi MCK Pasar Inuman</t>
  </si>
  <si>
    <t>Inuman</t>
  </si>
  <si>
    <t>- Pembangunan MCK Pasar Lubuk Jambi</t>
  </si>
  <si>
    <t>Lubuk Jambi</t>
  </si>
  <si>
    <t>- Penimbunan lahan pasar kopah</t>
  </si>
  <si>
    <t>Pasar Kopah</t>
  </si>
  <si>
    <t>- Pembangunan kios pasar pantai</t>
  </si>
  <si>
    <t>Pasar Pantai</t>
  </si>
  <si>
    <t>- Pembangunan kios pasar Koto Rajo</t>
  </si>
  <si>
    <t>Pasar Koto Rajo</t>
  </si>
  <si>
    <t>- Pembangunan pasar Teberau Panjang</t>
  </si>
  <si>
    <t>Pasar Teberau Panjang</t>
  </si>
  <si>
    <t>Pembangunan MCK, Pasar Mudiak Ulo</t>
  </si>
  <si>
    <t>Pasar mudik ulo</t>
  </si>
  <si>
    <t>Pembangunan los pasar Serosa</t>
  </si>
  <si>
    <t>Pasar Serosa</t>
  </si>
  <si>
    <t>- Pembangunan pasar beringin Jaya</t>
  </si>
  <si>
    <t>pasar beringin jaya</t>
  </si>
  <si>
    <t>- Rehabilitasi Drainase Kelurahan Pasar Baru Baserah</t>
  </si>
  <si>
    <t>1.3.2</t>
  </si>
  <si>
    <t xml:space="preserve">Bangunan Monumen </t>
  </si>
  <si>
    <t>1.4</t>
  </si>
  <si>
    <t xml:space="preserve">Jalan, Irigasi dan Jaringan </t>
  </si>
  <si>
    <t>1.4.1</t>
  </si>
  <si>
    <t xml:space="preserve">Jalan dan Jembatan </t>
  </si>
  <si>
    <t>Isi KIB D</t>
  </si>
  <si>
    <t>1.4.2</t>
  </si>
  <si>
    <t>Bangunan Air (Irigasi)</t>
  </si>
  <si>
    <t>1.4.3</t>
  </si>
  <si>
    <t>Instalasi</t>
  </si>
  <si>
    <t>Pengadaan lampu Hias Jalan</t>
  </si>
  <si>
    <t>05.02.01.04</t>
  </si>
  <si>
    <t>0001-0084</t>
  </si>
  <si>
    <t>Lampu Jalan 11 Kecamatan</t>
  </si>
  <si>
    <t>- Pemasangan lampu hias taman</t>
  </si>
  <si>
    <t>0001-0004</t>
  </si>
  <si>
    <t>lampu jalan kota Teluk Kuantan</t>
  </si>
  <si>
    <t>0001-0008</t>
  </si>
  <si>
    <t>Kota teluk Kuantan</t>
  </si>
  <si>
    <t>0001-0052</t>
  </si>
  <si>
    <t>Jake Taluk Kuantan</t>
  </si>
  <si>
    <t>Pemasangan lampu jalan kota lokasi Simpang jalur dua</t>
  </si>
  <si>
    <t>Pemasangan lampu jalan kota lokasi Jl. Raja Ali Haji</t>
  </si>
  <si>
    <t>Pemasangan lampu jalan kota lokasi Simpang empat Desa</t>
  </si>
  <si>
    <t>Pemasangan lampu jalan kota lokasi Perumahan Bupati</t>
  </si>
  <si>
    <t>Pengadaan PLTS</t>
  </si>
  <si>
    <t>Pengadaan material lampu jalan, lampu taman, lampu hias</t>
  </si>
  <si>
    <t>- Pengadaan dan pemasangan lampu jalan tersebar dalam</t>
  </si>
  <si>
    <t>0001-0017</t>
  </si>
  <si>
    <t>- Pengadaan dan pemasangan lampu jalan dari TK Pembina -</t>
  </si>
  <si>
    <t>1.4.4</t>
  </si>
  <si>
    <t xml:space="preserve">Jaringan </t>
  </si>
  <si>
    <t>Instalasi Air Kotor Domestik Kapasitas  Sedang</t>
  </si>
  <si>
    <t>04.02.01.02</t>
  </si>
  <si>
    <t>Lahan Pasar</t>
  </si>
  <si>
    <t xml:space="preserve">- Pasar Tanjung Pauh </t>
  </si>
  <si>
    <t xml:space="preserve">- Pasar Baserah </t>
  </si>
  <si>
    <t xml:space="preserve">- Pasar Benai </t>
  </si>
  <si>
    <t>- Pasar Kampung Baru Toar</t>
  </si>
  <si>
    <t xml:space="preserve">- Pasar Koto Baru </t>
  </si>
  <si>
    <t xml:space="preserve">- Pasar Jalur Patah </t>
  </si>
  <si>
    <t xml:space="preserve">- Penggalian Tanah/ sedimentasi </t>
  </si>
  <si>
    <t>- Pembersihan drainase sei Gemuruh (Bertambah))</t>
  </si>
  <si>
    <t>Pengadaan Taman Kota</t>
  </si>
  <si>
    <t>05.17.1.08.1</t>
  </si>
  <si>
    <t>beton</t>
  </si>
  <si>
    <t>Taman Kota</t>
  </si>
  <si>
    <t>beton,bunga</t>
  </si>
  <si>
    <t>Taman Bunga Balai Adat Teluk Kuantan</t>
  </si>
  <si>
    <t>- Ground Tank/Reservoir</t>
  </si>
  <si>
    <t>taman air mancur tahap II</t>
  </si>
  <si>
    <t>beton,taman</t>
  </si>
  <si>
    <t>Taman air Mancur</t>
  </si>
  <si>
    <t xml:space="preserve">Pembuatan taman kota </t>
  </si>
  <si>
    <t>18.02.02</t>
  </si>
  <si>
    <t>0001-0060</t>
  </si>
  <si>
    <t>Perkantoran Pemda</t>
  </si>
  <si>
    <t>Penanaman bunga sekitar kota Tlk. Kuantan</t>
  </si>
  <si>
    <t>0001-0056</t>
  </si>
  <si>
    <t>Kota Teluk Kuantan</t>
  </si>
  <si>
    <t>Peningkatan taman Pemda Kab. Kuansing</t>
  </si>
  <si>
    <t>Lapangan upacara Pemda</t>
  </si>
  <si>
    <t>Sumur pantau/ sumur resapan</t>
  </si>
  <si>
    <t>TPA Sentajo</t>
  </si>
  <si>
    <t>Jasa Konsultansi (Sket Pembuatan)(6,2% x Rp. 33.180.000,-)</t>
  </si>
  <si>
    <t>Jasa Pengawasan (3,8% x Rp. 33.180.000,-)</t>
  </si>
  <si>
    <t>Pembuatan drainase Pasar Bawah Teluk Kuantan</t>
  </si>
  <si>
    <t>Pembuatan sumur bor pasar rakyat teluk kuantan</t>
  </si>
  <si>
    <t>pasar rakyat teluk kuantan</t>
  </si>
  <si>
    <t>1.5</t>
  </si>
  <si>
    <t>Aset Tetap Lainnya</t>
  </si>
  <si>
    <t>1.5.1</t>
  </si>
  <si>
    <t>Buku dan Perpustakaan</t>
  </si>
  <si>
    <t>Isi KIB E</t>
  </si>
  <si>
    <t>Manuskrip</t>
  </si>
  <si>
    <t>05.17.1.1.9</t>
  </si>
  <si>
    <t>Kertas</t>
  </si>
  <si>
    <t>1.5.2</t>
  </si>
  <si>
    <t>Barang Bercorak Kesenian/Kebudayaan</t>
  </si>
  <si>
    <t>1.5.3</t>
  </si>
  <si>
    <t xml:space="preserve">Hewan/ Ternak dan Tumbuhan </t>
  </si>
  <si>
    <t>1.6</t>
  </si>
  <si>
    <t>Konstruksi Dalam Pengerjaan</t>
  </si>
  <si>
    <t>1.6.1</t>
  </si>
  <si>
    <t>Isi KIB F</t>
  </si>
  <si>
    <t>MENGETAHUI</t>
  </si>
  <si>
    <t>Teluk Kuantan, 10 Desember 2012</t>
  </si>
  <si>
    <t>KEPALA DINAS PASAR,</t>
  </si>
  <si>
    <t>KEBERSIHAN DAN PERTAMANAN</t>
  </si>
  <si>
    <t>KABUPATEN KUANTAN SINGINGI</t>
  </si>
  <si>
    <t>PENGURUS BARANG</t>
  </si>
  <si>
    <t>JAFRINALDI , AP</t>
  </si>
  <si>
    <t>ENDANG SUGITO</t>
  </si>
  <si>
    <t>NIP . 19740429 199311 1 001</t>
  </si>
  <si>
    <t>NIP. 19831120 201001 1 006</t>
  </si>
  <si>
    <t>B</t>
  </si>
  <si>
    <t>Kebersihan</t>
  </si>
  <si>
    <t>RB</t>
  </si>
  <si>
    <t>DPKP Lama</t>
  </si>
  <si>
    <t>Sentul</t>
  </si>
  <si>
    <t>Keec, KT</t>
  </si>
  <si>
    <t>Keec, Benai</t>
  </si>
  <si>
    <t>KB</t>
  </si>
  <si>
    <t>Pasar</t>
  </si>
  <si>
    <t>DPKP</t>
  </si>
  <si>
    <t>Sekretariat</t>
  </si>
  <si>
    <t>Kadis</t>
  </si>
  <si>
    <t>Seb, taluk</t>
  </si>
  <si>
    <t>L. Jambi</t>
  </si>
  <si>
    <t>Basrah</t>
  </si>
  <si>
    <t>Taman</t>
  </si>
  <si>
    <t>11 Kec,</t>
  </si>
  <si>
    <t>T Kuantan</t>
  </si>
  <si>
    <t>10 Kec,</t>
  </si>
  <si>
    <t>11 kecamatan</t>
  </si>
  <si>
    <t>10 kecamatan</t>
  </si>
  <si>
    <t>Kec, .G toar</t>
  </si>
  <si>
    <t>pasar kopah</t>
  </si>
  <si>
    <t>pasar pangkalan</t>
  </si>
  <si>
    <t>pasar sumber datar</t>
  </si>
  <si>
    <t>pasar sako margasari</t>
  </si>
  <si>
    <t>pasar sei, sirih</t>
  </si>
  <si>
    <t>pasar sei, paku</t>
  </si>
  <si>
    <t>pasar mudik ulo</t>
  </si>
  <si>
    <t>pasar sei, keranji</t>
  </si>
  <si>
    <t>pasar air mas</t>
  </si>
  <si>
    <t>pasar cerenti</t>
  </si>
  <si>
    <t>pasar koto baru</t>
  </si>
  <si>
    <t>pasar lubuk jambi</t>
  </si>
  <si>
    <t>pasar inuman</t>
  </si>
  <si>
    <t>pasar pangean</t>
  </si>
  <si>
    <t>pasar kecamatan</t>
  </si>
  <si>
    <t>pasar kabupaten</t>
  </si>
  <si>
    <t>pasar hulu kuantan</t>
  </si>
  <si>
    <t>pasar baserah</t>
  </si>
  <si>
    <t>pasar libuk jambi</t>
  </si>
  <si>
    <t>pasar pantai</t>
  </si>
  <si>
    <t>pasar koto rajo</t>
  </si>
  <si>
    <t>pasar teberau pnjag</t>
  </si>
  <si>
    <t>pasar sesosa</t>
  </si>
  <si>
    <t>pasar serosa</t>
  </si>
  <si>
    <t>T kuantan</t>
  </si>
  <si>
    <t>pasar t. Pauh</t>
  </si>
  <si>
    <t>padar benai</t>
  </si>
  <si>
    <t>padar kp toar</t>
  </si>
  <si>
    <t>paaar k baru</t>
  </si>
  <si>
    <t>pasar j patah</t>
  </si>
  <si>
    <t>telu kuantan</t>
  </si>
  <si>
    <t>TPA sentajo</t>
  </si>
  <si>
    <t>,-</t>
  </si>
  <si>
    <t>Rusak berat</t>
  </si>
  <si>
    <t>Hilang</t>
  </si>
  <si>
    <t>Tidak ditemukan Data PT SI</t>
  </si>
  <si>
    <t>R kadis</t>
  </si>
  <si>
    <t>TPA lama</t>
  </si>
  <si>
    <t>PT. SI</t>
  </si>
  <si>
    <t>R Rapat</t>
  </si>
  <si>
    <t>Data PT.SI</t>
  </si>
  <si>
    <t>Teluk kuantan</t>
  </si>
  <si>
    <t>Sentajo raya</t>
  </si>
  <si>
    <t>Sentajo Raya</t>
  </si>
  <si>
    <t>Pasar Desa</t>
  </si>
  <si>
    <t>Sungai Langsat, Pangean</t>
  </si>
  <si>
    <t>PINJAM PAKAI PROV ( ASET PROV )</t>
  </si>
  <si>
    <t>Meja kerja pegawai</t>
  </si>
  <si>
    <t>Kursi kerja pegawai</t>
  </si>
  <si>
    <t>Kursi tamu (Sofa)</t>
  </si>
  <si>
    <t>Pengadaan Sound System dan Kelengkapannya</t>
  </si>
  <si>
    <t>Pengadaan Komputer/PC</t>
  </si>
  <si>
    <t>Pengadaan Komputer note book</t>
  </si>
  <si>
    <t>1 PAKET</t>
  </si>
  <si>
    <t>1PAKET</t>
  </si>
  <si>
    <t>Serbuk pres</t>
  </si>
  <si>
    <t>Kulit, busa</t>
  </si>
  <si>
    <t>Besi, plastik</t>
  </si>
  <si>
    <t>Expo</t>
  </si>
  <si>
    <t>Conporpro</t>
  </si>
  <si>
    <t>Hp</t>
  </si>
  <si>
    <t>HIBAH SETDA</t>
  </si>
  <si>
    <t>SEKRETARIAT,TAMAN,KEBERSIHAN,PASAR</t>
  </si>
  <si>
    <t>KADIS</t>
  </si>
  <si>
    <t>20 UNIT</t>
  </si>
  <si>
    <t>10 UNIT</t>
  </si>
  <si>
    <t>1 UNIT</t>
  </si>
  <si>
    <t>Mesin potong rumput gendong</t>
  </si>
  <si>
    <t>Besi/plastik</t>
  </si>
  <si>
    <t>Pengecoran pelataran Pasar Koto Baru</t>
  </si>
  <si>
    <t>Rehabilitasi drainase pasar Benai</t>
  </si>
  <si>
    <t>Rehabilitasi drainase Pasar Lubuk jambi</t>
  </si>
  <si>
    <t>Rehabilitasi drainase pasar Cerenti</t>
  </si>
  <si>
    <t>Rehabilitasi los anak dan renopasi los induk pasar lubuk ambacang</t>
  </si>
  <si>
    <t>Pasar Koto Baru</t>
  </si>
  <si>
    <t>Pasar Benai</t>
  </si>
  <si>
    <t>Pasar LB Jambi</t>
  </si>
  <si>
    <t>Pasar Cerenti</t>
  </si>
  <si>
    <t>Los Pasar Lbk Ambacang</t>
  </si>
  <si>
    <t>Pembangunan los induk Pasar Koto rajo</t>
  </si>
  <si>
    <t>Pembangunan pasar Giri Sako</t>
  </si>
  <si>
    <t>Pembangunan drainase pasar sungai sirih</t>
  </si>
  <si>
    <t>Pasar Koto rajo</t>
  </si>
  <si>
    <t>pasar Giri Sako</t>
  </si>
  <si>
    <t>pasar sungai sirih</t>
  </si>
  <si>
    <t>Pembangunan los anak pasar Serosa</t>
  </si>
  <si>
    <t>Pembangunan drainase pasar Serosa</t>
  </si>
  <si>
    <t>Pembangunanlos anak pasar Kopah</t>
  </si>
  <si>
    <t>pasar Serosa</t>
  </si>
  <si>
    <t xml:space="preserve"> pasar Serosa</t>
  </si>
  <si>
    <t>pasar Kopah</t>
  </si>
  <si>
    <t>Pembuatan Bengkel,Garase,Pagar dan Bak Tinja</t>
  </si>
  <si>
    <t>TAMAN</t>
  </si>
  <si>
    <t>TPA SENTAJO</t>
  </si>
  <si>
    <t>KEBERSIHAN</t>
  </si>
  <si>
    <t>Pengadaan Pemasangan lampu jalan</t>
  </si>
  <si>
    <t>0001-0031</t>
  </si>
  <si>
    <t>Mesin dan peralatan pompa air mancur</t>
  </si>
  <si>
    <t>Bundaran komplek perkantoran</t>
  </si>
  <si>
    <t>RUANG RAPAT</t>
  </si>
  <si>
    <t>KEUANGAN</t>
  </si>
  <si>
    <t xml:space="preserve">KARTU INVENTARIS BARANG ( KIB ) </t>
  </si>
  <si>
    <t>A . TANAH</t>
  </si>
  <si>
    <t>HARGA ( Ribuan Rp )</t>
  </si>
  <si>
    <t>N I H I L</t>
  </si>
  <si>
    <t xml:space="preserve">Harga </t>
  </si>
  <si>
    <t>KARTU INVENTARIS BARANG ( KIB ) B</t>
  </si>
  <si>
    <t>PERALATAN DAN MESIN</t>
  </si>
  <si>
    <t>JUMLAH</t>
  </si>
  <si>
    <t>ASET TETAP LAINNYA</t>
  </si>
  <si>
    <t>TANAH</t>
  </si>
  <si>
    <t>1</t>
  </si>
  <si>
    <t>Tanah Hak Pengelolaan Pasar Teluk Kuantan</t>
  </si>
  <si>
    <t>JL. JEND. SUDIRMAN KELURAHAN PASAR TALUK</t>
  </si>
  <si>
    <t>Hak Pengelolaan (HPL)</t>
  </si>
  <si>
    <t>Dinas Pasar, Kebersihan dan Pertamanan</t>
  </si>
  <si>
    <t>INHU</t>
  </si>
  <si>
    <t>2</t>
  </si>
  <si>
    <t>Tanah P dan K (Eks SD 06, skrg Pasar Rakyat)</t>
  </si>
  <si>
    <t>Kel. Pasar Tl. Kuntn</t>
  </si>
  <si>
    <t>Kuansing</t>
  </si>
  <si>
    <t>3</t>
  </si>
  <si>
    <t>Tanah Perumahan Ruko Pemda</t>
  </si>
  <si>
    <t>4</t>
  </si>
  <si>
    <t>(Eks SMP 2 Teluk Kuantan, seberang Psr. Rakyat)</t>
  </si>
  <si>
    <t>5</t>
  </si>
  <si>
    <t>TANAH UNTUK PENGEMBANGAN LOKASI PASAR KOTA TELUK KUANTAN (Pasar Lumpur)</t>
  </si>
  <si>
    <t>Koto Teluk</t>
  </si>
  <si>
    <t>6</t>
  </si>
  <si>
    <t>TANAH TAMAN KOTA (Jalur Dua STM)</t>
  </si>
  <si>
    <t xml:space="preserve">Simp. Tiga </t>
  </si>
  <si>
    <t>7</t>
  </si>
  <si>
    <t>Hak Pakai untuk Perumahan Perusahaan Air Minum (TANAH RUKO PEMDA,  EX. Perumahan PAM)</t>
  </si>
  <si>
    <t>Kel. Pasar</t>
  </si>
  <si>
    <t>8</t>
  </si>
  <si>
    <t>Sebidang tanah berdiri bangunan gedung sekolah atap seng lantai semen dinding papan (eks SPG skrg psr rakyat)</t>
  </si>
  <si>
    <t>9</t>
  </si>
  <si>
    <t>Tanah P dan K (Eks SPG, skrg Pasar Rakyat)</t>
  </si>
  <si>
    <t>10</t>
  </si>
  <si>
    <t>TEMPAT PEMBUANGAN AKHIR ( TPA ) SAMPAH</t>
  </si>
  <si>
    <t>Koto Sentajo</t>
  </si>
  <si>
    <t>SKGR</t>
  </si>
  <si>
    <t>11</t>
  </si>
  <si>
    <t>UPTD (LOS PASAR)(Dusun I)</t>
  </si>
  <si>
    <t>DESA GUNUNG PASAR GUNUNG</t>
  </si>
  <si>
    <t>01</t>
  </si>
  <si>
    <t>12</t>
  </si>
  <si>
    <t>TANAH PASAR(Dusun III)</t>
  </si>
  <si>
    <t>Teberau Panjang</t>
  </si>
  <si>
    <t>Surat Ket. Hibah</t>
  </si>
  <si>
    <t>Hibah</t>
  </si>
  <si>
    <t>13</t>
  </si>
  <si>
    <t>PASAR DUO KOTO KOTO RAJO</t>
  </si>
  <si>
    <t>01.01.11.04.02.0001</t>
  </si>
  <si>
    <t>JL. PASIR PUTIH KOTO RAJO</t>
  </si>
  <si>
    <t>HAK MILIK</t>
  </si>
  <si>
    <t>01/1999</t>
  </si>
  <si>
    <t>HIBAH</t>
  </si>
  <si>
    <t>14</t>
  </si>
  <si>
    <t>LAHAN PASAR (Pasar Kamis)</t>
  </si>
  <si>
    <t xml:space="preserve">Kuantan Sako </t>
  </si>
  <si>
    <t>15</t>
  </si>
  <si>
    <t>LAHAN PASAR</t>
  </si>
  <si>
    <t>Sako Marga Sari</t>
  </si>
  <si>
    <t>16</t>
  </si>
  <si>
    <t xml:space="preserve">LAHAN PASAR </t>
  </si>
  <si>
    <t>Hulu Teso</t>
  </si>
  <si>
    <t>17</t>
  </si>
  <si>
    <t>Giri Sako</t>
  </si>
  <si>
    <t>18</t>
  </si>
  <si>
    <t>Perhentian Luas</t>
  </si>
  <si>
    <t>19</t>
  </si>
  <si>
    <t>EKS BALAI DESA (DIBANGUN RUKO PRIBADI) HGB</t>
  </si>
  <si>
    <t>01.01.11.02.01.0001</t>
  </si>
  <si>
    <t>JL. KATIB SUTAN DESA PASAR</t>
  </si>
  <si>
    <t>20</t>
  </si>
  <si>
    <t>TANAH BANGUNAN PASAR (LOS)</t>
  </si>
  <si>
    <t>1982</t>
  </si>
  <si>
    <t>21</t>
  </si>
  <si>
    <t>GEDUNG SERBA GUNA JADI PERLUASAN PASAR(Pinggir Sungai Kuantan)</t>
  </si>
  <si>
    <t>01.01.13.13.01.0001</t>
  </si>
  <si>
    <t>22</t>
  </si>
  <si>
    <t>TANAH LAPANGAN SEPAK BOLA ( UNTUK PASAR )</t>
  </si>
  <si>
    <t>01.01.13.01.05.0001</t>
  </si>
  <si>
    <t>1983</t>
  </si>
  <si>
    <t>JL. DUSUN 1 DESA KOMPE BERANGIN ( U/ PASAR)</t>
  </si>
  <si>
    <t>23</t>
  </si>
  <si>
    <t>JL. JEND. SUDIRMAN LUBUK JAMBI</t>
  </si>
  <si>
    <t>3179/INST/1994</t>
  </si>
  <si>
    <t>24</t>
  </si>
  <si>
    <t>PASAR BARU LUBUK JAMBI</t>
  </si>
  <si>
    <t>Kelurahan Lubuk Jambi</t>
  </si>
  <si>
    <t>Penyerahan Tanah</t>
  </si>
  <si>
    <t>25</t>
  </si>
  <si>
    <t>TANAH BANGUNAN PASAR Tingkat Kecamatan</t>
  </si>
  <si>
    <t>Desa Pangkalan</t>
  </si>
  <si>
    <t>26</t>
  </si>
  <si>
    <t>Los Pasar Muara Petai</t>
  </si>
  <si>
    <t>Desa Muara Petai</t>
  </si>
  <si>
    <t>27</t>
  </si>
  <si>
    <t>TANAH PASAR JALUR PATAH LEBUAI</t>
  </si>
  <si>
    <t>Jalur Patah</t>
  </si>
  <si>
    <t>28</t>
  </si>
  <si>
    <t>LOS PASAR</t>
  </si>
  <si>
    <t>29</t>
  </si>
  <si>
    <t>LAHAN PASAR SUNGAI SIRIH</t>
  </si>
  <si>
    <t>30</t>
  </si>
  <si>
    <t>LAHAN PASAR KOTO BARU</t>
  </si>
  <si>
    <t>Koto Baru</t>
  </si>
  <si>
    <t>31</t>
  </si>
  <si>
    <t>TANAH UNTUK LAHAN TERMINAL</t>
  </si>
  <si>
    <t>32</t>
  </si>
  <si>
    <t>LAHAN PASAR PETAI</t>
  </si>
  <si>
    <t>Petai</t>
  </si>
  <si>
    <t>33</t>
  </si>
  <si>
    <t>Sungai Buluh</t>
  </si>
  <si>
    <t>34</t>
  </si>
  <si>
    <t>LAHAN PASAR TANJUNG PAUH</t>
  </si>
  <si>
    <t>Tanjung Pauh</t>
  </si>
  <si>
    <t>35</t>
  </si>
  <si>
    <t>TK. KIHAJAR DEWANTARA</t>
  </si>
  <si>
    <t>36</t>
  </si>
  <si>
    <t>PASAR LUBUK AMBACANG</t>
  </si>
  <si>
    <t>Lubuk Ambacang</t>
  </si>
  <si>
    <t>37</t>
  </si>
  <si>
    <t>PASAR SEROSAH</t>
  </si>
  <si>
    <t>Serosah</t>
  </si>
  <si>
    <t>38</t>
  </si>
  <si>
    <t>PASAR MUDIK ULO</t>
  </si>
  <si>
    <t>Mudik Ulo</t>
  </si>
  <si>
    <t>39</t>
  </si>
  <si>
    <t>Tanah Danau Kebun Nopi (Venus Dayung PON)</t>
  </si>
  <si>
    <t>Bukit Pedusunan</t>
  </si>
  <si>
    <t>Penyusunan Dokumen Studi Kelayakan Pasar Tradisional Berbasis modern</t>
  </si>
  <si>
    <t xml:space="preserve">  - Pengadaan genset dan rumah genset</t>
  </si>
  <si>
    <t xml:space="preserve">                    NO KODE LOKASI : 12.04.06.(02/06).03.13.00</t>
  </si>
  <si>
    <t xml:space="preserve">                         NO KODE LOKASI : 12.04.06.(02/06).03.13.00</t>
  </si>
  <si>
    <t xml:space="preserve">                                   NO KODE LOKASI : 12.04.06.(02/06).03.13.00</t>
  </si>
  <si>
    <t>Teluk Kuantan, 31 Desember  2013</t>
  </si>
  <si>
    <t>Teluk Kuantan, 31 Desember 2013</t>
  </si>
  <si>
    <t xml:space="preserve">  - Pengadaan Printer Jet</t>
  </si>
  <si>
    <t xml:space="preserve">  - Pengadaan Printer Multi Function</t>
  </si>
  <si>
    <t xml:space="preserve">  - Pengadaan Filing Kabinet</t>
  </si>
  <si>
    <t xml:space="preserve">  - Pengadaan Meja Kursi Kantor TPA</t>
  </si>
  <si>
    <t xml:space="preserve">  - Pengadaan Peralatan Rumah Tangga</t>
  </si>
  <si>
    <t>Pengadaan alat pembuat pupuk organik dan pembuatan tempat pembibitan tanaman</t>
  </si>
  <si>
    <t>x</t>
  </si>
  <si>
    <t>2 . 6 . 2 . 4 . 4</t>
  </si>
  <si>
    <t xml:space="preserve">                         NO KODE LOKASI : 12.04.06.(02/06).03.14.00</t>
  </si>
  <si>
    <t>g</t>
  </si>
  <si>
    <t>Teluk Kuantan, 31 Desember  2014</t>
  </si>
  <si>
    <t>Tanah Perum. EKS. KANTOR DINAS PASAR</t>
  </si>
  <si>
    <t>26-2-2002</t>
  </si>
  <si>
    <t>05</t>
  </si>
  <si>
    <t>TANAH LOS PASAR BENAI</t>
  </si>
  <si>
    <t>Berkuranng</t>
  </si>
  <si>
    <t>Bertambah</t>
  </si>
  <si>
    <t>Berkurang</t>
  </si>
  <si>
    <t>Drs. AZHAR, MM</t>
  </si>
  <si>
    <t>NO URUT</t>
  </si>
  <si>
    <t>JENIS BARANG/ NAMA BARANG</t>
  </si>
  <si>
    <t xml:space="preserve">NOMOR  </t>
  </si>
  <si>
    <t>LUAS (M2)</t>
  </si>
  <si>
    <t>TAHUN PENGADAAN</t>
  </si>
  <si>
    <t>LETAK/ LOKASI ALAMAT</t>
  </si>
  <si>
    <t>STATUS TANAH</t>
  </si>
  <si>
    <t>ASAL USUL</t>
  </si>
  <si>
    <t>KODE BARANG</t>
  </si>
  <si>
    <t>NOMOR REGISTER</t>
  </si>
  <si>
    <t>HAK</t>
  </si>
  <si>
    <t>SERTIFIKAT</t>
  </si>
  <si>
    <t>PENGGUNAAN</t>
  </si>
  <si>
    <t>TANGGAL</t>
  </si>
  <si>
    <t>NOMOR</t>
  </si>
  <si>
    <t xml:space="preserve">KOMPUTER </t>
  </si>
  <si>
    <t>LEMARI PERPUSTAKAAN</t>
  </si>
  <si>
    <t>KURSI TAMU ( SOFA )</t>
  </si>
  <si>
    <t>PENDINGIN RUANGAN/AC</t>
  </si>
  <si>
    <t xml:space="preserve">MESIN KETIK MANUAL </t>
  </si>
  <si>
    <t>INFOCUS</t>
  </si>
  <si>
    <t>KOMPUTER INTEL CORE 2 DUO</t>
  </si>
  <si>
    <t>KURSI KERJA STAF</t>
  </si>
  <si>
    <t>SEKAT/BATAS RUANGAN KEPALA SUB DINAS</t>
  </si>
  <si>
    <t>ALMARI ARSIP RUANGAN KEPALA SUB DINAS</t>
  </si>
  <si>
    <t>ALMARI ARSIP RUANGAN PEMEGANG KAS</t>
  </si>
  <si>
    <t>KOMPUTER/PC</t>
  </si>
  <si>
    <t>PENGADAAN KURSI KASI</t>
  </si>
  <si>
    <t>MEJA KERJA PEGAWAI</t>
  </si>
  <si>
    <t>KURSI KERJA PEGAWAI</t>
  </si>
  <si>
    <t>KURSI TAMU (SOFA)</t>
  </si>
  <si>
    <t>PENGADAAN SOUND SYSTEM DAN KELENGKAPANNYA</t>
  </si>
  <si>
    <t/>
  </si>
  <si>
    <t>MANUSKRIP</t>
  </si>
  <si>
    <t>TELUK KUANTAN</t>
  </si>
  <si>
    <t>SERIFIKAT</t>
  </si>
  <si>
    <t>MERK/ TYPE</t>
  </si>
  <si>
    <t>UKURAN/ CC</t>
  </si>
  <si>
    <t>BAHAN</t>
  </si>
  <si>
    <t>TAHUN PEMBELIAN</t>
  </si>
  <si>
    <t>HARGA</t>
  </si>
  <si>
    <t>KETERANGAN</t>
  </si>
  <si>
    <t xml:space="preserve">PERALATAN DAN MESIN </t>
  </si>
  <si>
    <t xml:space="preserve">ALAT-ALAT BENGKEL </t>
  </si>
  <si>
    <t xml:space="preserve">ALAT-ALAT PERTANIAN DAN PETERNAKAN </t>
  </si>
  <si>
    <t xml:space="preserve">ALAT-ALAT KANTOR DAN RUMAH TANGGA </t>
  </si>
  <si>
    <t xml:space="preserve">ALAT-ALAT STUDIO DAN KOMUNIKASI </t>
  </si>
  <si>
    <t xml:space="preserve">ALAT-ALAT UKUR </t>
  </si>
  <si>
    <t xml:space="preserve">ALAT-ALAT KEDOKTERAN </t>
  </si>
  <si>
    <t xml:space="preserve">ALAT-ALAT KEAMANAN </t>
  </si>
  <si>
    <t>COMPAC</t>
  </si>
  <si>
    <t>COMPAQ</t>
  </si>
  <si>
    <t>CONPORPRO</t>
  </si>
  <si>
    <t>SHARP</t>
  </si>
  <si>
    <t>BAIK</t>
  </si>
  <si>
    <t>KURANG BAIK</t>
  </si>
  <si>
    <t>KONDISI BANGUNAN/ BARANG (B, KB, RB, H)</t>
  </si>
  <si>
    <t>KONSTRUKSI BANGUNAN</t>
  </si>
  <si>
    <t>BERTINGKAT/ TIDAK</t>
  </si>
  <si>
    <t>BETON/ TIDAK</t>
  </si>
  <si>
    <t>LUAS LANTAI (M2)</t>
  </si>
  <si>
    <t>DOKUMEN GEDUNG</t>
  </si>
  <si>
    <t>ASAL USUL CARA PEROLEHAN</t>
  </si>
  <si>
    <t xml:space="preserve">GEDUNG DAN BANGUNAN </t>
  </si>
  <si>
    <t>BANGUNAN GEDUNG</t>
  </si>
  <si>
    <t xml:space="preserve">BANGUNAN MONUMEN </t>
  </si>
  <si>
    <t>KONSTRUKSI</t>
  </si>
  <si>
    <t>PANJANG (M2)</t>
  </si>
  <si>
    <t>LEBAR (M)</t>
  </si>
  <si>
    <t>DOKUMEN</t>
  </si>
  <si>
    <t>KONDISI (B,KB,RB)</t>
  </si>
  <si>
    <t xml:space="preserve">JALAN, IRIGASI DAN JARINGAN </t>
  </si>
  <si>
    <t xml:space="preserve">JALAN DAN JEMBATAN </t>
  </si>
  <si>
    <t>BANGUNAN AIR (IRIGASI)</t>
  </si>
  <si>
    <t>INSTALASI</t>
  </si>
  <si>
    <t xml:space="preserve">JARINGAN </t>
  </si>
  <si>
    <t>BUKU DAN PERPUSTAKAAN</t>
  </si>
  <si>
    <t>BUKU PERATURAN/ PERUNDANG- UNDANGAN</t>
  </si>
  <si>
    <t>BARANG BERCORAK KESENIAN/KEBUDAYAAN</t>
  </si>
  <si>
    <t xml:space="preserve">HEWAN/ TERNAK DAN TUMBUHAN </t>
  </si>
  <si>
    <t>KERTAS</t>
  </si>
  <si>
    <t>BUKU PERPUSTAKAAN</t>
  </si>
  <si>
    <t>JUDUL/ PENCIPTA</t>
  </si>
  <si>
    <t>SPESIFIKASI</t>
  </si>
  <si>
    <t>ASAL DAERAH</t>
  </si>
  <si>
    <t>PENCIPTA</t>
  </si>
  <si>
    <t>JENIS</t>
  </si>
  <si>
    <t>UKURAN</t>
  </si>
  <si>
    <t>TAHUN CETAK/ PEMBELIAN</t>
  </si>
  <si>
    <t>BARANG BERCORAK KESENIAN/ KEBUDAYAAN</t>
  </si>
  <si>
    <t>HEWAN/ TERNAK DAN TUMBUHAN</t>
  </si>
  <si>
    <t>BANGUNAN (P, SP, D)</t>
  </si>
  <si>
    <t>NOMOR KODE TANAH</t>
  </si>
  <si>
    <t>NILAI KONTRAK (Rp)</t>
  </si>
  <si>
    <t>KONSTRUKSI DALAM PENGERJAAN</t>
  </si>
  <si>
    <t>KEPALA DINAS PERPUSTAKAAN DAN KEARSIPAN</t>
  </si>
  <si>
    <t xml:space="preserve">                                         NIP . 19680604 199203 1 005</t>
  </si>
  <si>
    <t>WC  KANTOR</t>
  </si>
  <si>
    <t>PEMBUATAN SUMUR BOR</t>
  </si>
  <si>
    <t>EKS GEDUNG DINAS PASAR KEBERSIHAN DAN PERTAMANAN</t>
  </si>
  <si>
    <t>DARI DINAS PASAR KEBERSIHAN DAN PERTAMANAN KE DINAS PERPUSTAKAAN DAN KEARSIPAN</t>
  </si>
  <si>
    <t>Rusak</t>
  </si>
  <si>
    <t>LAMPIRAN BERITA ACARA SERAH TERIMA BARANG ( KIB B ) PERALATAN DAN MESIN</t>
  </si>
  <si>
    <t>LAMPIRAN BERITA ACARA SERAH TERIMA BARANG ( KIB E ) ASET TETAP LAINNYA</t>
  </si>
  <si>
    <t>NIP. 19680604 199203 1 005</t>
  </si>
  <si>
    <t>PIHAK KEDUA</t>
  </si>
  <si>
    <t>100 IDE KREATIF: UNTUK WARNA</t>
  </si>
  <si>
    <t>AKUNTANSI  PERHOTELAN</t>
  </si>
  <si>
    <t>AKUNTANSI JL.1 ED.7</t>
  </si>
  <si>
    <t>AL-SYATHIBI</t>
  </si>
  <si>
    <t>PANDANGAN HIDUP MUSLIM</t>
  </si>
  <si>
    <t>ANTARA MEKAH &amp; MADINAH</t>
  </si>
  <si>
    <t>AP: BRP TINGGI TNMAN ITU</t>
  </si>
  <si>
    <t>AT A GLANCE KIMIA ORGANIK</t>
  </si>
  <si>
    <t>ATLAS ANATOMI LIPPINCOTT WILLIAMS &amp; WILKINS</t>
  </si>
  <si>
    <t>ATLAS DUNIA JUNIOR (BEGINNER WORLD ATLAS)</t>
  </si>
  <si>
    <t>ATLAS DUNIA(BOX)</t>
  </si>
  <si>
    <t>ATLAS SEJARAH DUNIA</t>
  </si>
  <si>
    <t>BABY PROOF: BEBAS TANGISAN BAYI</t>
  </si>
  <si>
    <t>BABYCARE UNTUK AYAH</t>
  </si>
  <si>
    <t>BANQUET OPERATION</t>
  </si>
  <si>
    <t>BENGKEL ILMU: MIMPI</t>
  </si>
  <si>
    <t>BERKELANA KE TIMUR TENGAH</t>
  </si>
  <si>
    <t>BIOKIMIA TEKNIK PENELITIAN</t>
  </si>
  <si>
    <t>BUDAYA VISUAL INDONESIA</t>
  </si>
  <si>
    <t>BUKU PUTIH IHYA ‘ULUMUDDIN IMAM AL-GHAZALI</t>
  </si>
  <si>
    <t>CATATAN HARIAN TODUNG MULYA LUBIS, BUKU 1</t>
  </si>
  <si>
    <t>CERITA ALQURAN U/ ANAK HC (BLUE)</t>
  </si>
  <si>
    <t>CHIC IN KEBAYA/REV</t>
  </si>
  <si>
    <t>CITIZEN BRAND</t>
  </si>
  <si>
    <t>CONSUMER INSIGHT ETHNOGRAPHY</t>
  </si>
  <si>
    <t>CUSTOMER LOYALTY</t>
  </si>
  <si>
    <t>DASAR-2 MATEMATIKA EKO.2 ED.4</t>
  </si>
  <si>
    <t>DINAMIKA STRUKTUR 2</t>
  </si>
  <si>
    <t>DONGENG PARA PUTRI</t>
  </si>
  <si>
    <t>EKO SSTM: PADANG RUMPUT</t>
  </si>
  <si>
    <t>EMOTIONAL BRANDING</t>
  </si>
  <si>
    <t>EMS: ENSIKLOPEDIA KESEHATAN WANITA</t>
  </si>
  <si>
    <t>ENSIKLOPEDIA 25 NABI DAN RASUL</t>
  </si>
  <si>
    <t>ENSIKLOPEDIA PERKEMBANGAN ANAK</t>
  </si>
  <si>
    <t>ENSIKLOPEDIA TEMATIS EYEWITNESS: CUACA</t>
  </si>
  <si>
    <t>ENSIKLOPEDIA TOKOH ISLAM BERPENGARUH DIDUNIA JL.1</t>
  </si>
  <si>
    <t>ENSIKLOPEDIA TUBUH MANUSIA EDISI KEDUA</t>
  </si>
  <si>
    <t>ENSKLOPEDIA ISLAM AL-KAMIL</t>
  </si>
  <si>
    <t>ETIKA ENJINIRING ED.2</t>
  </si>
  <si>
    <t>FATWA MUI BID. IBADAH</t>
  </si>
  <si>
    <t>FIRST HOME: SOFT FURNISHING</t>
  </si>
  <si>
    <t>FURNITURE &amp; HANDICRAFT EKSPOR</t>
  </si>
  <si>
    <t>HEARTSTRINGS: YOU'VE FALLEN FOR ME</t>
  </si>
  <si>
    <t>HIMPUNAN FATWA MUI</t>
  </si>
  <si>
    <t>HIMPUNAN FATWA MUI BIDANG SOSIAL BUDAYA</t>
  </si>
  <si>
    <t>HIMPUNANFATWA MUI BID. POM DAN IPTEK</t>
  </si>
  <si>
    <t>HUKUM ACARA PERDATA</t>
  </si>
  <si>
    <t xml:space="preserve">Islamic Leadership (Hard Cover)  </t>
  </si>
  <si>
    <t>JAMUAN PESTA</t>
  </si>
  <si>
    <t>JOBS DB CAREER HANDBOOK</t>
  </si>
  <si>
    <t>JULIE BELAJAR BHS INGGRIS</t>
  </si>
  <si>
    <t>JUST WHO WILL YOU BE</t>
  </si>
  <si>
    <t>KAMUS AL MUNAWWIR ARAB INDONESIA TERLENGKAP</t>
  </si>
  <si>
    <t>KEBENARAN MAKSUD ANDA</t>
  </si>
  <si>
    <t>KEBIJAKAN &amp; STRATEGI MNJMN</t>
  </si>
  <si>
    <t>KIAT JITU MENULIS &amp; MENERBITKAN BUKU</t>
  </si>
  <si>
    <t>TAFSIR AL-WASITH (JUZ 1-30)</t>
  </si>
  <si>
    <t>KOMUNIKASI BISNIS ED. 2</t>
  </si>
  <si>
    <t>KONSULTASI KEBIDANAN</t>
  </si>
  <si>
    <t>KORESPONDENSI BISNIS MODERN</t>
  </si>
  <si>
    <t>KULKAS &amp; GAYA HIDUP SEHAT</t>
  </si>
  <si>
    <t>LATIHAN UJIAN PROFESI PS.MODAL</t>
  </si>
  <si>
    <t>LAUTAN</t>
  </si>
  <si>
    <t>LEADPRENEURSHIP(ENGLISH)</t>
  </si>
  <si>
    <t>LOOK AND DISCOVER: HUTAN</t>
  </si>
  <si>
    <t>LOOKING GREAT EXERCISE &amp; DIET</t>
  </si>
  <si>
    <t>MANAGEMENT FOR EVERYONE 4: ORGANISASI</t>
  </si>
  <si>
    <t>MANAGEMENT FOR EVERYONE 5: HUMAN CAPITAL</t>
  </si>
  <si>
    <t>MANAJEMEN  JL.1 ED.7</t>
  </si>
  <si>
    <t>MANAJEMEN SUMBER DAYA MANUSIA</t>
  </si>
  <si>
    <t>MATEMATIKA DASAR ED.3</t>
  </si>
  <si>
    <t>MATEMATIKA PENGEMBANGAN PENGAJARAN JL.2</t>
  </si>
  <si>
    <t>MENGHIBUR &amp; MENDIDIK BATITA</t>
  </si>
  <si>
    <t>MENGUAK IKLIM INVESTASI IND. PASCAKRISIS</t>
  </si>
  <si>
    <t>METODE PENEL.ILMU2 SOSIAL ED.2</t>
  </si>
  <si>
    <t>METODE RISET U/ BISNIS &amp; EKONOMI ED.4</t>
  </si>
  <si>
    <t>METODOLOGI BUDAYA RUPA</t>
  </si>
  <si>
    <t>MFB 3: PARADIGMA</t>
  </si>
  <si>
    <t>NATIONAL GEOGRAPHIC ATLAS DUNIA PANDUAN PENJELAJAH CILIK</t>
  </si>
  <si>
    <t>NG KIDS 13 PLANET</t>
  </si>
  <si>
    <t>OTONOMI DAERAH ED.3</t>
  </si>
  <si>
    <t>PAKET ORANG TUA CERDAS</t>
  </si>
  <si>
    <t>PAKET: ENSIKLOPEDIA ASTRONOMI</t>
  </si>
  <si>
    <t>PAKET: SERI BENCANA ALAM</t>
  </si>
  <si>
    <t>PAKET: ULYSSES MOORE</t>
  </si>
  <si>
    <t>PANDUAN DOA DAN ZIKIR TERLENGKAP SEHARI-HARI</t>
  </si>
  <si>
    <t>PANDUAN HAFALAN JUZ AMMA, DOA-DOA, DAN ZIKIR</t>
  </si>
  <si>
    <t>PANDUAN MENIKAH WANITA MODERN</t>
  </si>
  <si>
    <t>PANDUAN MENUJU OLIMPIADE MATEMATIKA SD/MI</t>
  </si>
  <si>
    <t>PANDUAN PRAKTIS HAJI &amp; UMRAH</t>
  </si>
  <si>
    <t>PANDUAN RESMI PIALA DUNIA 2010</t>
  </si>
  <si>
    <t>PANDUAN SEKOLAH &amp; MADRASAH RAMAH ANAK</t>
  </si>
  <si>
    <t>PEEBEE HAS A WISH</t>
  </si>
  <si>
    <t>PENGANTAR BISNIS</t>
  </si>
  <si>
    <t>Peraturan Lengkap Pengadaan Brg &amp; Jasa no 4</t>
  </si>
  <si>
    <t>PESANTREN-PESANTREN BERPENGARUH DI INDONESIA</t>
  </si>
  <si>
    <t>POPO BERMAIN BENTUK</t>
  </si>
  <si>
    <t>PSIKOLOGI PELYN. JASA HOTEL</t>
  </si>
  <si>
    <t>REINVENSI PEMBANGUNAN EKONOMI DAERAH</t>
  </si>
  <si>
    <t>RPIL(RANGKUMAN PENGETAHUAN ISLAM LENGKAP)</t>
  </si>
  <si>
    <t>SAMSARA</t>
  </si>
  <si>
    <t>SCHAUM'S: DSR2 DBASE RELASIONAL</t>
  </si>
  <si>
    <t>SEE INSIDE: ALAM SEMESTA (THE UNIVERSE)</t>
  </si>
  <si>
    <t>SEE INSIDE: CUACA &amp; IKLIM (WEATHER AND CLIMATE)</t>
  </si>
  <si>
    <t>SEE INSIDE: PLANET BUMI</t>
  </si>
  <si>
    <t>SEE INSIDE: RUANG ANGKASA</t>
  </si>
  <si>
    <t>SEE INSIDE: TUBUHMU</t>
  </si>
  <si>
    <t>SEGALA HAL TENTANG HAJI &amp; UMRAH</t>
  </si>
  <si>
    <t>Seri Hikayat Rakyat Nusantara</t>
  </si>
  <si>
    <t>SEVEN SECRETS OF INSPIRED LEAD</t>
  </si>
  <si>
    <t>SINTESIS SENYAWA ORGANIK</t>
  </si>
  <si>
    <t>SISTEM EKONOMI INDONESIA</t>
  </si>
  <si>
    <t>SKI: ALI BIN ABI THALIB</t>
  </si>
  <si>
    <t>SOOKIE: DEAD TO THE WORLD</t>
  </si>
  <si>
    <t>SOOKIE: DEFINITELY DEAD</t>
  </si>
  <si>
    <t>SUKSES MANAJEMEN PENJUALAN</t>
  </si>
  <si>
    <t>TALK TO ME LIKE I'M SOMEONE YOU LOVE</t>
  </si>
  <si>
    <t>TENTANG ALAM: WUSH DUARRR...</t>
  </si>
  <si>
    <t>THE BEST STORIES OF QURAN/HC</t>
  </si>
  <si>
    <t>THE RELAXED HOME</t>
  </si>
  <si>
    <t>THE RULES OF LIFE</t>
  </si>
  <si>
    <t>THE RULES OF LOVE</t>
  </si>
  <si>
    <t>THE RULES OF WEALTH</t>
  </si>
  <si>
    <t>THE TOYOTA WAY</t>
  </si>
  <si>
    <t>TOKOH KONTROVERSIAL DUNIA</t>
  </si>
  <si>
    <t>Pembuatan Duplikat Dokumentasi Bupati, Wakil Bupati, dan Ketua DPRD Selama Kuansing Berdiri</t>
  </si>
  <si>
    <t>100 IDE UNTUK GURU PAUD: AKTIVITAS MENARIK</t>
  </si>
  <si>
    <t>100 IDE UNTUK GURU PAUD: MEMBIMBING ANAK SIAP SEKOLAH</t>
  </si>
  <si>
    <t>30 KISAH SAHABAT NABI-ALI SANG PEMBELA RASULULLAH</t>
  </si>
  <si>
    <t>METODOLOGI PENELITIAN SOSIAL</t>
  </si>
  <si>
    <t>9 PERTANYAAN: STRATEGI MEMBANGUN KEKAYAAN TANPA RIBA</t>
  </si>
  <si>
    <t>AL-ISLAM (PENDIDIKAN AGAMA ISLAM U/ PERTI)</t>
  </si>
  <si>
    <t>ANDREW GROVE ED. 2</t>
  </si>
  <si>
    <t>BK PAND. BLJR CPT MEMBACA,MENULIS,MENGHAFAL AL-QURAN; DAHSYA</t>
  </si>
  <si>
    <t>BUKU PINTAR ISLAM</t>
  </si>
  <si>
    <t>Cara Cepat Membaca Dan Menerjemah Kitab Gundul Ankabut</t>
  </si>
  <si>
    <t>CERITA RAKYAT NUSANTARA JL.1/REVISI</t>
  </si>
  <si>
    <t>COMPLETE MIND MAKEOVER</t>
  </si>
  <si>
    <t>CONFIDENCE BOOSTERS</t>
  </si>
  <si>
    <t>COOL WOMEN HOT JOBS</t>
  </si>
  <si>
    <t>DARE (DREAM, ACTION, ROLE MODEL, EVALUATION)</t>
  </si>
  <si>
    <t>ECOCRAFT: KOSTUM KREATIF</t>
  </si>
  <si>
    <t>EDP AUDIT</t>
  </si>
  <si>
    <t>RANGKUMAN PENG. UMUM LENGKAP U/ SISWA SD (RPUL)</t>
  </si>
  <si>
    <t>ENSIKLOPEDIA SAHABAT RASULULLAH SAW</t>
  </si>
  <si>
    <t>FIKIH HISAB RUKYAH</t>
  </si>
  <si>
    <t>FISIKA KWANTUM</t>
  </si>
  <si>
    <t>GOL! KICK OFF</t>
  </si>
  <si>
    <t>HOW PEOPLE TICK</t>
  </si>
  <si>
    <t>DARI HATI KE HATI</t>
  </si>
  <si>
    <t>INSTANT TEAM WORK</t>
  </si>
  <si>
    <t>JIHAD: MAKNA &amp; HIKMAH</t>
  </si>
  <si>
    <t>KEAJAIBAN HAJI &amp; UMRAH: MENGUNGKAP KEDAHSYATAN PESONA KA'BAH</t>
  </si>
  <si>
    <t>KETERAMPILAN PRAMUKA: SANDI</t>
  </si>
  <si>
    <t>KETERAMPILAN PRAMUKA: TALI TEMALI</t>
  </si>
  <si>
    <t>KISAH DARI BILIK PESANTREN</t>
  </si>
  <si>
    <t>KISAH NABI: NABI SULAIMAN AS</t>
  </si>
  <si>
    <t>KISAH NABI: NABI SYUAIB AS</t>
  </si>
  <si>
    <t>KISAH WALISONGO: SUNAN BONANG</t>
  </si>
  <si>
    <t>KISAH WALISONGO: SUNAN GIRI</t>
  </si>
  <si>
    <t>KISAH WALISONGO: SUNAN KALIJAGA</t>
  </si>
  <si>
    <t>Kitab Mulakhas Qawaid Lughah al Arobiyyah</t>
  </si>
  <si>
    <t>KUN YUSUF MANSYUR</t>
  </si>
  <si>
    <t>LANGKAH TEPAT REKRUTMEN</t>
  </si>
  <si>
    <t>LEARNING METAMORPHOSIS: HEBAT GURUNYA, DAHSYAT MURIDNYA</t>
  </si>
  <si>
    <t>MAU KEMANA SETELAH SMK?</t>
  </si>
  <si>
    <t>MENGAJAR ANAK BERENANG</t>
  </si>
  <si>
    <t>MENGENAL GERAKAN PRAMUKA</t>
  </si>
  <si>
    <t>METODOLOGI PENELITIAN SOSIAL DAN PENDIDIKAN</t>
  </si>
  <si>
    <t>MENGENAL UKS</t>
  </si>
  <si>
    <t>MFB 2: REDEFINISI &amp; REPOSISI</t>
  </si>
  <si>
    <t>MK: BAKTERI SPIRAL PATOGEN</t>
  </si>
  <si>
    <t>MOMOYE MRK MEMANGGILKU</t>
  </si>
  <si>
    <t>PANDUAN KEPELATIHAN SEPAK BOLA ANAK</t>
  </si>
  <si>
    <t>PANDUAN PUASA TERLENGKAP</t>
  </si>
  <si>
    <t>KAMUS ISTILAH POPULER ISLAM</t>
  </si>
  <si>
    <t>PANDUAN ZAKAT TERLENGKAP</t>
  </si>
  <si>
    <t>PENDIDIKAN AGAMA ISLAM</t>
  </si>
  <si>
    <t>PENG.HKM.PIDANA INTERNASIONAL</t>
  </si>
  <si>
    <t>RAHASIA MENJADI MILIUNER UNTUK ANAK</t>
  </si>
  <si>
    <t>RAHASIA SHALAT KHUSYUK</t>
  </si>
  <si>
    <t>READ A STORY: ONE GREAT DAY</t>
  </si>
  <si>
    <t>SCHAUM'S: PRINSIP-2 EKONOMI</t>
  </si>
  <si>
    <t>SCHAUM'S: STATISTIK</t>
  </si>
  <si>
    <t>SCHAUM'S: STATISTIK U/BISNIS</t>
  </si>
  <si>
    <t>SERI LULUS SKU PRAMUKA: SIAGA BANTU</t>
  </si>
  <si>
    <t>SERI LULUS SKU PRAMUKA: SIAGA MULA</t>
  </si>
  <si>
    <t>SERI LULUS SKU PRAMUKA: SIAGA TATA</t>
  </si>
  <si>
    <t>SISTEM PENGERINGAN KAYU</t>
  </si>
  <si>
    <t>SOLD(LARIS MANIS)</t>
  </si>
  <si>
    <t>SS: TRIK KAYA KEJTHAN HRG SHM</t>
  </si>
  <si>
    <t>STRATEGI PENGAJARAN: STRATEGI MANAJEMEN PERILAKU</t>
  </si>
  <si>
    <t>STRATEGI PENGAJARAN: STRATEGI PENGAJARAN BERPIKIR</t>
  </si>
  <si>
    <t>STRATEGI PENGAJARAN: STRATEGI PENGAJARAN KREATIF</t>
  </si>
  <si>
    <t>STRATEGI PENGAJARAN: STRATEGI PENILAIAN UNTUK BELAJAR</t>
  </si>
  <si>
    <t>SUFI HEALING</t>
  </si>
  <si>
    <t>TEAM BUILDING ED.2</t>
  </si>
  <si>
    <t>TEN DEADLY MARKETING SINS</t>
  </si>
  <si>
    <t>TERAPI PIKIRAN BAHAGIA</t>
  </si>
  <si>
    <t>DARI LEMBAH CITA-CITA</t>
  </si>
  <si>
    <t>TEST YOUR OWN APTITUDE /2</t>
  </si>
  <si>
    <t>THE CORPORATION</t>
  </si>
  <si>
    <t>THE OFFICIAL MIM: MARKPLUS BASICS</t>
  </si>
  <si>
    <t>THE POWER OF PERSONALITY DEVELOPMENT</t>
  </si>
  <si>
    <t>ALAT-ALAT ANGKUTAN</t>
  </si>
  <si>
    <t>2.03.01</t>
  </si>
  <si>
    <t>2.06.01</t>
  </si>
  <si>
    <t>2.06.03</t>
  </si>
  <si>
    <t>2.07.01</t>
  </si>
  <si>
    <t>Kd Kelompok</t>
  </si>
  <si>
    <t>Nama Barang</t>
  </si>
  <si>
    <t>Masa Manfaat</t>
  </si>
  <si>
    <t>Penyusutan tahunan</t>
  </si>
  <si>
    <t>Jumlah tahun s.d 2013</t>
  </si>
  <si>
    <t>Besarnya Penyusutan 2013</t>
  </si>
  <si>
    <t>Jumlah tahun s.d 2014</t>
  </si>
  <si>
    <t>Besarnya Penyusutan SD 2014</t>
  </si>
  <si>
    <t>Besarnya penyusutan Th 2015</t>
  </si>
  <si>
    <t>Besarnya penyusutan Th 2016</t>
  </si>
  <si>
    <t>Besarnya penyusutan Th 2017</t>
  </si>
  <si>
    <t>Tahun</t>
  </si>
  <si>
    <t>NILAI BUKU</t>
  </si>
  <si>
    <t>PENYUSUTAN S/D 2017</t>
  </si>
  <si>
    <t>2017 BELUM DISUSUTKAN</t>
  </si>
  <si>
    <t>3.11.01</t>
  </si>
  <si>
    <t>Bangunan Air Irigasi</t>
  </si>
  <si>
    <t xml:space="preserve">               Teluk kuantan, 30 desember 2017</t>
  </si>
  <si>
    <t xml:space="preserve">                Teluk Kuantan, 30 desember 2017</t>
  </si>
  <si>
    <t>02.03.01.01.04</t>
  </si>
  <si>
    <t>02.03.01.05.01</t>
  </si>
  <si>
    <t>02.06.01.04.16</t>
  </si>
  <si>
    <t>02.06.02.01.61</t>
  </si>
  <si>
    <t>02.06.02.01.30</t>
  </si>
  <si>
    <t>02.06.02.01.12</t>
  </si>
  <si>
    <t>02.06.02.04.06</t>
  </si>
  <si>
    <t>02.06.02.01.34</t>
  </si>
  <si>
    <t>02.06.01.05.44</t>
  </si>
  <si>
    <t>02.06.01.01.05</t>
  </si>
  <si>
    <t>02.07.02.01.11</t>
  </si>
  <si>
    <t>02.06.04.07.06</t>
  </si>
  <si>
    <t>02.06.04.01.08</t>
  </si>
  <si>
    <t>02.06.04.03.08</t>
  </si>
  <si>
    <t>KOMPUTER NOTE BOOK</t>
  </si>
  <si>
    <t xml:space="preserve"> PRINTER JET</t>
  </si>
  <si>
    <t>PRINTER MULTI FUNCTION</t>
  </si>
  <si>
    <t>FILING KABINET</t>
  </si>
  <si>
    <t>MEJA 1 BIRO</t>
  </si>
  <si>
    <t>MEJA KASI</t>
  </si>
  <si>
    <t>02.06.02.01.48</t>
  </si>
  <si>
    <t>02.06.04.01.06</t>
  </si>
  <si>
    <t>02.06.04.01.04</t>
  </si>
  <si>
    <t>KOMPUTER</t>
  </si>
  <si>
    <t>02.06.03.02.03</t>
  </si>
  <si>
    <t>02.06.03.02.01</t>
  </si>
  <si>
    <t>02.06.04.07.05</t>
  </si>
  <si>
    <t>02.06.02.01.49</t>
  </si>
  <si>
    <t>02.06.01.01.02</t>
  </si>
  <si>
    <t>PRINTER A2/A1</t>
  </si>
  <si>
    <t>02.06.01.04.04</t>
  </si>
  <si>
    <t>02.06.03.02.02</t>
  </si>
  <si>
    <t>02.07.01.01.01</t>
  </si>
  <si>
    <t>02.06.03.05.04</t>
  </si>
  <si>
    <t>02.06.03.01.03</t>
  </si>
  <si>
    <t>ALMARI PUSTAKA</t>
  </si>
  <si>
    <t>MEJA DAN KURSI PUSTAKA</t>
  </si>
  <si>
    <t>RAK BUKU PUSTAKA</t>
  </si>
  <si>
    <t>LAPTOP</t>
  </si>
  <si>
    <t>WIFI</t>
  </si>
  <si>
    <t>KAMERA CCTV</t>
  </si>
  <si>
    <t>SCANNER</t>
  </si>
  <si>
    <t>RAK ARSIP</t>
  </si>
  <si>
    <t>KAMERA</t>
  </si>
  <si>
    <t>02.07.02.01.08</t>
  </si>
  <si>
    <t>03.11.01.01.01</t>
  </si>
  <si>
    <t>05.17.01.01.09</t>
  </si>
  <si>
    <t>05.17.01.04.05</t>
  </si>
  <si>
    <t>05.17.01.08.05</t>
  </si>
  <si>
    <t>05.17.01.03.01</t>
  </si>
  <si>
    <t>DASAR-DASAR HUKUM PIDANA DI INDONESIA</t>
  </si>
  <si>
    <t>05.17.01.07.05</t>
  </si>
  <si>
    <t>05.17.01.06.01</t>
  </si>
  <si>
    <t>05.17.01.06.05</t>
  </si>
  <si>
    <t>05.17.01.04.04</t>
  </si>
  <si>
    <t>05.17.01.06.07</t>
  </si>
  <si>
    <t>05.17.01.06.03</t>
  </si>
  <si>
    <t>05.17.01.07.04</t>
  </si>
  <si>
    <t>05.17.01.01.04</t>
  </si>
  <si>
    <t>05.17.01.04.010</t>
  </si>
  <si>
    <t>05.17.01.05.03</t>
  </si>
  <si>
    <t>05.17.01.07.06</t>
  </si>
  <si>
    <t>05.17.01.07.01</t>
  </si>
  <si>
    <t>05.17.01.04.01</t>
  </si>
  <si>
    <t>05.17.01.06.02</t>
  </si>
  <si>
    <t>05.17.01.04.10</t>
  </si>
  <si>
    <t>02.06.02.04.04</t>
  </si>
  <si>
    <t>02.06.01.05.40</t>
  </si>
  <si>
    <t>02.06.04.01.09</t>
  </si>
  <si>
    <t>LOKASI</t>
  </si>
  <si>
    <t>BIDANG</t>
  </si>
  <si>
    <t>ALAMAT</t>
  </si>
  <si>
    <t>UNIT PEMBANTU</t>
  </si>
  <si>
    <t>KONDISI BANGUNAN/BARANG  (B,KB,RB,H)</t>
  </si>
  <si>
    <t>02.06.02.01.12.0001</t>
  </si>
  <si>
    <t>GROUND TANK/RESERVOIR</t>
  </si>
  <si>
    <t>04.16.01.01.05</t>
  </si>
  <si>
    <t>05.17.01.01.01</t>
  </si>
  <si>
    <t>05.17.03.09.08</t>
  </si>
  <si>
    <t>02.06.04.03.07</t>
  </si>
  <si>
    <t>02.06.02.06.50</t>
  </si>
  <si>
    <t>SKPD</t>
  </si>
  <si>
    <t>KAB/ KOTA</t>
  </si>
  <si>
    <t>: KUANTAN SINGINGI</t>
  </si>
  <si>
    <t>PROVINSI</t>
  </si>
  <si>
    <t>: RIAU</t>
  </si>
  <si>
    <t>REKAPITULASI BUKU INVENTARIS</t>
  </si>
  <si>
    <t>(REKAP HASIL SENSUS)</t>
  </si>
  <si>
    <t>NO. URUT</t>
  </si>
  <si>
    <t>GOLONGAN</t>
  </si>
  <si>
    <t>KODE BIDANG BARANG</t>
  </si>
  <si>
    <t>NAMA BIDANG BARANG</t>
  </si>
  <si>
    <t>JUMLAH BARANG</t>
  </si>
  <si>
    <t>JUMLAH HARGA DALAM RIBUAN (Rp)</t>
  </si>
  <si>
    <t>02</t>
  </si>
  <si>
    <t>a.</t>
  </si>
  <si>
    <t>Alat-alat Berat</t>
  </si>
  <si>
    <t>03</t>
  </si>
  <si>
    <t>b.</t>
  </si>
  <si>
    <t>Alat-alat Angkutan</t>
  </si>
  <si>
    <t>04</t>
  </si>
  <si>
    <t>c.</t>
  </si>
  <si>
    <t xml:space="preserve">Alat-alat Bengkel </t>
  </si>
  <si>
    <t>d</t>
  </si>
  <si>
    <t>Alat-alat Pertanian dan Peternakan</t>
  </si>
  <si>
    <t>06</t>
  </si>
  <si>
    <t>e</t>
  </si>
  <si>
    <t>Alat-alat Kantor dan Rumah Tangga</t>
  </si>
  <si>
    <t>07</t>
  </si>
  <si>
    <t>f</t>
  </si>
  <si>
    <t>Alat-alat Studio dan Komunikasi</t>
  </si>
  <si>
    <t>08</t>
  </si>
  <si>
    <t>Alat-alat Ukur</t>
  </si>
  <si>
    <t>09</t>
  </si>
  <si>
    <t>h.</t>
  </si>
  <si>
    <t>Alat-alat Kedokteran</t>
  </si>
  <si>
    <t>i.</t>
  </si>
  <si>
    <t>Alat-alat Laboratorium</t>
  </si>
  <si>
    <t>j</t>
  </si>
  <si>
    <t>Alat-alat Keamanan</t>
  </si>
  <si>
    <t>GEDUNG DAN BANGUNAN</t>
  </si>
  <si>
    <t xml:space="preserve">b. </t>
  </si>
  <si>
    <t>Bangunan Monumen</t>
  </si>
  <si>
    <t>JALAN, IRIGASI DAN JARINGAN</t>
  </si>
  <si>
    <t>Jalan dan Jembatan</t>
  </si>
  <si>
    <t>Bangunan Air/ Irigasi</t>
  </si>
  <si>
    <t>d.</t>
  </si>
  <si>
    <t>Jaringan</t>
  </si>
  <si>
    <t>Barang Bercorak Kesenian/ Kebudayaan</t>
  </si>
  <si>
    <t>Hewan Ternak dan Tumbuhan</t>
  </si>
  <si>
    <t>AKM</t>
  </si>
  <si>
    <t>TOTAL</t>
  </si>
  <si>
    <t>Teluk Kuantan,         Desember 2017</t>
  </si>
  <si>
    <t>: DINAS PERPUSTAKAAN DAN KEARSIPAN</t>
  </si>
  <si>
    <t>Printer ID Card</t>
  </si>
  <si>
    <t>02.06.03.05.03</t>
  </si>
  <si>
    <t>CANNON ip 2770</t>
  </si>
  <si>
    <t>EPSON DS-1630</t>
  </si>
  <si>
    <t>ASUS</t>
  </si>
  <si>
    <t>Lemari Katalog</t>
  </si>
  <si>
    <t>Rak Buku Pustaka</t>
  </si>
  <si>
    <t>Rione - AD.020</t>
  </si>
  <si>
    <t>Rione -  AD.011A</t>
  </si>
  <si>
    <t>Perdagangan</t>
  </si>
  <si>
    <t>05.17.01.04.09</t>
  </si>
  <si>
    <t>Agama Islam</t>
  </si>
  <si>
    <t>Ilmu Kerumah Tanggaan</t>
  </si>
  <si>
    <t>05.17.01.05.04</t>
  </si>
  <si>
    <t>Sosiologi</t>
  </si>
  <si>
    <t>Pertanian, Kehutanan, Perikanan</t>
  </si>
  <si>
    <t>05.17.01.07.03</t>
  </si>
  <si>
    <t>Zoologi (Ilmu Hewan)</t>
  </si>
  <si>
    <t>05.17.01.06.09</t>
  </si>
  <si>
    <t>05.17.01.07.10</t>
  </si>
  <si>
    <t>Pengetahuan Bahasa Ingris</t>
  </si>
  <si>
    <t>Ensyclopedia, Kamus, Buku Referensi</t>
  </si>
  <si>
    <t>Management dan Perkantoran</t>
  </si>
  <si>
    <t>Matematika</t>
  </si>
  <si>
    <t>Ilmu Pengetahuan Umum</t>
  </si>
  <si>
    <t>Ilmu kedocteran</t>
  </si>
  <si>
    <t>Industri Kontruksi dan Perdagangan</t>
  </si>
  <si>
    <t>05.17.01.07.09</t>
  </si>
  <si>
    <t xml:space="preserve">100 ++ Soal Dan Jawaban Ekspor-Impor-Interinsuler Dalam Angka </t>
  </si>
  <si>
    <t>100 Jalan Mengeruk Uang Yang Halal</t>
  </si>
  <si>
    <t xml:space="preserve">1001 Soal Kehidupan </t>
  </si>
  <si>
    <t xml:space="preserve">Akhlak Rasul Menurut Bukhari &amp; Muslim </t>
  </si>
  <si>
    <t xml:space="preserve">Anakku Jangan Sekutukan Tuhanmu </t>
  </si>
  <si>
    <t xml:space="preserve">Asbabun Nuzul; Sebab Turunnya Ayat Al-Quran </t>
  </si>
  <si>
    <t xml:space="preserve">Asyiknya Belajar Shalat </t>
  </si>
  <si>
    <t>Ayahku Inspirasiku</t>
  </si>
  <si>
    <t xml:space="preserve">Badan Sehat Ibadah Jadi Hebat </t>
  </si>
  <si>
    <t>Bahasa Jerman Untuk Pariwisata Bidang Industri Perjalanan Wisata, Destinasi Pariwisata, Dan Industri Hospital Pariwisata</t>
  </si>
  <si>
    <t>Batik Indonesia : Mahakarya Penuh Pesona</t>
  </si>
  <si>
    <t xml:space="preserve">Bermalam Di Surga </t>
  </si>
  <si>
    <t xml:space="preserve">Best Management Practice Kelapa Sawit </t>
  </si>
  <si>
    <t>Buku Pintar Kesehatan Kucing Ras</t>
  </si>
  <si>
    <t>Cara Benar Dan Hemat: Kitab Lengkap Merawat Hewan Kesayangan</t>
  </si>
  <si>
    <t>Cara Mudah Diagnosis &amp; Troubleshooting Hardware</t>
  </si>
  <si>
    <t>Cara Taktis Memahami Teks Bahasa Inggris Dan Toefl Reading</t>
  </si>
  <si>
    <t>Computer Science Suatu Pengantar Edisi 7</t>
  </si>
  <si>
    <t>Dasar Informatika dan Ilmu Komputer Disertai Aksi-Aksi Praktis</t>
  </si>
  <si>
    <t>Elektromagnetika Edisi Ketujuh</t>
  </si>
  <si>
    <t>Elemen Elektromagnetika Teknik Edisi Kelima</t>
  </si>
  <si>
    <t>Ensiklopedia Lengkap Narkoba: Dampak Bahaya Narkoba dan Zat Adiktif Lainnya (Seri 2)</t>
  </si>
  <si>
    <t>Ensiklopedia Lengkap Narkoba: Kamus Narkoba dan Zat Adiktif Lainnya (Seri 6)</t>
  </si>
  <si>
    <t>Ensiklopedia Lengkap Narkoba: Pencegahan-Penanggulangan Penyalahgunaan Narkoba dan Zat Adiktif Lainnya (Seri 5)</t>
  </si>
  <si>
    <t>Ensiklopedia Lengkap Narkoba: Penyalahgunaan Narkoba dan Zat Adiktif Lainnya (Seri 3)</t>
  </si>
  <si>
    <t>Ensiklopedia Lengkap Narkoba: Rehabilitasi Bagi Pecandu Narkoba (Seri 4)</t>
  </si>
  <si>
    <t>Ensiklopedia Lengkap Narkoba: Sejarah Narkoba dan Zat Adiktif Lainnya (Seri 1)</t>
  </si>
  <si>
    <t xml:space="preserve">Fiqih Lengkap Mengurus Jenazah (Edisi Baru) </t>
  </si>
  <si>
    <t>Flores dan Komodo Permata Nusantara &amp; Pesona Keajaiban Alam</t>
  </si>
  <si>
    <t>Instalasi Listrik Tingkat Lanjut Edisi Ketiga</t>
  </si>
  <si>
    <t>Intalasi Listrik Dasar Edisi Ketiga (Seri Pendidikan Profesi : Elektro)</t>
  </si>
  <si>
    <t>Kewirausahaan syariah</t>
  </si>
  <si>
    <t>Kinematika Dan Dinamika Teknik Edisi 2</t>
  </si>
  <si>
    <t>Manajemen Agrobisnis Kelapa Sawit</t>
  </si>
  <si>
    <t>Manajemen UMKM Dan Sumber Daya Manusia</t>
  </si>
  <si>
    <t>Matematika Teknik Jilid 1 Edisi Kelima</t>
  </si>
  <si>
    <t>Matematika Teknik Jilid 2 Edisi Kelima</t>
  </si>
  <si>
    <t>Medan Elektromagnetika Terapan</t>
  </si>
  <si>
    <t>Memahami Terorisme</t>
  </si>
  <si>
    <t xml:space="preserve">Membangun Peradaban Indonesia </t>
  </si>
  <si>
    <t xml:space="preserve">Menyembuhkan Penyakit Jiwa dan Fisik </t>
  </si>
  <si>
    <t xml:space="preserve">Muslimah Sukses Tanpa Stress </t>
  </si>
  <si>
    <t>Pembangkitan Energi Listrik</t>
  </si>
  <si>
    <t>Penanganan Segar Hortikultura</t>
  </si>
  <si>
    <t>Peralatan Tegangan Tinggi</t>
  </si>
  <si>
    <t>Rangkaian Digital Dan Rancangan Logika</t>
  </si>
  <si>
    <t>Sehat Dan Bugar Untuk Pria, Panduan Nutrisi Untuk Pria</t>
  </si>
  <si>
    <t>Sehat Dan Semangat Di Usia Emas, Panduan Kesehatan, Nutrisi Dan Pola Makan Di Usia Emas</t>
  </si>
  <si>
    <t>Sehat Dengan Juice, Untuk Penyakit Jantung Koroner, Rematik, Maag Dan Batuk Pilek</t>
  </si>
  <si>
    <t>Seri Apotek Dapur: Herbal Ajaib Terung, Tumpas Penyakit Dari jantung Liver Hingga Tumit Pecah-pecah</t>
  </si>
  <si>
    <t>Seri Apotek Dapur: Manfaat Ajaib Telur, Telur Ayam, Telur Itik, Telur Angsa Dan Telur Puyuh</t>
  </si>
  <si>
    <t>Seri Apotek Dapur: Sehat Tanpa Obat Dengan Nanas</t>
  </si>
  <si>
    <t>Seri Buku Schaum Teori dan Soal-Soal Rangkaian Listrik Edisi Kedua</t>
  </si>
  <si>
    <t>Seri Pendidikan Profesi Elektro : Programmable Logic Controller (PLC) Sebuah Pengantar Edisi Ketiga</t>
  </si>
  <si>
    <t xml:space="preserve">Sifat Shalat Nabi ; Pedoman Lengkap Shalat Rasulullah saw </t>
  </si>
  <si>
    <t>Sistem Instrumentasi dan Sistem Kontrol</t>
  </si>
  <si>
    <t>Sukses Budi Daya Ikan Gurami Secara Intensif</t>
  </si>
  <si>
    <t>Sukses Budi Daya Ikan Lele Secara Intensif</t>
  </si>
  <si>
    <t xml:space="preserve">Teknik Digital  </t>
  </si>
  <si>
    <t>Teknik Konversi Energi Listrik &amp; Sistem Pengaturan</t>
  </si>
  <si>
    <t>Teknologi Instalasi Listrik Edisi Ketiga</t>
  </si>
  <si>
    <t>Teori dan Aplikasi Sistem Digital</t>
  </si>
  <si>
    <t>Termodinamika Teknik Jilid 1 Edisi Keempat</t>
  </si>
  <si>
    <t>Termodinamika Teknik Jilid 2 Edisi Keempat</t>
  </si>
  <si>
    <t>The Seven Summits Of Indonesia, Tujuh Puncak Tertinggi Di Tujuh Pulau/ Kepulauan Besar Indonesia</t>
  </si>
  <si>
    <t>Tren Kepemimpinan Kewirausahaan Dan Manajemen Inovatif Di Era Bisnis Modern</t>
  </si>
  <si>
    <t>Untung Berlipat Dari Budi Daya Kelapa, Tanaman Multi Manfaat</t>
  </si>
  <si>
    <t>Untung Berlipat Dari Budi Daya Kemangi Dan Selasih, Tanaman Multi Manfaat</t>
  </si>
  <si>
    <t>Untung Berlipat Dari Budi Daya Lada Tanaman Multi Manfaat</t>
  </si>
  <si>
    <t>Untung Berlipat Dari Budi Daya Manggis Tanaman Multi Manfaat</t>
  </si>
  <si>
    <t>Untung Selangit Dari Agribisnis Cabai</t>
  </si>
  <si>
    <t>Warisan Iboe, Resep Turun Temurun 3 Generasi</t>
  </si>
  <si>
    <t>Proses Manufaktur, Introduction To Manufacturing Processes</t>
  </si>
  <si>
    <t>Al-Amwal Ensiklopedia Keuangan Publik</t>
  </si>
  <si>
    <t xml:space="preserve">The Noble Qur`an </t>
  </si>
  <si>
    <t>Pengetahuan Bahasa Jerman</t>
  </si>
  <si>
    <t>Ilmu Pengetahuan Komputer</t>
  </si>
  <si>
    <t>Ilmu Pengetahuan Kelistrikan</t>
  </si>
  <si>
    <t>Seng Plat</t>
  </si>
  <si>
    <t>Penghapusan</t>
  </si>
  <si>
    <t xml:space="preserve">10 Pendekar Rasulullah ; Kesatria Islam Yang Gagah Berani </t>
  </si>
  <si>
    <t xml:space="preserve">12 Tokoh Pengubah Dunia </t>
  </si>
  <si>
    <t>Aku Tahu Permainan Asli Indonesia</t>
  </si>
  <si>
    <t>Aku Tahu Tari-tarian Indonesia</t>
  </si>
  <si>
    <t xml:space="preserve">Allah Maha Besar </t>
  </si>
  <si>
    <t xml:space="preserve">Allah Maha Kuasa </t>
  </si>
  <si>
    <t xml:space="preserve">Allah Maha Penyayang </t>
  </si>
  <si>
    <t xml:space="preserve">Allah Sebaik-Baik Penolong </t>
  </si>
  <si>
    <t>Amarah Kumpulan Cerpen dan Puisi</t>
  </si>
  <si>
    <t>Anak Kampung yang Keliling Dunia</t>
  </si>
  <si>
    <t>Anakku Gifted Terlambar Bicara : Masalah &amp; Intervensi Bahasa pada Anak Gifted Plus SLI</t>
  </si>
  <si>
    <t xml:space="preserve">Angkatan Baru </t>
  </si>
  <si>
    <t xml:space="preserve">Apa Yang Allah swt Inginkan Darimu? </t>
  </si>
  <si>
    <t xml:space="preserve">Asmaul Husna untuk Anak </t>
  </si>
  <si>
    <t>Baju Batik Kembar Ibu dan Anak</t>
  </si>
  <si>
    <t>Baju Bulan Seuntai Puisi Pilihan</t>
  </si>
  <si>
    <t xml:space="preserve">Be Pede Please </t>
  </si>
  <si>
    <t xml:space="preserve">Become The Best Parents </t>
  </si>
  <si>
    <t xml:space="preserve">Benteng Muslim: 267 Dzikir &amp; Doa .. </t>
  </si>
  <si>
    <t xml:space="preserve">Beri Belajar Berenang </t>
  </si>
  <si>
    <t>Berkah Karena Sedekah</t>
  </si>
  <si>
    <t>Boneka Binatang Dari Kain Katun</t>
  </si>
  <si>
    <t>Bulan Lebam Di Tepian Toba</t>
  </si>
  <si>
    <t xml:space="preserve">Dahsyatnya Ayat Kursi </t>
  </si>
  <si>
    <t>Dasar-Dasar Biokimia Edisi Revisi</t>
  </si>
  <si>
    <t>Disleksia: Deteksi, Diagnosis, Penanganan di Sekolah dan di Rumah</t>
  </si>
  <si>
    <t>Distribusi dan Utilisasi Tenaga Listrik</t>
  </si>
  <si>
    <t xml:space="preserve">Dobi dan Bunga-bunganya </t>
  </si>
  <si>
    <t xml:space="preserve">Dzikir Pagi &amp; Petang : Rezeki Pasti datang </t>
  </si>
  <si>
    <t>Fisiologi Tanaman Budidaya</t>
  </si>
  <si>
    <t>Gaya Hijab Dengan Kerudung Pasir Sulam Bunga</t>
  </si>
  <si>
    <t>Gelas-Gelas Kaca</t>
  </si>
  <si>
    <t xml:space="preserve">Heaven Fantastic Four ; Perempuan Istimewa di Surga </t>
  </si>
  <si>
    <t xml:space="preserve">Heaven Fantastic Four 2 ; Perempuan Istimewa di Surga </t>
  </si>
  <si>
    <t xml:space="preserve">Ibuku Pahlawanku </t>
  </si>
  <si>
    <t xml:space="preserve">Inspiring Teaching:Mendidik Penuh Inspirasi </t>
  </si>
  <si>
    <t>Keajaiban Air &amp; Buah Jadi Satu: Infused Water, Mendapatkan Air Yang Bervitamin, Sehat, Segar &amp; Berkelas!</t>
  </si>
  <si>
    <t>Kimia Dasar</t>
  </si>
  <si>
    <t>Kisah Nabi Luth, Sodom Negeri Terkutuk</t>
  </si>
  <si>
    <t>Kreasi Bantal Peluk</t>
  </si>
  <si>
    <t>Kreasi Cantik Dari Styrofoam Bungkus Buah</t>
  </si>
  <si>
    <t>Limbah Laut Dibuang Sayang</t>
  </si>
  <si>
    <t xml:space="preserve">Lo Gue Butuh Tau LGBT </t>
  </si>
  <si>
    <t>Makanan dan minuman Halal dan Haram menurut Islam</t>
  </si>
  <si>
    <t>Make Over Kamar Tidur</t>
  </si>
  <si>
    <t xml:space="preserve">Membidik Karakter Hebat </t>
  </si>
  <si>
    <t>Mengikuti Jejak Panglima Besar Jenderal Soedirman</t>
  </si>
  <si>
    <t>Narkoba?! Nggak, Dong!</t>
  </si>
  <si>
    <t>Ning Anak Wayang</t>
  </si>
  <si>
    <t xml:space="preserve">Panduan Gizi Dan Kesehatan Anak Sekolah </t>
  </si>
  <si>
    <t>Pedoman Penulisan Karya Ilmiah</t>
  </si>
  <si>
    <t>Pedoman Penyelenggaraan Perpustakaan Sekolah</t>
  </si>
  <si>
    <t>Perencanaan dan Penggambaran Sistem Perpipaan</t>
  </si>
  <si>
    <t>Perhitungan Instalasi Listrik Volume 1</t>
  </si>
  <si>
    <t xml:space="preserve">Programmable Logic Control, PLC Dalam Dasar-Dasar Sistem Kendali Motor Listrik Induksi </t>
  </si>
  <si>
    <t>Programmable Logic Controller : Teori  Pemrograman Dan Aplikasinya Dalam Otomasi Sistem</t>
  </si>
  <si>
    <t>Proyek Sains yang Menarik : Kehidupan Binatang</t>
  </si>
  <si>
    <t>Raja Obat Alami Aloe Vera Khasiat A-Z Untuk Kesehatan Dan Kecantikan</t>
  </si>
  <si>
    <t>Raja Sulaiman Putra Daud - King Solomon Son of David</t>
  </si>
  <si>
    <t xml:space="preserve">Sakit Membawa Nikmat </t>
  </si>
  <si>
    <t>Sehat Dan Cerdas Untuk Remaja, Panduan Nutrisi Otak Dan Tubuh Ideal Untuk Remaja</t>
  </si>
  <si>
    <t>Sehat Selalu Dengan Vitamin D</t>
  </si>
  <si>
    <t>Seri Apotek Dapur: Manfaat Ajaib Ketumbar Dan Merica Si Kecil Berkhasiat Besar</t>
  </si>
  <si>
    <t>Seri Apotek Dapur: Raja Obat Alami Beras, Mengatasi Berbagai Penyakit Degeneratif, Seperti Diabetes, Kanker, Dan Jantung Koroner</t>
  </si>
  <si>
    <t>Seri Apotek Dapur: Raja Obat Alami Wortel Si Orange Kaya Nutrisi</t>
  </si>
  <si>
    <t>Seri Apotek Dapur: Sehat Tanpa Obat Dengan Apel</t>
  </si>
  <si>
    <t>Seri Apotek Dapur: Sehat Tanpa Obat Dengan Manggis</t>
  </si>
  <si>
    <t>Seri Backpacking dan Traveling Amazing Bangka Belitung</t>
  </si>
  <si>
    <t xml:space="preserve">Seri Sahabat Rasulullah : Abdurrahman bin Auf </t>
  </si>
  <si>
    <t xml:space="preserve">Seri Sahabat Rasulullah : Abu Hurairah </t>
  </si>
  <si>
    <t xml:space="preserve">Seri Sahabat Rasulullah : Hudzaifah bin Yaman </t>
  </si>
  <si>
    <t xml:space="preserve">Seri Sahabat Rasulullah : Khalid bin Walid </t>
  </si>
  <si>
    <t xml:space="preserve">Seri Sahabat Rasulullah : Salman al-Farisi </t>
  </si>
  <si>
    <t>Seri Usaha Kreatif  : 50 Kreasi Souvenir Pernikahan Murah Meriah Yang Laku Dijual</t>
  </si>
  <si>
    <t>Sukses Budi Daya Bawang Merah Di Pekarangan Dan Perkebunan</t>
  </si>
  <si>
    <t>Sukses Budi Daya Bawang Putih Di Pekarangan Dan Perkebunan</t>
  </si>
  <si>
    <t>Sukses Budi Daya Jahe Organik Di Pekarangan Dan Perkebunan</t>
  </si>
  <si>
    <t>Sukses Budi Daya Melon Golden Di Pekarangan Dan Perkebunan</t>
  </si>
  <si>
    <t>Sukses Budi Daya Pepaya California di Perkarangan dan Perkebunan</t>
  </si>
  <si>
    <t>Teknik Tenaga Listrik Dasar</t>
  </si>
  <si>
    <t>Terampil Membuat 42 Pernik Unik dari Jeans</t>
  </si>
  <si>
    <t>Teras dan Balkon</t>
  </si>
  <si>
    <t>Transmisi Tenaga Listrik Edisi Revisi</t>
  </si>
  <si>
    <t>Untung Berlipat dari Budi Daya Jamur Tiram Tanaman Multi Manfaat</t>
  </si>
  <si>
    <t>Ziarah Yang Terpanjang</t>
  </si>
  <si>
    <t>4 Bulan Di Amerika</t>
  </si>
  <si>
    <t>Bohong di Dunia</t>
  </si>
  <si>
    <t>Dari Perbendaharaan Lama</t>
  </si>
  <si>
    <t>Di Bawah Lindungan Ka`bah</t>
  </si>
  <si>
    <t>NAMA</t>
  </si>
  <si>
    <t>NIP.</t>
  </si>
  <si>
    <t>PABRIK</t>
  </si>
  <si>
    <t>RANGKA</t>
  </si>
  <si>
    <t>MESIN</t>
  </si>
  <si>
    <t>POLISI</t>
  </si>
  <si>
    <t>KARTU INVENTARIS BARANG (KIB) B</t>
  </si>
  <si>
    <t>NO KODE LOKASI : 12.04.06.(02/06).03.14.00</t>
  </si>
  <si>
    <t>REGISTER</t>
  </si>
  <si>
    <t>NOMR</t>
  </si>
  <si>
    <t>LETAK / ALAMAT LOKASI</t>
  </si>
  <si>
    <t>Teluk Kuantan,  31 desember 2018</t>
  </si>
  <si>
    <t>NO KODE LOKASI : 12.04.06.(02/06).03.13.00</t>
  </si>
  <si>
    <t>KARTU INVENTARIS BARANG (KIB) E</t>
  </si>
  <si>
    <t xml:space="preserve">KONSTRUKSI BANGUNAN </t>
  </si>
  <si>
    <t>TGL, BLN TAHUN MULAI</t>
  </si>
  <si>
    <t>Teluk Kuantan, 30 desember 2018</t>
  </si>
  <si>
    <t>IDP SMART-30S</t>
  </si>
  <si>
    <t>No.</t>
  </si>
  <si>
    <t>Kode Aset</t>
  </si>
  <si>
    <t>Kelompok Aset Tetap</t>
  </si>
  <si>
    <t>I</t>
  </si>
  <si>
    <t>Peralatan dan Mesin</t>
  </si>
  <si>
    <t>02.02.01</t>
  </si>
  <si>
    <t>Alat-Alat Besar Darat</t>
  </si>
  <si>
    <t>02.02.02</t>
  </si>
  <si>
    <t>Alat-Alat Besar Apung</t>
  </si>
  <si>
    <t>02.02.03</t>
  </si>
  <si>
    <t>Alat-alat Bantu</t>
  </si>
  <si>
    <t>02.03.01</t>
  </si>
  <si>
    <t>Alat Angkutan Darat Bermotor</t>
  </si>
  <si>
    <t>02.03.02</t>
  </si>
  <si>
    <t>Alat Angkutan Berat Tak Bermotor</t>
  </si>
  <si>
    <t>02.03.03</t>
  </si>
  <si>
    <t>Alat Angkut Apung Bermotor</t>
  </si>
  <si>
    <t>02.03.04</t>
  </si>
  <si>
    <t>Alat Angkut Apung Tak Bermotor</t>
  </si>
  <si>
    <t>02.03.05</t>
  </si>
  <si>
    <t>Alat Angkut Bermotor Udara</t>
  </si>
  <si>
    <t>02.04.01</t>
  </si>
  <si>
    <t>Alat Bengkel Bermesin</t>
  </si>
  <si>
    <t>02.04.02</t>
  </si>
  <si>
    <t>Alat Bengkel Tak Bermesin</t>
  </si>
  <si>
    <t>02.04.03</t>
  </si>
  <si>
    <t>Alat Ukur</t>
  </si>
  <si>
    <t>02.05.01</t>
  </si>
  <si>
    <t>Alat Pengolahan Pertanian</t>
  </si>
  <si>
    <t>02.05.02</t>
  </si>
  <si>
    <t>Alat Pemeliharaan Tanaman/Alat Penyimpan Pertanian</t>
  </si>
  <si>
    <t>02.06.01</t>
  </si>
  <si>
    <t>Alat Kantor</t>
  </si>
  <si>
    <t>02.06.02</t>
  </si>
  <si>
    <t>Alat Rumah Tangga</t>
  </si>
  <si>
    <t>02.06.03</t>
  </si>
  <si>
    <t>Peralatan Komputer</t>
  </si>
  <si>
    <t>02.06.04</t>
  </si>
  <si>
    <t>Meja Dan Kursi Kerja/Rapat Pejabat</t>
  </si>
  <si>
    <t>02.07.01</t>
  </si>
  <si>
    <t>Alat Studio</t>
  </si>
  <si>
    <t>02.07.02</t>
  </si>
  <si>
    <t>Alat Komunikasi</t>
  </si>
  <si>
    <t>02.07.03</t>
  </si>
  <si>
    <t>Peralatan Pemancar</t>
  </si>
  <si>
    <t>02.08.01</t>
  </si>
  <si>
    <t>Alat Kedokteran</t>
  </si>
  <si>
    <t>02.08.02</t>
  </si>
  <si>
    <t>Alat Kesehatan</t>
  </si>
  <si>
    <t>02.09.01</t>
  </si>
  <si>
    <t>Unit-Unit Laboratorium</t>
  </si>
  <si>
    <t>02.09.02</t>
  </si>
  <si>
    <t>Alat Peraga/Praktek Sekolah</t>
  </si>
  <si>
    <t>02.09.03</t>
  </si>
  <si>
    <t>Unit Alat Laboratorium Kimia Nuklir</t>
  </si>
  <si>
    <t>02.09.04</t>
  </si>
  <si>
    <t>Alat Laboratorium Fisika Nuklir / Elektronika</t>
  </si>
  <si>
    <t>02.09.05</t>
  </si>
  <si>
    <t>Alat Proteksi Radiasi / Proteksi Lingkungan</t>
  </si>
  <si>
    <t>02.09.06</t>
  </si>
  <si>
    <t>Radiation Aplication and Non Destructive Testing Laboratory (BATAM)</t>
  </si>
  <si>
    <t>02.09.07</t>
  </si>
  <si>
    <t>Alat Laboratorium Lingkungan Hidup</t>
  </si>
  <si>
    <t>02.09.08</t>
  </si>
  <si>
    <t>Peralatan Laboratorium Hidrodinamika</t>
  </si>
  <si>
    <t>02.10.01</t>
  </si>
  <si>
    <t>Senjata Api</t>
  </si>
  <si>
    <t>02.10.02</t>
  </si>
  <si>
    <t>Persenjataan Non Senjata Api</t>
  </si>
  <si>
    <t>02.10.03</t>
  </si>
  <si>
    <t>Amunisi</t>
  </si>
  <si>
    <t>02.10.04</t>
  </si>
  <si>
    <t>Alat Keamanan dan Perlindungan</t>
  </si>
  <si>
    <t>II</t>
  </si>
  <si>
    <t>Gedung dan Bangunan</t>
  </si>
  <si>
    <t>03.11.01</t>
  </si>
  <si>
    <t>Bangunan Gedung Tempat Kerja</t>
  </si>
  <si>
    <t>03.11.02</t>
  </si>
  <si>
    <t>Bangunan Gedung Tempat Tinggal</t>
  </si>
  <si>
    <t>03.11.03</t>
  </si>
  <si>
    <t>Bangunan Menara</t>
  </si>
  <si>
    <t>03.12.01</t>
  </si>
  <si>
    <t>Bangunan Bersejarah</t>
  </si>
  <si>
    <t>03.12.05</t>
  </si>
  <si>
    <t>Tugu Peringatan</t>
  </si>
  <si>
    <t>03.12.03</t>
  </si>
  <si>
    <t>Candi</t>
  </si>
  <si>
    <t>03.12.04</t>
  </si>
  <si>
    <t>Monumen/Bangunan Bersejarah</t>
  </si>
  <si>
    <t>Tugu Peringatan Lain</t>
  </si>
  <si>
    <t>03.12.06</t>
  </si>
  <si>
    <t>Tugu Titik Kontrol/Pasti</t>
  </si>
  <si>
    <t>03.12.07</t>
  </si>
  <si>
    <t>Rambu-Rambu</t>
  </si>
  <si>
    <t>03.12.08</t>
  </si>
  <si>
    <t>Rambu-Rambu Lalu Lintas Udara</t>
  </si>
  <si>
    <t>III</t>
  </si>
  <si>
    <t>Jalan, Irigasi, dan Jaringan</t>
  </si>
  <si>
    <t>04.13.01</t>
  </si>
  <si>
    <t>Jalan</t>
  </si>
  <si>
    <t>04.13.02</t>
  </si>
  <si>
    <t>Jembatan</t>
  </si>
  <si>
    <t>04.14.01</t>
  </si>
  <si>
    <t>04.14.02</t>
  </si>
  <si>
    <t>Bangunan Air Pasang Surut</t>
  </si>
  <si>
    <t>04.14.03</t>
  </si>
  <si>
    <t>Bangunan Air Rawa</t>
  </si>
  <si>
    <t>04.14.04</t>
  </si>
  <si>
    <t>Bangunan Pengaman Sungai dan Penanggulangan Bencana Alam</t>
  </si>
  <si>
    <t>04.14.05</t>
  </si>
  <si>
    <t>Bangunan Pengembangan Sumber Air dan Air Tanah</t>
  </si>
  <si>
    <t>04.14.06</t>
  </si>
  <si>
    <t>Bangunan Air Bersih/Baku</t>
  </si>
  <si>
    <t>04.14.07</t>
  </si>
  <si>
    <t>Bangunan Air Kotor</t>
  </si>
  <si>
    <t>04.14.08</t>
  </si>
  <si>
    <t>Bangunan Air</t>
  </si>
  <si>
    <t>04.15.01</t>
  </si>
  <si>
    <t>Instalasi Air Minum/Air Bersih</t>
  </si>
  <si>
    <t>04.15.02</t>
  </si>
  <si>
    <t>Instalasi Air Kotor</t>
  </si>
  <si>
    <t>04.15.03</t>
  </si>
  <si>
    <t>Instalasi Pengolahan Sampah</t>
  </si>
  <si>
    <t>04.15.04</t>
  </si>
  <si>
    <t>Instalasi Pengolahan Bahan Bangunan</t>
  </si>
  <si>
    <t>04.15.05</t>
  </si>
  <si>
    <t>Instalasi Pembangkit Listrik</t>
  </si>
  <si>
    <t>04.15.06</t>
  </si>
  <si>
    <t>Instalasi Gardu Listrik</t>
  </si>
  <si>
    <t>04.15.07</t>
  </si>
  <si>
    <t>Instalasi Pertahanan</t>
  </si>
  <si>
    <t>04.15.08</t>
  </si>
  <si>
    <t>Instalasi Gas</t>
  </si>
  <si>
    <t>04.15.09</t>
  </si>
  <si>
    <t>Instalasi Pengaman</t>
  </si>
  <si>
    <t>04.16.01</t>
  </si>
  <si>
    <t>Jaringan Air Minum</t>
  </si>
  <si>
    <t>04.16.02</t>
  </si>
  <si>
    <t>Jaringan Listrik</t>
  </si>
  <si>
    <t>04.16.03</t>
  </si>
  <si>
    <t>Jaringan Telepon</t>
  </si>
  <si>
    <t>04.16.04</t>
  </si>
  <si>
    <t>Jaringan Gas</t>
  </si>
  <si>
    <t>Jumlah tahun Penyusutan s.d 2013</t>
  </si>
  <si>
    <t>Nilai Buku</t>
  </si>
  <si>
    <t>PRINTER ID CARD</t>
  </si>
  <si>
    <t>LEMARI KATALOG</t>
  </si>
  <si>
    <t>Penyusutan Pertahun</t>
  </si>
  <si>
    <t>Tahun 2014</t>
  </si>
  <si>
    <t>s.d Tahun 2013</t>
  </si>
  <si>
    <t>Tahun 2015</t>
  </si>
  <si>
    <t>Tahun 2016</t>
  </si>
  <si>
    <t>Tahun 2017</t>
  </si>
  <si>
    <t>Tahun 2018</t>
  </si>
  <si>
    <t>02.06.01.04.02</t>
  </si>
  <si>
    <t>02.06.01.04.03</t>
  </si>
  <si>
    <t>02.06.01.04.12</t>
  </si>
  <si>
    <t>02.06.01.04.01</t>
  </si>
  <si>
    <t>SOUND SYSTEM DAN KELENGKAPANNYA</t>
  </si>
  <si>
    <t>04.15.01.05.05</t>
  </si>
  <si>
    <t>ADE HENDRA, ST</t>
  </si>
  <si>
    <t>NIP. 19841126201001 1 005</t>
  </si>
  <si>
    <t>MENGETAHUI,</t>
  </si>
  <si>
    <t>Teluk Kuantan, 31 Desember 2018</t>
  </si>
  <si>
    <t>PENGURUS BARANG,</t>
  </si>
  <si>
    <t>NIP. 19841126 201001 1 005</t>
  </si>
  <si>
    <t>PERDAGANGAN</t>
  </si>
  <si>
    <t>AGAMA ISLAM</t>
  </si>
  <si>
    <t>ENSYCLOPEDIA, KAMUS, BUKU REFERENSI</t>
  </si>
  <si>
    <t>ILMU KEDOCTERAN</t>
  </si>
  <si>
    <t>ILMU KERUMAH TANGGAAN</t>
  </si>
  <si>
    <t>ILMU PENGETAHUAN KELISTRIKAN</t>
  </si>
  <si>
    <t>ILMU PENGETAHUAN KOMPUTER</t>
  </si>
  <si>
    <t>ILMU PENGETAHUAN UMUM</t>
  </si>
  <si>
    <t>INDUSTRI KONTRUKSI DAN PERDAGANGAN</t>
  </si>
  <si>
    <t>MANAGEMENT DAN PERKANTORAN</t>
  </si>
  <si>
    <t>MATEMATIKA</t>
  </si>
  <si>
    <t>PENGETAHUAN BAHASA INGRIS</t>
  </si>
  <si>
    <t>PENGETAHUAN BAHASA JERMAN</t>
  </si>
  <si>
    <t>PERTANIAN, KEHUTANAN, PERIKANAN</t>
  </si>
  <si>
    <t>SOSIOLOGI</t>
  </si>
  <si>
    <t>ZOOLOGI (ILMU HEWAN)</t>
  </si>
  <si>
    <t>PEMBUATAN DUPLIKAT DOKUMENTASI BUPATI, WAKIL BUPATI, DAN KETUA DPRD SELAMA KUANSING BERDIRI</t>
  </si>
  <si>
    <t xml:space="preserve">100 ++ SOAL DAN JAWABAN EKSPOR-IMPOR-INTERINSULER DALAM ANGKA </t>
  </si>
  <si>
    <t>100 JALAN MENGERUK UANG YANG HALAL</t>
  </si>
  <si>
    <t xml:space="preserve">1001 SOAL KEHIDUPAN </t>
  </si>
  <si>
    <t xml:space="preserve">AKHLAK RASUL MENURUT BUKHARI &amp; MUSLIM </t>
  </si>
  <si>
    <t xml:space="preserve">ANAKKU JANGAN SEKUTUKAN TUHANMU </t>
  </si>
  <si>
    <t xml:space="preserve">ASBABUN NUZUL; SEBAB TURUNNYA AYAT AL-QURAN </t>
  </si>
  <si>
    <t xml:space="preserve">ASYIKNYA BELAJAR SHALAT </t>
  </si>
  <si>
    <t>AYAHKU INSPIRASIKU</t>
  </si>
  <si>
    <t xml:space="preserve">BADAN SEHAT IBADAH JADI HEBAT </t>
  </si>
  <si>
    <t>BAHASA JERMAN UNTUK PARIWISATA BIDANG INDUSTRI PERJALANAN WISATA, DESTINASI PARIWISATA, DAN INDUSTRI HOSPITAL PARIWISATA</t>
  </si>
  <si>
    <t>BATIK INDONESIA : MAHAKARYA PENUH PESONA</t>
  </si>
  <si>
    <t xml:space="preserve">BERMALAM DI SURGA </t>
  </si>
  <si>
    <t xml:space="preserve">BEST MANAGEMENT PRACTICE KELAPA SAWIT </t>
  </si>
  <si>
    <t>BUKU PINTAR KESEHATAN KUCING RAS</t>
  </si>
  <si>
    <t>CARA BENAR DAN HEMAT: KITAB LENGKAP MERAWAT HEWAN KESAYANGAN</t>
  </si>
  <si>
    <t>CARA MUDAH DIAGNOSIS &amp; TROUBLESHOOTING HARDWARE</t>
  </si>
  <si>
    <t>CARA TAKTIS MEMAHAMI TEKS BAHASA INGGRIS DAN TOEFL READING</t>
  </si>
  <si>
    <t>COMPUTER SCIENCE SUATU PENGANTAR EDISI 7</t>
  </si>
  <si>
    <t>DASAR INFORMATIKA DAN ILMU KOMPUTER DISERTAI AKSI-AKSI PRAKTIS</t>
  </si>
  <si>
    <t>ELEKTROMAGNETIKA EDISI KETUJUH</t>
  </si>
  <si>
    <t>ELEMEN ELEKTROMAGNETIKA TEKNIK EDISI KELIMA</t>
  </si>
  <si>
    <t>ENSIKLOPEDIA LENGKAP NARKOBA: DAMPAK BAHAYA NARKOBA DAN ZAT ADIKTIF LAINNYA (SERI 2)</t>
  </si>
  <si>
    <t>ENSIKLOPEDIA LENGKAP NARKOBA: KAMUS NARKOBA DAN ZAT ADIKTIF LAINNYA (SERI 6)</t>
  </si>
  <si>
    <t>ENSIKLOPEDIA LENGKAP NARKOBA: PENCEGAHAN-PENANGGULANGAN PENYALAHGUNAAN NARKOBA DAN ZAT ADIKTIF LAINNYA (SERI 5)</t>
  </si>
  <si>
    <t>ENSIKLOPEDIA LENGKAP NARKOBA: PENYALAHGUNAAN NARKOBA DAN ZAT ADIKTIF LAINNYA (SERI 3)</t>
  </si>
  <si>
    <t>ENSIKLOPEDIA LENGKAP NARKOBA: REHABILITASI BAGI PECANDU NARKOBA (SERI 4)</t>
  </si>
  <si>
    <t>ENSIKLOPEDIA LENGKAP NARKOBA: SEJARAH NARKOBA DAN ZAT ADIKTIF LAINNYA (SERI 1)</t>
  </si>
  <si>
    <t xml:space="preserve">FIQIH LENGKAP MENGURUS JENAZAH (EDISI BARU) </t>
  </si>
  <si>
    <t>FLORES DAN KOMODO PERMATA NUSANTARA &amp; PESONA KEAJAIBAN ALAM</t>
  </si>
  <si>
    <t>INSTALASI LISTRIK TINGKAT LANJUT EDISI KETIGA</t>
  </si>
  <si>
    <t>INTALASI LISTRIK DASAR EDISI KETIGA (SERI PENDIDIKAN PROFESI : ELEKTRO)</t>
  </si>
  <si>
    <t>KEWIRAUSAHAAN SYARIAH</t>
  </si>
  <si>
    <t>KINEMATIKA DAN DINAMIKA TEKNIK EDISI 2</t>
  </si>
  <si>
    <t>MANAJEMEN AGROBISNIS KELAPA SAWIT</t>
  </si>
  <si>
    <t>MANAJEMEN UMKM DAN SUMBER DAYA MANUSIA</t>
  </si>
  <si>
    <t>MATEMATIKA TEKNIK JILID 1 EDISI KELIMA</t>
  </si>
  <si>
    <t>MATEMATIKA TEKNIK JILID 2 EDISI KELIMA</t>
  </si>
  <si>
    <t>MEDAN ELEKTROMAGNETIKA TERAPAN</t>
  </si>
  <si>
    <t>MEMAHAMI TERORISME</t>
  </si>
  <si>
    <t xml:space="preserve">MEMBANGUN PERADABAN INDONESIA </t>
  </si>
  <si>
    <t xml:space="preserve">MENYEMBUHKAN PENYAKIT JIWA DAN FISIK </t>
  </si>
  <si>
    <t xml:space="preserve">MUSLIMAH SUKSES TANPA STRESS </t>
  </si>
  <si>
    <t>PEMBANGKITAN ENERGI LISTRIK</t>
  </si>
  <si>
    <t>PENANGANAN SEGAR HORTIKULTURA</t>
  </si>
  <si>
    <t>PERALATAN TEGANGAN TINGGI</t>
  </si>
  <si>
    <t>RANGKAIAN DIGITAL DAN RANCANGAN LOGIKA</t>
  </si>
  <si>
    <t>SEHAT DAN BUGAR UNTUK PRIA, PANDUAN NUTRISI UNTUK PRIA</t>
  </si>
  <si>
    <t>SEHAT DAN SEMANGAT DI USIA EMAS, PANDUAN KESEHATAN, NUTRISI DAN POLA MAKAN DI USIA EMAS</t>
  </si>
  <si>
    <t>SEHAT DENGAN JUICE, UNTUK PENYAKIT JANTUNG KORONER, REMATIK, MAAG DAN BATUK PILEK</t>
  </si>
  <si>
    <t>SERI APOTEK DAPUR: HERBAL AJAIB TERUNG, TUMPAS PENYAKIT DARI JANTUNG LIVER HINGGA TUMIT PECAH-PECAH</t>
  </si>
  <si>
    <t>SERI APOTEK DAPUR: MANFAAT AJAIB TELUR, TELUR AYAM, TELUR ITIK, TELUR ANGSA DAN TELUR PUYUH</t>
  </si>
  <si>
    <t>SERI APOTEK DAPUR: SEHAT TANPA OBAT DENGAN NANAS</t>
  </si>
  <si>
    <t>SERI BUKU SCHAUM TEORI DAN SOAL-SOAL RANGKAIAN LISTRIK EDISI KEDUA</t>
  </si>
  <si>
    <t>SERI PENDIDIKAN PROFESI ELEKTRO : PROGRAMMABLE LOGIC CONTROLLER (PLC) SEBUAH PENGANTAR EDISI KETIGA</t>
  </si>
  <si>
    <t xml:space="preserve">SIFAT SHALAT NABI ; PEDOMAN LENGKAP SHALAT RASULULLAH SAW </t>
  </si>
  <si>
    <t>SISTEM INSTRUMENTASI DAN SISTEM KONTROL</t>
  </si>
  <si>
    <t>SUKSES BUDI DAYA IKAN GURAMI SECARA INTENSIF</t>
  </si>
  <si>
    <t>SUKSES BUDI DAYA IKAN LELE SECARA INTENSIF</t>
  </si>
  <si>
    <t xml:space="preserve">TEKNIK DIGITAL  </t>
  </si>
  <si>
    <t>TEKNIK KONVERSI ENERGI LISTRIK &amp; SISTEM PENGATURAN</t>
  </si>
  <si>
    <t>TEKNOLOGI INSTALASI LISTRIK EDISI KETIGA</t>
  </si>
  <si>
    <t>TEORI DAN APLIKASI SISTEM DIGITAL</t>
  </si>
  <si>
    <t>TERMODINAMIKA TEKNIK JILID 1 EDISI KEEMPAT</t>
  </si>
  <si>
    <t>TERMODINAMIKA TEKNIK JILID 2 EDISI KEEMPAT</t>
  </si>
  <si>
    <t>THE SEVEN SUMMITS OF INDONESIA, TUJUH PUNCAK TERTINGGI DI TUJUH PULAU/ KEPULAUAN BESAR INDONESIA</t>
  </si>
  <si>
    <t>TREN KEPEMIMPINAN KEWIRAUSAHAAN DAN MANAJEMEN INOVATIF DI ERA BISNIS MODERN</t>
  </si>
  <si>
    <t>UNTUNG BERLIPAT DARI BUDI DAYA KELAPA, TANAMAN MULTI MANFAAT</t>
  </si>
  <si>
    <t>UNTUNG BERLIPAT DARI BUDI DAYA KEMANGI DAN SELASIH, TANAMAN MULTI MANFAAT</t>
  </si>
  <si>
    <t>UNTUNG BERLIPAT DARI BUDI DAYA LADA TANAMAN MULTI MANFAAT</t>
  </si>
  <si>
    <t>UNTUNG BERLIPAT DARI BUDI DAYA MANGGIS TANAMAN MULTI MANFAAT</t>
  </si>
  <si>
    <t>UNTUNG SELANGIT DARI AGRIBISNIS CABAI</t>
  </si>
  <si>
    <t>WARISAN IBOE, RESEP TURUN TEMURUN 3 GENERASI</t>
  </si>
  <si>
    <t>PROSES MANUFAKTUR, INTRODUCTION TO MANUFACTURING PROCESSES</t>
  </si>
  <si>
    <t>AL-AMWAL ENSIKLOPEDIA KEUANGAN PUBLIK</t>
  </si>
  <si>
    <t xml:space="preserve">THE NOBLE QUR`AN </t>
  </si>
  <si>
    <t>PERATURAN LENGKAP PENGADAAN BRG &amp; JASA NO 4</t>
  </si>
  <si>
    <t>02.06.02.01.31</t>
  </si>
  <si>
    <t>02.06.02.01.01</t>
  </si>
  <si>
    <t>IPA</t>
  </si>
  <si>
    <t>SETS - SAINS DAN TEKNOLOGI / ARMANDELTA SELARAS</t>
  </si>
  <si>
    <t>SETS - DUNIA HEWAN DAN TUMBUHAN / ARMANDELTA SELARAS</t>
  </si>
  <si>
    <t>SETS - BUMI DAN RUANG ANGKASA / ARMANDELTA SELARAS</t>
  </si>
  <si>
    <t>SETS - TUBUH KITA DAN KESEHATAN / ARMANDELTA SELARAS</t>
  </si>
  <si>
    <t>SETS - SEJARAH DAN PERADABAN DUNIA / ARMANDELTA SELARAS</t>
  </si>
  <si>
    <t>BOTANI / KUMPULAN TANYA JAWAB TUMBUHAN DAN TOGA / ARMANDELTA SELARAS</t>
  </si>
  <si>
    <t>AKU MENYAYANGI LAUTKU VOL 1 LAUT DAN HABITATNYA / ARMANDELTA SELARAS</t>
  </si>
  <si>
    <t>AKU MENYAYANGI LAUTKU VOL 2 LAUT DAN PELESTARIANNYA / ARMANDELTA SELARAS</t>
  </si>
  <si>
    <t>AKU MENYAYANGI LAUTKU VOL 3 LAUT DAN PENCEMARANNYA / ARMANDELTA SELARAS</t>
  </si>
  <si>
    <t>AKU MENYAYANGI BUMIKU VOL 4 BENCANA DI ALAM / ARMANDELTA SELARAS</t>
  </si>
  <si>
    <t>AKU MENYAYANGI BUMIKU VOL 5 PENCEMARAN LINGKUNGAN / ARMANDELTA SELARAS</t>
  </si>
  <si>
    <t>AKU MENYAYANGI BUMIKU VOL 6 LINGKUNGAN DI SEKITARKU / ARMANDELTA SELARAS</t>
  </si>
  <si>
    <t>99 PERCOBAAN SEHARI HARI SERI 1 / ARMANDELTA SELARAS</t>
  </si>
  <si>
    <t>99 PERCOBAAN SEHARI HARI SERI 2 / ARMANDELTA SELARAS</t>
  </si>
  <si>
    <t>99 PERCOBAAN SEHARI HARI SERI 3 / ARMANDELTA SELARAS</t>
  </si>
  <si>
    <t>99 PERCOBAAN SEHARI HARI SERI 4 / ARMANDELTA SELARAS</t>
  </si>
  <si>
    <t>99 PERCOBAAN SEHARI HARI SERI 5 / ARMANDELTA SELARAS</t>
  </si>
  <si>
    <t>99 PERCOBAAN SEHARI HARI SERI 6 / ARMANDELTA SELARAS</t>
  </si>
  <si>
    <t>SERI MENGENAL FENOMENA ALAM GEMPA / ARMANDELTA SELARAS</t>
  </si>
  <si>
    <t>SERI MENGENAL FENOMENA ALAM TSUNAMI / ARMANDELTA SELARAS</t>
  </si>
  <si>
    <t>SERI MENGENAL FENOMENA ALAM BENCANA DI LINGKUNGAN / ARMANDELTA SELARAS</t>
  </si>
  <si>
    <t>SERI MENGENAL FENOMENA ALAM ANGIN / ARMANDELTA SELARAS</t>
  </si>
  <si>
    <t>SERI MENGENAL FENOMENA ALAM KEBAKARAN / ARMANDELTA SELARAS</t>
  </si>
  <si>
    <t>CERGAM AKHLAK MULIA 1 SANG JAGOAN / ANAK SALEH PRATAMA</t>
  </si>
  <si>
    <t>CERGAM AKHLAK MULIA 2 SELAMAT JALAN, BUNDA / ANAK SALEH PRATAMA</t>
  </si>
  <si>
    <t>CERGAM AKHLAK MULIA 3 ADAKAH RASA IBA DI HATIMU / ANAK SALEH PRATAMA</t>
  </si>
  <si>
    <t>CERGAM AKHLAK MULIA 4 SALAH PILIH / ANAK SALEH PRATAMA</t>
  </si>
  <si>
    <t>CERGAM AKHLAK MULIA 5 AYAT ALLAH JADI JIMAT / ANAK SALEH PRATAMA</t>
  </si>
  <si>
    <t>CERGAM AKHLAK MULIA 6 HAM ( HAK ASASI MANUSIA ) / ANAK SALEH PRATAMA</t>
  </si>
  <si>
    <t>CERGAM AKHLAK MULIA 7 TERNYATA / ANAK SALEH PRATAMA</t>
  </si>
  <si>
    <t>CERGAM AKHLAK MULIA 8 SEMANGAT KOREA / ANAK SALEH PRATAMA</t>
  </si>
  <si>
    <t>CERGAM AKHLAK MULIA 9 HIDUP YANG BERKAH / ANAK SALEH PRATAMA</t>
  </si>
  <si>
    <t>CERGAM AKHLAK MULIA 10 BERSIMPUH DI KAKBAH / ANAK SALEH PRATAMA</t>
  </si>
  <si>
    <t>CERGAM AKHLAK MULIA 11 ORANG BAIK / ANAK SALEH PRATAMA</t>
  </si>
  <si>
    <t>CERGAM AKHLAK MULIA 12 JIMAT / ANAK SALEH PRATAMA</t>
  </si>
  <si>
    <t>CERGAM AKHLAK MULIA 13 JANGAN PUTUS ASA / ANAK SALEH PRATAMA</t>
  </si>
  <si>
    <t>CERGAM AKHLAK MULIA 14 BANGKRUT / ANAK SALEH PRATAMA</t>
  </si>
  <si>
    <t>CERGAM AKHLAK MULIA 15 HATI - HATI / ANAK SALEH PRATAMA</t>
  </si>
  <si>
    <t>CERGAM AKHLAK MULIA 16 JANGAN MENYERAH / ANAK SALEH PRATAMA</t>
  </si>
  <si>
    <t>CERGAM AKHLAK MULIA 17 SOMBONG / ANAK SALEH PRATAMA</t>
  </si>
  <si>
    <t>CERGAM AKHLAK MULIA 18 BERUNTUNG / ANAK SALEH PRATAMA</t>
  </si>
  <si>
    <t>CERGAM AKHLAK MULIA 19 PERTOLONGAN ALLAH / ANAK SALEH PRATAMA</t>
  </si>
  <si>
    <t>CERGAM AKHLAK MULIA 20 NEGARA ANTI BANJIR / ANAK SALEH PRATAMA</t>
  </si>
  <si>
    <t>CERGAM AKHLAK MULIA 21 ISTIQOMAH / ANAK SALEH PRATAMA</t>
  </si>
  <si>
    <t>CERGAM AKHLAK MULIA 22 ANTARA SINGAPURA &amp; MALAYSIA / ANAK SALEH PRATAMA</t>
  </si>
  <si>
    <t>CERGAM AKHLAK MULIA 23 TAJMAHAL / ANAK SALEH PRATAMA</t>
  </si>
  <si>
    <t>CERGAM AKHLAK MULIA 24 30 ( TIGA PULUH ) / ANAK SALEH PRATAMA</t>
  </si>
  <si>
    <t>CERGAM AKHLAK MULIA 25 TERIMAH KASIH ALLAH / ANAK SALEH PRATAMA</t>
  </si>
  <si>
    <t>CERGAM AKHLAK MULIA 26 CEK DAN RICEK / ANAK SALEH PRATAMA</t>
  </si>
  <si>
    <t>CERGAM AKHLAK MULIA 27 OLIMPIADE AL-QURAN / ANAK SALEH PRATAMA</t>
  </si>
  <si>
    <t>SERI MOTIVASI OBAT HATI / ANAK SALEH PRATAMA</t>
  </si>
  <si>
    <t>SERI MOTIVASI BERANI HIDUP SAPA TAKUT / ANAK SALEH PRATAMA</t>
  </si>
  <si>
    <t>SERI MOTIVASI TERSENYUMLAH / ANAK SALEH PRATAMA</t>
  </si>
  <si>
    <t>SERI OLAHRAGA CATUR / ANAK SALEH PRATAMA</t>
  </si>
  <si>
    <t>SERI OLAHRAGA DIVING / ANAK SALEH PRATAMA</t>
  </si>
  <si>
    <t>SERI OLAHRAGA KARATE  / ANAK SALEH PRATAMA</t>
  </si>
  <si>
    <t>SERI OLAHRAGA SEPAKBOLA  / ANAK SALEH PRATAMA</t>
  </si>
  <si>
    <t>A-Z KESEHATAN PERTOLONGAN PERTAMA / ANAK SALEH PRATAMA</t>
  </si>
  <si>
    <t>A-Z KESEHATAN KEKEBALAN TUBUH / ANAK SALEH PRATAMA</t>
  </si>
  <si>
    <t>A-Z KESEHATAN INFEKSI / ANAK SALEH PRATAMA</t>
  </si>
  <si>
    <t>A-Z KESEHATAN ALERGI / ANAK SALEH PRATAMA</t>
  </si>
  <si>
    <t>A-Z KESEHATAN ORGAN TUBUH / ANAK SALEH PRATAMA</t>
  </si>
  <si>
    <t>A-Z KESEHATAN HIDUP SEHAT / ANAK SALEH PRATAMA</t>
  </si>
  <si>
    <t>8 MACAM TAQWA / ANAK SALEH PRATAMA</t>
  </si>
  <si>
    <t>ORTUKU TEMANKU / ANAK SALEH PRATAMA</t>
  </si>
  <si>
    <t>MENGAPA PERLU SAHABAT / ANAK SALEH PRATAMA</t>
  </si>
  <si>
    <t>SAY NO TO DRUG / ANAK SALEH PRATAMA</t>
  </si>
  <si>
    <t>AKU BERTANYA, SAINS MENJAWAB- TUBUHKU / ANAK SALEH PRATAMA</t>
  </si>
  <si>
    <t>AKU BERTANYA, SAINS MENJAWAB- HEWAN MENYUSUI / ANAK SALEH PRATAMA</t>
  </si>
  <si>
    <t>AKU BERTANYA, SAINS MENJAWAB- REPTIL DAN AMFIBI / ANAK SALEH PRATAMA</t>
  </si>
  <si>
    <t>AKU BERTANYA, SAINS MENJAWAB- BURUNG / ANAK SALEH PRATAMA</t>
  </si>
  <si>
    <t>AKU BERTANYA, SAINS MENJAWAB- SERANGGA DAN LABA-LABA / ANAK SALEH PRATAMA</t>
  </si>
  <si>
    <t>AKU BERTANYA, SAINS MENJAWAB- KISAH PENEMUAN / ANAK SALEH PRATAMA</t>
  </si>
  <si>
    <t>AKU BERTANYA, SAINS MENJAWAB- ANTARIKSA DAN BENDA LANGIT / ANAK SALEH PRATAMA</t>
  </si>
  <si>
    <t>AKU BERTANYA, SAINS MENJAWAB- KEHIDUPAN DI PLANRT BUMI / ANAK SALEH PRATAMA</t>
  </si>
  <si>
    <t>AKU BERTANYA, SAINS MENJAWAB- CUACA DAN IKLIM  / ANAK SALEH PRATAMA</t>
  </si>
  <si>
    <t>AKU BERTANYA, SAINS MENJAWAB- LAUT DAN EKOSISTEMNYA / ANAK SALEH PRATAMA</t>
  </si>
  <si>
    <t>AKU BERTANYA, SAINS MENJAWAB- DINOSAURUS / ANAK SALEH PRATAMA</t>
  </si>
  <si>
    <t>AKU BERTANYA, SAINS MENJAWAB- PELBAGAI JENIS FOSIL / ANAK SALEH PRATAMA</t>
  </si>
  <si>
    <t>AKU SENANG DAN PINTAR- MENGHITUNG BERAT / ANAK SALEH PRATAMA</t>
  </si>
  <si>
    <t>AKU SENANG DAN PINTAR- MENGHITUNG JAUH-DEKAT / ANAK SALEH PRATAMA</t>
  </si>
  <si>
    <t>AKU SENANG DAN PINTAR- MENGHITUNG KECEPATAN / ANAK SALEH PRATAMA</t>
  </si>
  <si>
    <t>AKU SENANG DAN PINTAR- MENGHITUNG WAKTU / ANAK SALEH PRATAMA</t>
  </si>
  <si>
    <t>AKU SENANG DAN PINTAR-KETIKA AKU MELAKUKAN KESALAAN / ANAK SALEH PRATAMA</t>
  </si>
  <si>
    <t>AKU SENANG DAN PINTAR- KETIKA AKU MARAH / ANAK SALEH PRATAMA</t>
  </si>
  <si>
    <t>AKU SENANG DAN PINTAR- KETIKA AKU SEDIH / ANAK SALEH PRATAMA</t>
  </si>
  <si>
    <t>AKU SENANG DAN PINTAR- KETIKA AKU TAKUT / ANAK SALEH PRATAMA</t>
  </si>
  <si>
    <t>AKU SENANG DAN PINTAR- KETIKA AKU BERKATA YA DAN TIDAK / ANAK SALEH PRATAMA</t>
  </si>
  <si>
    <t>AKU SENANG DAN PINTAR KETIKA AKU DIJAUHI TEMAN-TEMANKU / ANAK SALEH PRATAMA</t>
  </si>
  <si>
    <t>AKU BISA BERCERITA TENTANG- LINGKUNGAN DAN DUNIAKU / ANAK SALEH PRATAMA</t>
  </si>
  <si>
    <t>AKU BISA BERCERITA TENTANG- TUBUHKU YANG SEHAT / ANAK SALEH PRATAMA</t>
  </si>
  <si>
    <t>AKU BISA BERCERITA TENTANG- HEWAN  / ANAK SALEH PRATAMA</t>
  </si>
  <si>
    <t>AKU BISA BERCERITA TENTANG- TRANSPORTASI / ANAK SALEH PRATAMA</t>
  </si>
  <si>
    <t>MENGENAL KOMPUTER ( HARDWARE ) / ANAK SALEH PRATAMA</t>
  </si>
  <si>
    <t>MENGENAL WINDOWS / ANAK SALEH PRATAMA</t>
  </si>
  <si>
    <t>MENGENAL LEMBAR KERJA ( MS EXCEL ) / ANAK SALEH PRATAMA</t>
  </si>
  <si>
    <t>BERMAIN PENGOLAH KATA ( MS WORD ) / ANAK SALEH PRATAMA</t>
  </si>
  <si>
    <t>BERMAIN LEMBAR PRESENTASI ( MS POWER POINT ) / ANAK SALEH PRATAMA</t>
  </si>
  <si>
    <t>BERMAIN PENGOLAH DATA ( DATABASE) / ANAK SALEH PRATAMA</t>
  </si>
  <si>
    <t>MENGGAMBAR DENGAN KOMPUTER (MS PAINT ) / ANAK SALEH PRATAMA</t>
  </si>
  <si>
    <t>BELAJAR DISAIN GRAFIS / ANAK SALEH PRATAMA</t>
  </si>
  <si>
    <t>BERMAIN SAINS DENGAN KOMPUTER / ANAK SALEH PRATAMA</t>
  </si>
  <si>
    <t>BERMAIN MATEMATIKA DENGAN KOMPUTER / ANAK SALEH PRATAMA</t>
  </si>
  <si>
    <t>BERMAIN INTERNET / ANAK SALEH PRATAMA</t>
  </si>
  <si>
    <t>MY HAPPY DICTIONARY NEW SUPERMARKET / BINA SUMBER DAYA MIPA</t>
  </si>
  <si>
    <t>MY HAPPY DICTIONARY MY LOVELY PET / BINA SUMBER DAYA MIPA</t>
  </si>
  <si>
    <t>MY HAPPY DICTIONARY AT THE HOSPITAL / BINA SUMBER DAYA MIPA</t>
  </si>
  <si>
    <t>MY HAPPY DICTIONARY LETS GO TO THE JUNGLE / BINA SUMBER DAYA MIPA</t>
  </si>
  <si>
    <t>MY HAPPY DICTIONARY AT THE BIRD PARK / BINA SUMBER DAYA MIPA</t>
  </si>
  <si>
    <t>MY HAPPY DICTIONARY AT THE AIRPORT / BINA SUMBER DAYA MIPA</t>
  </si>
  <si>
    <t>MY HAPPY DICTIONARY AT THE BUS STATION / BINA SUMBER DAYA MIPA</t>
  </si>
  <si>
    <t>MY HAPPY DICTIONARY AT THE SPORT CENTER / BINA SUMBER DAYA MIPA</t>
  </si>
  <si>
    <t>MY HAPPY DICTIONARY AT THE TRAIN STATION / BINA SUMBER DAYA MIPA</t>
  </si>
  <si>
    <t>MY HAPPY DICTIONARY ON THE VACATION / BINA SUMBER DAYA MIPA</t>
  </si>
  <si>
    <t>MY HAPPY DICTIONARY ON THE ROAD / BINA SUMBER DAYA MIPA</t>
  </si>
  <si>
    <t>MY HAPPY DICTIONARY I WANT TO BE A / BINA SUMBER DAYA MIPA</t>
  </si>
  <si>
    <t>MY HAPPY DICTIONARY AT THE MUSEUM / BINA SUMBER DAYA MIPA</t>
  </si>
  <si>
    <t>MY HAPPY DICTIONARY COLOURS EVERYWHERE / BINA SUMBER DAYA MIPA</t>
  </si>
  <si>
    <t>MY HAPPY DICTIONARY AT THE PUBLIC LIBRARY / BINA SUMBER DAYA MIPA</t>
  </si>
  <si>
    <t>MY HAPPY DICTIONARY ME AND MY BODY / BINA SUMBER DAYA MIPA</t>
  </si>
  <si>
    <t>MY HAPPY DICTIONARY AT THE BEACH / BINA SUMBER DAYA MIPA</t>
  </si>
  <si>
    <t>MY HAPPY DICTIONARY THE BEST PLAYGROUND / BINA SUMBER DAYA MIPA</t>
  </si>
  <si>
    <t>MY HAPPY DICTIONARY FIRST DAY AT SCHOOL / BINA SUMBER DAYA MIPA</t>
  </si>
  <si>
    <t>MY HAPPY DICTIONARY RAINY DAY IS COMING / BINA SUMBER DAYA MIPA</t>
  </si>
  <si>
    <t>MY HAPPY DICTIONARY HAPPY ART / BINA SUMBER DAYA MIPA</t>
  </si>
  <si>
    <t>MY HAPPY DICTIONARY GREEN WORLD / BINA SUMBER DAYA MIPA</t>
  </si>
  <si>
    <t>MY HAPPY DICTIONARY AT THE VILLAGE / BINA SUMBER DAYA MIPA</t>
  </si>
  <si>
    <t>MY HAPPY DICTIONARY SEA ANIMAL / BINA SUMBER DAYA MIPA</t>
  </si>
  <si>
    <t>MY HAPPY DICTIONARY WORD AROUND ME / BINA SUMBER DAYA MIPA</t>
  </si>
  <si>
    <t>MY HAPPY DICTIONARY ONE, TWO THREE / BINA SUMBER DAYA MIPA</t>
  </si>
  <si>
    <t>MY HAPPY DICTIONARY MY HOUSE AND MY FAMILY / BINA SUMBER DAYA MIPA</t>
  </si>
  <si>
    <t>MY HAPPY DICTIONARY PLAYING THE MUSIC / BINA SUMBER DAYA MIPA</t>
  </si>
  <si>
    <t>MY HAPPY DICTIONARY GREATEST CIRCUS / BINA SUMBER DAYA MIPA</t>
  </si>
  <si>
    <t>MY HAPPY DICTIONARY AT THE TAILORS SHOP / BINA SUMBER DAYA MIPA</t>
  </si>
  <si>
    <t>PICTURE DICTIONARY BUKU 1 TRANSPORTATION / BINA SUMBER DAYA MIPA</t>
  </si>
  <si>
    <t>PICTURE DICTIONARY BUKU 2 GEOGRAPHY / BINA SUMBER DAYA MIPA</t>
  </si>
  <si>
    <t>PICTURE DICTIONARY BUKU 3 ANIMAL KINGDOM / BINA SUMBER DAYA MIPA</t>
  </si>
  <si>
    <t>PICTURE DICTIONARY BUKU 4 HUMAN BEING / BINA SUMBER DAYA MIPA</t>
  </si>
  <si>
    <t>PICTURE DICTIONARY BUKU 5 COMMUNICATION / BINA SUMBER DAYA MIPA</t>
  </si>
  <si>
    <t>PICTURE DICTIONARY BUKU 6 WEAPON / BINA SUMBER DAYA MIPA</t>
  </si>
  <si>
    <t>PICTURE DICTIONARY BUKU 7 SPORT &amp; HOUSE / BINA SUMBER DAYA MIPA</t>
  </si>
  <si>
    <t>PICTURE DICTIONARY BUKU 8 MUSIC &amp; GARDENING / BINA SUMBER DAYA MIPA</t>
  </si>
  <si>
    <t>PICTURE DICTIONARY BUKU 9 ARCHITECTURE &amp; FARMING / BINA SUMBER DAYA MIPA</t>
  </si>
  <si>
    <t>PICTURE DICTIONARY BUKU 10 MEASURING DEVICE &amp; PLANT / BINA SUMBER DAYA MIPA</t>
  </si>
  <si>
    <t>PICTURE DICTIONARY BUKU 11 ASTRONOMY, OFFICE SUPPLAY &amp; HEALTHY / BINA SUMBER DAYA MIPA</t>
  </si>
  <si>
    <t>AKU TERAMPIL BERMAIN SAINS SERI 1 ENERGI GERAK / BINA SUMBER DAYA MIPA</t>
  </si>
  <si>
    <t>AKU TERAMPIL BERMAIN SAINS SERI 2 KESEIMBANGAN / BINA SUMBER DAYA MIPA</t>
  </si>
  <si>
    <t>AKU TERAMPIL BERMAIN SAINS SERI 3 KELEMBAMAN DAN GESEKAN / BINA SUMBER DAYA MIPA</t>
  </si>
  <si>
    <t>AKU TERAMPIL BERMAIN SAINS SERI 4 PESAWAT SEDERHANA / BINA SUMBER DAYA MIPA</t>
  </si>
  <si>
    <t>AKU TERAMPIL BERMAIN SAINS SERI 5 SUARA, UDARA, DAN BUNYI / BINA SUMBER DAYA MIPA</t>
  </si>
  <si>
    <t>AKU TERAMPIL BERMAIN SAINS SERI 6 CAHAYA DAN WARNA / BINA SUMBER DAYA MIPA</t>
  </si>
  <si>
    <t>AKU TERAMPIL BERMAIN SAINS SERI 7 ENERGI LISTRIK / BINA SUMBER DAYA MIPA</t>
  </si>
  <si>
    <t>AKU TERAMPIL BERMAIN SAINS SERI 8 ENERGI MAGNET / BINA SUMBER DAYA MIPA</t>
  </si>
  <si>
    <t>AKU TERAMPIL BERMAIN SAINS SERI 9 ENERGI ELEKTROMAGNET / BINA SUMBER DAYA MIPA</t>
  </si>
  <si>
    <t>AKU TERAMPIL BERMAIN SAINS SERI 10 MOLEKUL / BINA SUMBER DAYA MIPA</t>
  </si>
  <si>
    <t>SERI MISTERI SAINSKU MOBIL / BINA SUMBER DAYA MIPA</t>
  </si>
  <si>
    <t>SERI MISTERI SAINSKU KAPAL MOTOR / BINA SUMBER DAYA MIPA</t>
  </si>
  <si>
    <t>SERI MISTERI SAINSKU PESAWAT JET / BINA SUMBER DAYA MIPA</t>
  </si>
  <si>
    <t>SERI MISTERI SAINSKU HELIKOPTER / BINA SUMBER DAYA MIPA</t>
  </si>
  <si>
    <t>SERI MISTERI SAINSKU KOMPUTER / BINA SUMBER DAYA MIPA</t>
  </si>
  <si>
    <t>SERI MISTERI SAINSKU SATELIT / BINA SUMBER DAYA MIPA</t>
  </si>
  <si>
    <t>SERI MISTERI SAINSKU SITUS WEB / BINA SUMBER DAYA MIPA</t>
  </si>
  <si>
    <t>SERI MISTERI SAINSKU COMPACT DISK / BINA SUMBER DAYA MIPA</t>
  </si>
  <si>
    <t>SERI MISTERI SAINSKU TELEPON / BINA SUMBER DAYA MIPA</t>
  </si>
  <si>
    <t>SERI MISTERI SAINSKU TELEVISI / BINA SUMBER DAYA MIPA</t>
  </si>
  <si>
    <t>SERI MISTERI SAINSKU JAM DAN WAKTU / BINA SUMBER DAYA MIPA</t>
  </si>
  <si>
    <t>SERI MISTERI SAINSKU BANGUNAN TINGGI DUNIA / BINA SUMBER DAYA MIPA</t>
  </si>
  <si>
    <t>ATLASTEMATIK PROVINSI NANGROE ACEH DARUSSALAM / BINA SUMBER DAYA MIPA</t>
  </si>
  <si>
    <t>ATLASTEMATIK PROVINSI SUMATERA UTARA / BINA SUMBER DAYA MIPA</t>
  </si>
  <si>
    <t>ATLASTEMATIK PROVINSI SUMATERA BARAT / BINA SUMBER DAYA MIPA</t>
  </si>
  <si>
    <t>ATLASTEMATIK PROVINSI RIAU / BINA SUMBER DAYA MIPA</t>
  </si>
  <si>
    <t>ATLASTEMATIK PROVINSI JAMBI / BINA SUMBER DAYA MIPA</t>
  </si>
  <si>
    <t>ATLASTEMATIK PROVINSI SUMATERA SELATAN / BINA SUMBER DAYA MIPA</t>
  </si>
  <si>
    <t>ATLASTEMATIK PROVINSI BENGKULU / BINA SUMBER DAYA MIPA</t>
  </si>
  <si>
    <t>ATLASTEMATIK PROVINSI LAMPUNG / BINA SUMBER DAYA MIPA</t>
  </si>
  <si>
    <t>ATLASTEMATIK PROVINSI DKI JAKARTA / BINA SUMBER DAYA MIPA</t>
  </si>
  <si>
    <t>ATLASTEMATIK PROVINSI JAWA BARAT / BINA SUMBER DAYA MIPA</t>
  </si>
  <si>
    <t>ATLASTEMATIK PROVINSI JAWA TENGAH / BINA SUMBER DAYA MIPA</t>
  </si>
  <si>
    <t>ATLASTEMATIK PROVINSI DI YOGYAKARTA / BINA SUMBER DAYA MIPA</t>
  </si>
  <si>
    <t>ATLASTEMATIK PROVINSI JAWA TIMUR / BINA SUMBER DAYA MIPA</t>
  </si>
  <si>
    <t>ATLASTEMATIK PROVINSI KALIMANTAN BARAT / BINA SUMBER DAYA MIPA</t>
  </si>
  <si>
    <t>ATLASTEMATIK PROVINSI KALIMANTAN TENGAH / BINA SUMBER DAYA MIPA</t>
  </si>
  <si>
    <t>ATLASTEMATIK PROVINSI KALIMANTAN SELATAN / BINA SUMBER DAYA MIPA</t>
  </si>
  <si>
    <t>ATLASTEMATIK PROVINSI KALIMANTAN TIMUR / BINA SUMBER DAYA MIPA</t>
  </si>
  <si>
    <t>ATLASTEMATIK PROVINSI SULAWESI UTARA / BINA SUMBER DAYA MIPA</t>
  </si>
  <si>
    <t>ATLASTEMATIK PROVINSI SULAWESI TENGAH / BINA SUMBER DAYA MIPA</t>
  </si>
  <si>
    <t>ATLASTEMATIK PROVINSI SULAWESI TENGGARA / BINA SUMBER DAYA MIPA</t>
  </si>
  <si>
    <t>ATLASTEMATIK PROVINSI SULAWESI SELATAN / BINA SUMBER DAYA MIPA</t>
  </si>
  <si>
    <t>ATLASTEMATIK PROVINSI BALI / BINA SUMBER DAYA MIPA</t>
  </si>
  <si>
    <t>ATLASTEMATIK PROVINSI NUSA TENGGARA BARAT / BINA SUMBER DAYA MIPA</t>
  </si>
  <si>
    <t>ATLASTEMATIK PROVINSI NUSA TENGGARA TIMUR / BINA SUMBER DAYA MIPA</t>
  </si>
  <si>
    <t>ATLASTEMATIK PROVINSI MALUKU UTARA / BINA SUMBER DAYA MIPA</t>
  </si>
  <si>
    <t>ATLASTEMATIK PROVINSI MALUKU / BINA SUMBER DAYA MIPA</t>
  </si>
  <si>
    <t>ATLASTEMATIK PROVINSI PAPUA / BINA SUMBER DAYA MIPA</t>
  </si>
  <si>
    <t>ATLASTEMATIK PROVINSI BANTEN / BINA SUMBER DAYA MIPA</t>
  </si>
  <si>
    <t>ATLASTEMATIK PROVINSI BANGKA BELITUNG / BINA SUMBER DAYA MIPA</t>
  </si>
  <si>
    <t>ATLASTEMATIK PROVINSI GORONTALO / BINA SUMBER DAYA MIPA</t>
  </si>
  <si>
    <t>ATLASTEMATIK PROVINSI KEPUALAUAN RIAU / BINA SUMBER DAYA MIPA</t>
  </si>
  <si>
    <t>ATLASTEMATIK PROVINSI SULAWESI BARAT / BINA SUMBER DAYA MIPA</t>
  </si>
  <si>
    <t>ATLASTEMATIK PROVINSI PAPUA BARAT / BINA SUMBER DAYA MIPA</t>
  </si>
  <si>
    <t>ATLASTEMATIK PROVINSI KALIMANTAN UTARA / BINA SUMBER DAYA MIPA</t>
  </si>
  <si>
    <t>PENGANTAR EKONOMI PERIKANAN / BINA SUMBER DAYA MIPA</t>
  </si>
  <si>
    <t>KEWIRAUSAHAAN PERIKANAN / BINA SUMBER DAYA MIPA</t>
  </si>
  <si>
    <t>TATA NIAGA PERIKANAN / BINA SUMBER DAYA MIPA</t>
  </si>
  <si>
    <t>BASED ON A HISTORY DIA / BINA SUMBER DAYA MIPA</t>
  </si>
  <si>
    <t>BASED ON A HISTORY SENYUM ANAK DESA / BINA SUMBER DAYA MIPA</t>
  </si>
  <si>
    <t>BASED ON A HISTORY ACEH KERAJAAN YANG TAK TERLUPAKAN / BINA SUMBER DAYA MIPA</t>
  </si>
  <si>
    <t>BASED ON A HISTORY KISAH SABILULLAH DAN CUT NYADIEN DI TANAH ACEH / BINA SUMBER DAYA MIPA</t>
  </si>
  <si>
    <t>KEGIATAN PRAMUKA MITIGASI BENCANA BANJIR / BINA SUMBER DAYA MIPA</t>
  </si>
  <si>
    <t>KEGIATAN PRAMUKA REHABILITASI SETELAH BENCANA BANJIR / BINA SUMBER DAYA MIPA</t>
  </si>
  <si>
    <t>KEGIATAN PRAMUKA TANGGAP DARURAT KETIKA BENCANA BANJIR / BINA SUMBER DAYA MIPA</t>
  </si>
  <si>
    <t>KEGIATAN PRAMUKA MITIGASI BENCANA GUNUNG BERAPI / BINA SUMBER DAYA MIPA</t>
  </si>
  <si>
    <t>KEGIATAN PRAMUKA REHABILITASI SETELAH BENCANA GUNUNG BERAPI / BINA SUMBER DAYA MIPA</t>
  </si>
  <si>
    <t>KEGIATAN PRAMUKA TANGGAP DARURAT KETIKA TERJADI ERUPSI GUNUNG BERAPI / BINA SUMBER DAYA MIPA</t>
  </si>
  <si>
    <t>KEGIATAN PRAMUKA MITIGASI BENCANA KEBAKARAN HUTAN DAN LAHAN / BINA SUMBER DAYA MIPA</t>
  </si>
  <si>
    <t>KEGIATAN PRAMUKA REHABILITASI SETELAH KEBAKARAN HUTAN DAN LAHAN / BINA SUMBER DAYA MIPA</t>
  </si>
  <si>
    <t>KEGIATAN PRAMUKA TANGGAP DARURAT KETIKA TERJADI KEBAKARAN HUTAN DAN LAHAN / BINA SUMBER DAYA MIPA</t>
  </si>
  <si>
    <t>KEGIATAN PRAMUKA MITIGASI BENCANA KEKERINGAN / BINA SUMBER DAYA MIPA</t>
  </si>
  <si>
    <t>KEGIATAN PRAMUKA REHABILITASI SETELAH BENCANA KEKERINGAN / BINA SUMBER DAYA MIPA</t>
  </si>
  <si>
    <t>KEGIATAN PRAMUKA TANGGAP DARURAT KETIKA TERJADI BENCANA KEKERINGAN / BINA SUMBER DAYA MIPA</t>
  </si>
  <si>
    <t>KEGIATAN PRAMUKA MITIGASI BENCANA PUTING BELIUNG / BINA SUMBER DAYA MIPA</t>
  </si>
  <si>
    <t>KEGIATAN PRAMUKA REHABILITASI SETELAH BENCANA PUTING BELIUNG / BINA SUMBER DAYA MIPA</t>
  </si>
  <si>
    <t>KEGIATAN PRAMUKA TANGGAP DARURAT KETIKA TERJADI BENCANA PUTING BELIUNG / BINA SUMBER DAYA MIPA</t>
  </si>
  <si>
    <t>KEGIATAN PRAMUKA MITIGASI BENCANA TANAH LONGSOR / BINA SUMBER DAYA MIPA</t>
  </si>
  <si>
    <t>KEGIATAN PRAMUKA REHABILITASI SETELAH BENCANA TANAH LONGSOR / BINA SUMBER DAYA MIPA</t>
  </si>
  <si>
    <t>KEGIATAN PRAMUKA TANGGAP DARURAT KETIKA TERJADI BENCANA TANAH LONGSOR / BINA SUMBER DAYA MIPA</t>
  </si>
  <si>
    <t>KEGIATAN PRAMUKA MITIGASI BENCANA TSUNAMI / BINA SUMBER DAYA MIPA</t>
  </si>
  <si>
    <t>KEGIATAN PRAMUKA REHABILITASI SETELAH BENCANA TSUNAMI / BINA SUMBER DAYA MIPA</t>
  </si>
  <si>
    <t>KEGIATAN PRAMUKA TANGGAP DARURAT KETIKA TERJADI BENCANA TSUNAMI / BINA SUMBER DAYA MIPA</t>
  </si>
  <si>
    <t>BERCOCOK TANAM COKELAT / ANEKA ILMU</t>
  </si>
  <si>
    <t>ADA APA DENGAN NARKOBA / ANEKA ILMU</t>
  </si>
  <si>
    <t>BELIMBING MANIS / ANEKA ILMU</t>
  </si>
  <si>
    <t>BERCOCOK TANAM CENGKEH / ANEKA ILMU</t>
  </si>
  <si>
    <t>BETERNAK BURUNG PUYUH / ANEKA ILMU</t>
  </si>
  <si>
    <t>BETERNAK DOMBA / ANEKA ILMU</t>
  </si>
  <si>
    <t>BETERNAK KERBAU / ANEKA ILMU</t>
  </si>
  <si>
    <t>BUDIDAYA MANGGIS / ANEKA ILMU</t>
  </si>
  <si>
    <t>GULA MERAH DARI TEBU / ANEKA ILMU</t>
  </si>
  <si>
    <t>KACANG HIJAU, TEKNIK BUDIDAYA DAN ANALISIS USAHA / ANEKA ILMU</t>
  </si>
  <si>
    <t>KIAT SUKSES BETERNAK JANGKRIK / ANEKA ILMU</t>
  </si>
  <si>
    <t>MARI BETERNAK AYAM / ANEKA ILMU</t>
  </si>
  <si>
    <t>MELINJO BUDIDAYA DAN PASCA PANEN / ANEKA ILMU</t>
  </si>
  <si>
    <t>TEORI DAN PRAKTIK COCOK TANAM TEBU DENGAN SEGALA / ANEKA ILMU</t>
  </si>
  <si>
    <t>BETERNAK IKAN KOI / ANEKA ILMU</t>
  </si>
  <si>
    <t>BUDIDAYA JAMBU BIJI / ANEKA ILMU</t>
  </si>
  <si>
    <t>BURUNG DI INDONESIA / ANEKA ILMU</t>
  </si>
  <si>
    <t>CARA MEMBUAT SAUS / ANEKA ILMU</t>
  </si>
  <si>
    <t>GEMPA BUMI DAN ANTISIPASINYA / ANEKA ILMU</t>
  </si>
  <si>
    <t>GUNUNG MELETUS DAN ANTISIPASINYA / ANEKA ILMU</t>
  </si>
  <si>
    <t>JAMBU METE TEKNIK BUDIDAYA DAN PENGOLAHANNYA / ANEKA ILMU</t>
  </si>
  <si>
    <t>MENGENAL DAN MEMBUDIDAYAKAN BUAH NAGA / ANEKA ILMU</t>
  </si>
  <si>
    <t>MENGERTI TENTANG MAMALIA / ANEKA ILMU</t>
  </si>
  <si>
    <t>PENCEGAHAN DAN PENANGANAN KEBAKARAN HUTAN / ANEKA ILMU</t>
  </si>
  <si>
    <t>BUDI DAYA IKAN BETUTU / ANEKA ILMU</t>
  </si>
  <si>
    <t>BUDI DAYA KEPITING BAKAU (PEMBENIHAN, PEMBESARAN, DAN PENGGEMUKAN) / ANEKA ILMU</t>
  </si>
  <si>
    <t>BUDI DAYA TANAMAN JARAK PAGAR (PENGHASIL BIODIESEL) / ANEKA ILMU</t>
  </si>
  <si>
    <t>IKAN SEPAT SIAM, POTENSI DAN PROSPEKNYA / ANEKA ILMU</t>
  </si>
  <si>
    <t>LOBSTER AIR TAWAR BUDI DAYA DAN PASCAPANEN / ANEKA ILMU</t>
  </si>
  <si>
    <t>PEMBENIHAN DAN PEMBESARAN IKAN MOLA / ANEKA ILMU</t>
  </si>
  <si>
    <t>RAJUNGAN, BIOLOGI, PEMBENIHAN DAN PEMBESARAN / ANEKA ILMU</t>
  </si>
  <si>
    <t>TEKNIK BUDI DAYA DAN PASCAPANEN MARKISA / ANEKA ILMU</t>
  </si>
  <si>
    <t>SENI KARAWITAN / ANEKA ILMU</t>
  </si>
  <si>
    <t>MENGENAL TEATER DI INDONESIA / ANEKA ILMU</t>
  </si>
  <si>
    <t>TRANSPORTASI DI INDONESIA DARI MASA KE MASA / CEMPAKA PUTIH</t>
  </si>
  <si>
    <t>BUDI DAYA AGLONEMA / GHYYAS PUTRA</t>
  </si>
  <si>
    <t>BUDI DAYA TANAMAN PALEM / GHYYAS PUTRA</t>
  </si>
  <si>
    <t>BUDI DAYA TANAMAN SOKA / GHYYAS PUTRA</t>
  </si>
  <si>
    <t>MENCIPTAKAN PRIBADI ANAK MUDAH BERGAUL / GHYYAS PUTRA</t>
  </si>
  <si>
    <t>AKHLAK SISWA TERHADAP TEMAN / GHYYAS PUTRA</t>
  </si>
  <si>
    <t>BUDIDAYA TABULAMPOT / INSAN CENDEKIA</t>
  </si>
  <si>
    <t>BUDIDAYA TANAMAN DALAM POT / INSAN CENDEKIA</t>
  </si>
  <si>
    <t>MARI MENJAHIT SENDIRI SERAGAM SEKOLAH / INSAN CENDEKIA</t>
  </si>
  <si>
    <t>YODIUM RAHASIA SI PINTAR / INSAN CENDEKIA</t>
  </si>
  <si>
    <t>BERMAIN DENGAN SAINS 3 / INSAN CENDEKIA</t>
  </si>
  <si>
    <t>BERMAIN DENGAN SAINS 4 / INSAN CENDEKIA</t>
  </si>
  <si>
    <t>BERMAIN DENGAN SAINS 5 / INSAN CENDEKIA</t>
  </si>
  <si>
    <t>MARI BEREKSPERIMEN 10 / INSAN CENDEKIA</t>
  </si>
  <si>
    <t>MARI BEREKSPERIMEN 2 / INSAN CENDEKIA</t>
  </si>
  <si>
    <t>MARI BEREKSPERIMEN 6 / INSAN CENDEKIA</t>
  </si>
  <si>
    <t>MARI BEREKSPERIMEN 7 / INSAN CENDEKIA</t>
  </si>
  <si>
    <t>BAGAIMANA HEWAN DAN TUMBUHAN MEMPERTAHANKAN DIRI / INTAN PARIWARA</t>
  </si>
  <si>
    <t>BIOTEKNOLOGI DI SEKITAR KITA / INTAN PARIWARA</t>
  </si>
  <si>
    <t>KERAGAMAN TARI NUSANTARA / INTAN PARIWARA</t>
  </si>
  <si>
    <t>SELAYANG PANDANG BALI / INTAN PARIWARA</t>
  </si>
  <si>
    <t>SELAYANG PANDANG BANTEN / INTAN PARIWARA</t>
  </si>
  <si>
    <t>SELAYANG PANDANG BENGKULU / INTAN PARIWARA</t>
  </si>
  <si>
    <t>SELAYANG PANDANG DAERAH ISTIMEWA YOGYAKARTA / INTAN PARIWARA</t>
  </si>
  <si>
    <t>SELAYANG PANDANG DKI JAKARTA / INTAN PARIWARA</t>
  </si>
  <si>
    <t>SELAYANG PANDANG JAMBI / INTAN PARIWARA</t>
  </si>
  <si>
    <t>SELAYANG PANDANG JAWA TENGAH / INTAN PARIWARA</t>
  </si>
  <si>
    <t>SELAYANG PANDANG JAWA TIMUR  / INTAN PARIWARA</t>
  </si>
  <si>
    <t>SELAYANG PANDANG KALIMANTAN BARAT / INTAN PARIWARA</t>
  </si>
  <si>
    <t>SELAYANG PANDANG KALIMANTAN SELATAN / INTAN PARIWARA</t>
  </si>
  <si>
    <t>SELAYANG PANDANG KALIMANTAN TENGAH / INTAN PARIWARA</t>
  </si>
  <si>
    <t>SELAYANG PANDANG KALIMANTAN TIMUR / INTAN PARIWARA</t>
  </si>
  <si>
    <t>SELAYANG PANDANG KEPUALAUAN RIAU / INTAN PARIWARA</t>
  </si>
  <si>
    <t>SELAYANG PANDANG KEPULAUAN BANGKA BELITUNG / INTAN PARIWARA</t>
  </si>
  <si>
    <t>SELAYANG PANDANG LAMPUNG / INTAN PARIWARA</t>
  </si>
  <si>
    <t>SELAYANG PANDANG MALUKU / INTAN PARIWARA</t>
  </si>
  <si>
    <t>SELAYANG PANDANG NANGGROE ACEH DARUSSALAM / INTAN PARIWARA</t>
  </si>
  <si>
    <t>SELAYANG PANDANG NUSA TENGGARA BARAT / INTAN PARIWARA</t>
  </si>
  <si>
    <t>SELAYANG PANDANG PAPUA / INTAN PARIWARA</t>
  </si>
  <si>
    <t>SELAYANG PANDANG PAPUA BARAT / INTAN PARIWARA</t>
  </si>
  <si>
    <t>SELAYANG PANDANG RIAU / INTAN PARIWARA</t>
  </si>
  <si>
    <t>SELAYANG PANDANG SULAWESI BARAT / INTAN PARIWARA</t>
  </si>
  <si>
    <t>SELAYANG PANDANG SULAWESI SELATAN / INTAN PARIWARA</t>
  </si>
  <si>
    <t>SELAYANG PANDANG SULAWESI TENGAH / INTAN PARIWARA</t>
  </si>
  <si>
    <t>SELAYANG PANDANG SULAWESI TENGGARA / INTAN PARIWARA</t>
  </si>
  <si>
    <t>SELAYANG PANDANG SULAWESI UTARA / INTAN PARIWARA</t>
  </si>
  <si>
    <t>SELAYANG PANDANG SUMATERA BARAT / INTAN PARIWARA</t>
  </si>
  <si>
    <t>SELAYANG PANDANG SUMATERA UTARA / INTAN PARIWARA</t>
  </si>
  <si>
    <t>BAGAIMANA MENGOLAH DAN MENGAWETKAN IKAN / MITRA UTAMA</t>
  </si>
  <si>
    <t>BAHAYA DAN PENCEGAHAN DBD / MITRA UTAMA</t>
  </si>
  <si>
    <t>BAHAYA DAN PENCEGAHAN FLU BURUNG / MITRA UTAMA</t>
  </si>
  <si>
    <t>BUDIDAYA JALAK PUTIH / MITRA UTAMA</t>
  </si>
  <si>
    <t>MEMAHAMI SAINS DAN ALAM GUNUNG / MITRA UTAMA</t>
  </si>
  <si>
    <t>MEMAHAMI SAINS DI SEKITAR RUMAH / MITRA UTAMA</t>
  </si>
  <si>
    <t>MEMBIASAKAN HIDUP SEHAT / MITRA UTAMA</t>
  </si>
  <si>
    <t>PENANGKARAN CICAK HIJAU / MITRA UTAMA</t>
  </si>
  <si>
    <t>RESENSI BUKU APA DAN BAGAIMANA TEKNIKNYA / MITRA UTAMA</t>
  </si>
  <si>
    <t>RUMPUT LAUT, RUMPUT HARAPAN / MITRA UTAMA</t>
  </si>
  <si>
    <t>AYO MENGENAL INDONESIA SUMATERA 1 / PAMULARSIH</t>
  </si>
  <si>
    <t>AYO MENGENAL INDONESIA SUMATERA 2 / PAMULARSIH</t>
  </si>
  <si>
    <t>MARI BELAJAR MENYULAM 1 / PAMULARSIH</t>
  </si>
  <si>
    <t>MEMBUAT UKIRAN DARI BAHAN GABUS / PAMULARSIH</t>
  </si>
  <si>
    <t>AYO MENGENAL INDONESIA PAPUA 1 / PAMULARSIH</t>
  </si>
  <si>
    <t>AYO MENGENAL INDONESIA BALI / PAMULARSIH</t>
  </si>
  <si>
    <t>MANUSIA / PIJAR</t>
  </si>
  <si>
    <t>BATU BATA KUKESRA / SIC</t>
  </si>
  <si>
    <t>BERKENALAN DENGAN KESENIAN TRADISIONAL MADURA / SIC</t>
  </si>
  <si>
    <t>PECALANG DESA PEKRAMAN DI BALI / SIC</t>
  </si>
  <si>
    <t>SMART BRAIN, METODE MENGHAFAL CEPAT DAN MENINGKATKAN KETAJAMAN MEMORI / SIC</t>
  </si>
  <si>
    <t>PENGOLAHAN SAMPAH PLASTIK / TITIAN ILMU</t>
  </si>
  <si>
    <t>BERTANAM TANAMAN BUAH DALAM POT / TITIAN ILMU</t>
  </si>
  <si>
    <t>ENSIKLOPEDIA PRAJA MUDA KARANA 1 MENGENAL GERAKAN PRAMUKA DAN KEPANDUAN / PT. BOROBUDUR INSPIRA NUSANTARA</t>
  </si>
  <si>
    <t>ENSIKLOPEDIA PRAJA MUDA KARANA 2 PRAMUKA TANGGUH DAN TERAMPIL MATERI DASAR KECAKAPAN DAN KETERAMPILAN ANGGOTA PRAMUKA / PT. BOROBUDUR INSPIRA NUSANTARA</t>
  </si>
  <si>
    <t>ENSIKLOPEDIA PRAJA MUDA KARANA 3 PRAMUKA CINTA ALAM DAN LINGKUNGAN PANDUAN PENJELAJAHAN, PETUALANGAN, DAN BERTAHAN HIDUP  / PT. BOROBUDUR INSPIRA NUSANTARA</t>
  </si>
  <si>
    <t>ENSIKLOPEDIA PRAJA MUDA KARANA 4 PRAMUKA TANGGAP BENCANA PANDUAN MITIGASI BENCANA UNTUK PRAMUKA / PT. BOROBUDUR INSPIRA NUSANTARA</t>
  </si>
  <si>
    <t>ENSIKLOPEDIA PRAJA MUDA KARANA 5 PRAMUKA DAN PENGABDIAN BANGSA PANDUAN PERAN PRAMUKA DALAM PEMBANGUNAN KARAKTER GENERASI MUDA INDONESIA / PT. BOROBUDUR INSPIRA NUSANTARA</t>
  </si>
  <si>
    <t>ENSIKLOPEDIA MITIGASI BENCANA TSUNAMI  / PT. BOROBUDUR INSPIRA NUSANTARA</t>
  </si>
  <si>
    <t>ENSIKLOPEDIA MITIGASI BENCANA GEMPA BUMI / PT. BOROBUDUR INSPIRA NUSANTARA</t>
  </si>
  <si>
    <t>ENSIKLOPEDIA MITIGASI BENCANA KEBAKARAN / PT. BOROBUDUR INSPIRA NUSANTARA</t>
  </si>
  <si>
    <t>ENSIKLOPEDIA MITIGASI BENCANA ANGIN TOPAN / PT. BOROBUDUR INSPIRA NUSANTARA</t>
  </si>
  <si>
    <t>ENSIKLOPEDIA MITIGASI BENCANA TRANSPORTASI / PT. BOROBUDUR INSPIRA NUSANTARA</t>
  </si>
  <si>
    <t>ENSIKLOPEDIA MITIGASI BENCANA TANAH LONGSOR / PT. BOROBUDUR INSPIRA NUSANTARA</t>
  </si>
  <si>
    <t>ENSIKLOPEDIA MITIGASI BENCANA BANJIR / PT. BOROBUDUR INSPIRA NUSANTARA</t>
  </si>
  <si>
    <t>ENSIKLOPEDIA MITIGASI BENCANA GUNUNG BERAPI / PT. BOROBUDUR INSPIRA NUSANTARA</t>
  </si>
  <si>
    <t>ENSIKLOPEDIA MITIGASI BENCANA ENDEMI PENYAKIT / PT. BOROBUDUR INSPIRA NUSANTARA</t>
  </si>
  <si>
    <t xml:space="preserve"> ANTINARKOBA A-GA / PT. BOROBUDUR INSPIRA NUSANTARA</t>
  </si>
  <si>
    <t>ANTINARKOBA GE-KE / PT. BOROBUDUR INSPIRA NUSANTARA</t>
  </si>
  <si>
    <t>ANTINARKOBA KO-NI / PT. BOROBUDUR INSPIRA NUSANTARA</t>
  </si>
  <si>
    <t>ANTINARKOBA O-RE / PT. BOROBUDUR INSPIRA NUSANTARA</t>
  </si>
  <si>
    <t>ANTINARKOBA RO-Z / PT. BOROBUDUR INSPIRA NUSANTARA</t>
  </si>
  <si>
    <t>PANDUAN PEMBERDAYAAN MASYARAKAT UNTUK PENCEGAHAN NARKOBA / PT. BOROBUDUR INSPIRA NUSANTARA</t>
  </si>
  <si>
    <t>ENSIKLOPEDIA ANTIKORUPSI 1 A -D / PT. BOROBUDUR INSPIRA NUSANTARA</t>
  </si>
  <si>
    <t>ENSIKLOPEDIA ANTIKORUPSI 2 E - KEM / PT. BOROBUDUR INSPIRA NUSANTARA</t>
  </si>
  <si>
    <t>ENSIKLOPEDIA ANTIKORUPSI 3 KEP - N / PT. BOROBUDUR INSPIRA NUSANTARA</t>
  </si>
  <si>
    <t>ENSIKLOPEDIA ANTIKORUPSI 4 O - R  / PT. BOROBUDUR INSPIRA NUSANTARA</t>
  </si>
  <si>
    <t>ENSIKLOPEDIA ANTIKORUPSI 5 S - Z / PT. BOROBUDUR INSPIRA NUSANTARA</t>
  </si>
  <si>
    <t>ENSIKLOPEDIA RUKUN ISLAM SYAHADAT / PT. BOROBUDUR INSPIRA NUSANTARA</t>
  </si>
  <si>
    <t>ENSIKLOPEDIA RUKUN ISLAM SALAT / PT. BOROBUDUR INSPIRA NUSANTARA</t>
  </si>
  <si>
    <t>ENSIKLOPEDIA RUKUN ISLAM PUASA / PT. BOROBUDUR INSPIRA NUSANTARA</t>
  </si>
  <si>
    <t>ENSIKLOPEDIA RUKUN ISLAM ZAKAT / PT. BOROBUDUR INSPIRA NUSANTARA</t>
  </si>
  <si>
    <t>ENSIKLOPEDIA RUKUN ISLAM HAJI / PT. BOROBUDUR INSPIRA NUSANTARA</t>
  </si>
  <si>
    <t>BUKU PETA (ATLAS)</t>
  </si>
  <si>
    <t>05.17.03.01.01</t>
  </si>
  <si>
    <t>ILMU KEDOKTERAN</t>
  </si>
  <si>
    <t>05.17.01.09.01</t>
  </si>
  <si>
    <t>GEOLOGI, METROLOGI</t>
  </si>
  <si>
    <t>GEOGRAFI, EKSPLORASI</t>
  </si>
  <si>
    <t>02.03.01.03.02</t>
  </si>
  <si>
    <t>PICK UP</t>
  </si>
  <si>
    <t>TOYOTA HILUX</t>
  </si>
  <si>
    <t>MR0EW8BB6H0203716</t>
  </si>
  <si>
    <t>1TRA206168</t>
  </si>
  <si>
    <t>B 9778 PQP</t>
  </si>
  <si>
    <t>HIBAH PUSAT</t>
  </si>
  <si>
    <t>TV LED</t>
  </si>
  <si>
    <t>32 INCHI</t>
  </si>
  <si>
    <t>UTK MOBIL PERPUSTAKAAN KELILING (DIBUKUKAN THN 2019)</t>
  </si>
  <si>
    <t>14 INCHI</t>
  </si>
  <si>
    <t>MODEM</t>
  </si>
  <si>
    <t>LAYAR PROYEKTOR</t>
  </si>
  <si>
    <t>PROYEKTOR</t>
  </si>
  <si>
    <t>02.06.02.06.03</t>
  </si>
  <si>
    <t>02.06.03.06.04</t>
  </si>
  <si>
    <t>02.07.01.01.03</t>
  </si>
  <si>
    <t>Penyusutan s/d 2019</t>
  </si>
  <si>
    <t>Tahun 2019</t>
  </si>
  <si>
    <t>T70S</t>
  </si>
  <si>
    <t>GENSET</t>
  </si>
  <si>
    <t>HARGEN</t>
  </si>
  <si>
    <t>1000-RN 1</t>
  </si>
  <si>
    <t>MARWAN, S.Pd, MM</t>
  </si>
  <si>
    <t>NIP. 19651231 199202 1 004</t>
  </si>
  <si>
    <t>05.17.01.09.03</t>
  </si>
  <si>
    <t>SEJARAH</t>
  </si>
  <si>
    <t xml:space="preserve">ISLAMIC LEADERSHIP (HARD COVER)  </t>
  </si>
  <si>
    <t>N05058906</t>
  </si>
  <si>
    <t>02.03.01.02.04</t>
  </si>
  <si>
    <t>TOYOTA/KIJANG INNOVA LUXURY G M/T</t>
  </si>
  <si>
    <t>TOYOTA</t>
  </si>
  <si>
    <t>MHFXW42G8D2255511</t>
  </si>
  <si>
    <t>1TR-7522930</t>
  </si>
  <si>
    <t>MUTASI DARI SETDA TAHUN 2019</t>
  </si>
  <si>
    <t>MHFXW42G8E2299557</t>
  </si>
  <si>
    <t>ITR 7889912</t>
  </si>
  <si>
    <t>BM 1226 K</t>
  </si>
  <si>
    <t>MOBIL PERPUSTAKAAN KELILING (HIBAH THN 2017, DICATAT DI KIB THN 2019)</t>
  </si>
  <si>
    <t>X</t>
  </si>
  <si>
    <t>KURSI KASI</t>
  </si>
  <si>
    <t>BM 39 K</t>
  </si>
  <si>
    <t>K-00050706</t>
  </si>
  <si>
    <t>TELUK KUANTAN, 31 DESEMBER 2019</t>
  </si>
  <si>
    <t>F. KONSTRUKSI DALAM PENGERJAAN</t>
  </si>
  <si>
    <t>KARTU INVENTARIS BARANG (KIB)</t>
  </si>
  <si>
    <t xml:space="preserve">                NO KODE LOKASI : 12.04.06.(02/06).03.13.00</t>
  </si>
  <si>
    <t>E. ASET TETAP LAINNYA</t>
  </si>
  <si>
    <t>HARGA (Rp)</t>
  </si>
  <si>
    <t>KARTU INVESTARIS BARANG (KIB)</t>
  </si>
  <si>
    <t>D. JALAN, IRIGASI DAN JARINGAN</t>
  </si>
  <si>
    <t>TELUK KUANTAN, 32 DESEMBER 2019</t>
  </si>
  <si>
    <t>C. GEDUNG DAN BANGUNAN</t>
  </si>
  <si>
    <t>B. PERALATAN DAN MESIN</t>
  </si>
  <si>
    <t>A. TANAH</t>
  </si>
  <si>
    <t>HARGA PEROLEHAN (Rp)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</si>
</sst>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(* #,##0.00_);_(* \(#,##0.00\);_(* &quot;-&quot;_);_(@_)"/>
    <numFmt numFmtId="166" formatCode="_(* #,##0_);_(* \(#,##0\);_(* &quot;-&quot;??_);_(@_)"/>
    <numFmt numFmtId="167" formatCode="[$-409]d\-mmm\-yyyy;@"/>
    <numFmt numFmtId="168" formatCode="_-* #,##0.00_-;\-* #,##0.00_-;_-* &quot;-&quot;_-;_-@_-"/>
  </numFmts>
  <fonts count="6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name val="Arial Narrow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charset val="1"/>
      <scheme val="minor"/>
    </font>
    <font>
      <sz val="10"/>
      <color theme="1"/>
      <name val="Calibri"/>
      <family val="2"/>
      <charset val="1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b/>
      <u/>
      <sz val="10"/>
      <color theme="1"/>
      <name val="Calibri"/>
      <family val="2"/>
      <charset val="1"/>
      <scheme val="minor"/>
    </font>
    <font>
      <b/>
      <u/>
      <sz val="10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ahoma"/>
      <family val="2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b/>
      <sz val="16"/>
      <color theme="1"/>
      <name val="Tahoma"/>
      <family val="2"/>
    </font>
    <font>
      <b/>
      <sz val="20"/>
      <color theme="1"/>
      <name val="Tahoma"/>
      <family val="2"/>
    </font>
    <font>
      <b/>
      <sz val="12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b/>
      <u/>
      <sz val="11"/>
      <color theme="1"/>
      <name val="Tahoma"/>
      <family val="2"/>
    </font>
    <font>
      <b/>
      <sz val="20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1"/>
      <name val="Cambria"/>
      <family val="1"/>
    </font>
    <font>
      <b/>
      <sz val="20"/>
      <color theme="1"/>
      <name val="Cambria"/>
      <family val="1"/>
    </font>
    <font>
      <b/>
      <sz val="11"/>
      <color theme="1"/>
      <name val="Cambria"/>
      <family val="1"/>
    </font>
    <font>
      <b/>
      <u/>
      <sz val="11"/>
      <color theme="1"/>
      <name val="Cambria"/>
      <family val="1"/>
    </font>
    <font>
      <u/>
      <sz val="11"/>
      <color theme="1"/>
      <name val="Cambria"/>
      <family val="1"/>
      <scheme val="major"/>
    </font>
    <font>
      <b/>
      <sz val="11"/>
      <name val="Cambria"/>
      <family val="1"/>
      <scheme val="major"/>
    </font>
    <font>
      <sz val="11"/>
      <color indexed="8"/>
      <name val="Cambria"/>
      <family val="1"/>
      <scheme val="major"/>
    </font>
    <font>
      <sz val="11"/>
      <color rgb="FFFF0000"/>
      <name val="Cambria"/>
      <family val="1"/>
      <scheme val="major"/>
    </font>
    <font>
      <sz val="11"/>
      <name val="Cambria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</fills>
  <borders count="8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22">
    <xf numFmtId="0" fontId="0" fillId="0" borderId="0"/>
    <xf numFmtId="41" fontId="7" fillId="0" borderId="0" applyFont="0" applyFill="0" applyBorder="0" applyAlignment="0" applyProtection="0"/>
    <xf numFmtId="0" fontId="9" fillId="0" borderId="0"/>
    <xf numFmtId="0" fontId="12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7" fillId="11" borderId="0" applyNumberFormat="0" applyBorder="0" applyAlignment="0" applyProtection="0"/>
    <xf numFmtId="0" fontId="1" fillId="0" borderId="0"/>
    <xf numFmtId="0" fontId="1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1696">
    <xf numFmtId="0" fontId="0" fillId="0" borderId="0" xfId="0"/>
    <xf numFmtId="0" fontId="0" fillId="0" borderId="0" xfId="0"/>
    <xf numFmtId="0" fontId="10" fillId="0" borderId="1" xfId="3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0" fillId="0" borderId="1" xfId="0" applyBorder="1"/>
    <xf numFmtId="0" fontId="1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wrapText="1"/>
    </xf>
    <xf numFmtId="0" fontId="12" fillId="0" borderId="1" xfId="0" applyFont="1" applyBorder="1" applyAlignment="1">
      <alignment horizontal="left" wrapText="1"/>
    </xf>
    <xf numFmtId="0" fontId="12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left" wrapText="1"/>
    </xf>
    <xf numFmtId="0" fontId="0" fillId="2" borderId="1" xfId="0" applyFill="1" applyBorder="1"/>
    <xf numFmtId="0" fontId="0" fillId="0" borderId="1" xfId="0" applyBorder="1" applyAlignment="1">
      <alignment horizontal="center" wrapText="1"/>
    </xf>
    <xf numFmtId="0" fontId="12" fillId="0" borderId="0" xfId="3" applyAlignment="1">
      <alignment horizontal="center"/>
    </xf>
    <xf numFmtId="0" fontId="12" fillId="0" borderId="0" xfId="3"/>
    <xf numFmtId="0" fontId="10" fillId="0" borderId="1" xfId="3" applyFont="1" applyBorder="1" applyAlignment="1">
      <alignment horizontal="center" vertical="center"/>
    </xf>
    <xf numFmtId="0" fontId="0" fillId="3" borderId="0" xfId="0" applyFill="1" applyBorder="1" applyAlignment="1"/>
    <xf numFmtId="0" fontId="0" fillId="3" borderId="12" xfId="0" applyFill="1" applyBorder="1" applyAlignment="1"/>
    <xf numFmtId="0" fontId="0" fillId="0" borderId="11" xfId="0" applyBorder="1" applyAlignment="1"/>
    <xf numFmtId="0" fontId="0" fillId="2" borderId="1" xfId="0" applyFont="1" applyFill="1" applyBorder="1" applyAlignment="1">
      <alignment horizontal="left" vertical="center" wrapText="1"/>
    </xf>
    <xf numFmtId="49" fontId="0" fillId="2" borderId="1" xfId="0" applyNumberFormat="1" applyFont="1" applyFill="1" applyBorder="1" applyAlignment="1">
      <alignment vertical="center" wrapText="1"/>
    </xf>
    <xf numFmtId="49" fontId="0" fillId="2" borderId="4" xfId="0" applyNumberFormat="1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center"/>
    </xf>
    <xf numFmtId="49" fontId="0" fillId="2" borderId="1" xfId="0" applyNumberFormat="1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0" fillId="2" borderId="16" xfId="1" quotePrefix="1" applyNumberFormat="1" applyFont="1" applyFill="1" applyBorder="1" applyAlignment="1">
      <alignment horizontal="left" vertical="center"/>
    </xf>
    <xf numFmtId="49" fontId="0" fillId="2" borderId="1" xfId="1" quotePrefix="1" applyNumberFormat="1" applyFont="1" applyFill="1" applyBorder="1" applyAlignment="1">
      <alignment horizontal="left" vertical="center"/>
    </xf>
    <xf numFmtId="49" fontId="0" fillId="2" borderId="17" xfId="1" quotePrefix="1" applyNumberFormat="1" applyFont="1" applyFill="1" applyBorder="1" applyAlignment="1">
      <alignment horizontal="left" vertical="center"/>
    </xf>
    <xf numFmtId="49" fontId="0" fillId="2" borderId="18" xfId="1" applyNumberFormat="1" applyFont="1" applyFill="1" applyBorder="1" applyAlignment="1">
      <alignment vertical="center" wrapText="1"/>
    </xf>
    <xf numFmtId="49" fontId="0" fillId="2" borderId="5" xfId="0" applyNumberFormat="1" applyFont="1" applyFill="1" applyBorder="1" applyAlignment="1">
      <alignment horizontal="left" vertical="center" wrapText="1"/>
    </xf>
    <xf numFmtId="49" fontId="0" fillId="2" borderId="1" xfId="1" quotePrefix="1" applyNumberFormat="1" applyFont="1" applyFill="1" applyBorder="1" applyAlignment="1">
      <alignment horizontal="left" vertical="center" wrapText="1"/>
    </xf>
    <xf numFmtId="49" fontId="16" fillId="2" borderId="2" xfId="0" applyNumberFormat="1" applyFont="1" applyFill="1" applyBorder="1" applyAlignment="1">
      <alignment horizontal="left" wrapText="1"/>
    </xf>
    <xf numFmtId="49" fontId="16" fillId="2" borderId="1" xfId="0" applyNumberFormat="1" applyFont="1" applyFill="1" applyBorder="1" applyAlignment="1">
      <alignment horizontal="left" wrapText="1"/>
    </xf>
    <xf numFmtId="49" fontId="16" fillId="2" borderId="1" xfId="1" quotePrefix="1" applyNumberFormat="1" applyFont="1" applyFill="1" applyBorder="1" applyAlignment="1">
      <alignment horizontal="left" wrapText="1"/>
    </xf>
    <xf numFmtId="49" fontId="16" fillId="2" borderId="16" xfId="1" applyNumberFormat="1" applyFont="1" applyFill="1" applyBorder="1" applyAlignment="1">
      <alignment horizontal="left" wrapText="1"/>
    </xf>
    <xf numFmtId="49" fontId="16" fillId="0" borderId="19" xfId="1" quotePrefix="1" applyNumberFormat="1" applyFont="1" applyFill="1" applyBorder="1" applyAlignment="1">
      <alignment horizontal="left" wrapText="1"/>
    </xf>
    <xf numFmtId="0" fontId="0" fillId="2" borderId="1" xfId="0" applyFont="1" applyFill="1" applyBorder="1" applyAlignment="1">
      <alignment horizontal="left"/>
    </xf>
    <xf numFmtId="0" fontId="0" fillId="5" borderId="1" xfId="0" applyFont="1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vertical="top" wrapText="1"/>
    </xf>
    <xf numFmtId="0" fontId="0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top"/>
    </xf>
    <xf numFmtId="165" fontId="0" fillId="2" borderId="1" xfId="1" applyNumberFormat="1" applyFont="1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vertical="center"/>
    </xf>
    <xf numFmtId="165" fontId="16" fillId="2" borderId="1" xfId="1" applyNumberFormat="1" applyFont="1" applyFill="1" applyBorder="1" applyAlignment="1">
      <alignment vertical="center"/>
    </xf>
    <xf numFmtId="165" fontId="0" fillId="5" borderId="1" xfId="1" applyNumberFormat="1" applyFont="1" applyFill="1" applyBorder="1"/>
    <xf numFmtId="165" fontId="0" fillId="4" borderId="1" xfId="1" applyNumberFormat="1" applyFont="1" applyFill="1" applyBorder="1"/>
    <xf numFmtId="165" fontId="0" fillId="4" borderId="1" xfId="1" applyNumberFormat="1" applyFont="1" applyFill="1" applyBorder="1" applyAlignment="1">
      <alignment vertical="top"/>
    </xf>
    <xf numFmtId="49" fontId="16" fillId="0" borderId="16" xfId="1" applyNumberFormat="1" applyFont="1" applyFill="1" applyBorder="1" applyAlignment="1">
      <alignment horizontal="left" vertical="center"/>
    </xf>
    <xf numFmtId="49" fontId="16" fillId="0" borderId="1" xfId="1" applyNumberFormat="1" applyFont="1" applyFill="1" applyBorder="1" applyAlignment="1">
      <alignment horizontal="left" vertical="center"/>
    </xf>
    <xf numFmtId="49" fontId="16" fillId="0" borderId="17" xfId="1" applyNumberFormat="1" applyFont="1" applyFill="1" applyBorder="1" applyAlignment="1">
      <alignment horizontal="left" vertical="center"/>
    </xf>
    <xf numFmtId="49" fontId="16" fillId="0" borderId="1" xfId="1" applyNumberFormat="1" applyFont="1" applyFill="1" applyBorder="1" applyAlignment="1">
      <alignment vertical="center" wrapText="1"/>
    </xf>
    <xf numFmtId="49" fontId="16" fillId="0" borderId="1" xfId="1" quotePrefix="1" applyNumberFormat="1" applyFont="1" applyFill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center" vertical="center"/>
    </xf>
    <xf numFmtId="49" fontId="0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wrapText="1"/>
    </xf>
    <xf numFmtId="49" fontId="10" fillId="2" borderId="1" xfId="1" quotePrefix="1" applyNumberFormat="1" applyFont="1" applyFill="1" applyBorder="1" applyAlignment="1">
      <alignment horizontal="left" vertical="center"/>
    </xf>
    <xf numFmtId="49" fontId="17" fillId="0" borderId="1" xfId="1" applyNumberFormat="1" applyFont="1" applyFill="1" applyBorder="1" applyAlignment="1">
      <alignment horizontal="left" vertical="center" wrapText="1"/>
    </xf>
    <xf numFmtId="49" fontId="18" fillId="0" borderId="15" xfId="1" applyNumberFormat="1" applyFont="1" applyFill="1" applyBorder="1" applyAlignment="1">
      <alignment horizontal="left" vertical="center" wrapText="1"/>
    </xf>
    <xf numFmtId="49" fontId="19" fillId="0" borderId="1" xfId="1" applyNumberFormat="1" applyFont="1" applyFill="1" applyBorder="1" applyAlignment="1">
      <alignment horizontal="left" vertical="center" wrapText="1"/>
    </xf>
    <xf numFmtId="49" fontId="19" fillId="0" borderId="1" xfId="1" applyNumberFormat="1" applyFont="1" applyFill="1" applyBorder="1" applyAlignment="1">
      <alignment horizontal="left" wrapText="1"/>
    </xf>
    <xf numFmtId="49" fontId="19" fillId="0" borderId="20" xfId="1" applyNumberFormat="1" applyFont="1" applyFill="1" applyBorder="1" applyAlignment="1">
      <alignment horizontal="left" vertical="top" wrapText="1"/>
    </xf>
    <xf numFmtId="49" fontId="19" fillId="0" borderId="20" xfId="1" quotePrefix="1" applyNumberFormat="1" applyFont="1" applyFill="1" applyBorder="1" applyAlignment="1">
      <alignment horizontal="left" vertical="top" wrapText="1"/>
    </xf>
    <xf numFmtId="49" fontId="19" fillId="0" borderId="20" xfId="1" quotePrefix="1" applyNumberFormat="1" applyFont="1" applyFill="1" applyBorder="1" applyAlignment="1">
      <alignment horizontal="left" vertical="center" wrapText="1"/>
    </xf>
    <xf numFmtId="49" fontId="19" fillId="0" borderId="20" xfId="1" quotePrefix="1" applyNumberFormat="1" applyFont="1" applyFill="1" applyBorder="1" applyAlignment="1">
      <alignment horizontal="left" wrapText="1"/>
    </xf>
    <xf numFmtId="49" fontId="19" fillId="0" borderId="15" xfId="1" quotePrefix="1" applyNumberFormat="1" applyFont="1" applyFill="1" applyBorder="1" applyAlignment="1">
      <alignment horizontal="left" wrapText="1"/>
    </xf>
    <xf numFmtId="49" fontId="19" fillId="0" borderId="20" xfId="1" applyNumberFormat="1" applyFont="1" applyFill="1" applyBorder="1" applyAlignment="1">
      <alignment horizontal="left" wrapText="1"/>
    </xf>
    <xf numFmtId="49" fontId="19" fillId="0" borderId="19" xfId="1" quotePrefix="1" applyNumberFormat="1" applyFont="1" applyFill="1" applyBorder="1" applyAlignment="1">
      <alignment horizontal="left" wrapText="1"/>
    </xf>
    <xf numFmtId="49" fontId="19" fillId="0" borderId="21" xfId="1" quotePrefix="1" applyNumberFormat="1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/>
    </xf>
    <xf numFmtId="49" fontId="10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4" fontId="10" fillId="2" borderId="1" xfId="0" applyNumberFormat="1" applyFont="1" applyFill="1" applyBorder="1" applyAlignment="1">
      <alignment horizontal="center" vertical="center"/>
    </xf>
    <xf numFmtId="15" fontId="10" fillId="2" borderId="1" xfId="0" applyNumberFormat="1" applyFont="1" applyFill="1" applyBorder="1" applyAlignment="1">
      <alignment horizontal="center" vertical="center"/>
    </xf>
    <xf numFmtId="15" fontId="0" fillId="0" borderId="1" xfId="0" applyNumberFormat="1" applyFont="1" applyBorder="1" applyAlignment="1">
      <alignment horizontal="center" vertical="center"/>
    </xf>
    <xf numFmtId="165" fontId="10" fillId="2" borderId="1" xfId="1" applyNumberFormat="1" applyFont="1" applyFill="1" applyBorder="1"/>
    <xf numFmtId="165" fontId="10" fillId="2" borderId="1" xfId="1" applyNumberFormat="1" applyFont="1" applyFill="1" applyBorder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quotePrefix="1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top"/>
    </xf>
    <xf numFmtId="49" fontId="0" fillId="0" borderId="2" xfId="0" applyNumberFormat="1" applyFont="1" applyFill="1" applyBorder="1" applyAlignment="1">
      <alignment vertical="center" wrapText="1"/>
    </xf>
    <xf numFmtId="49" fontId="0" fillId="0" borderId="1" xfId="0" applyNumberFormat="1" applyFont="1" applyFill="1" applyBorder="1" applyAlignment="1">
      <alignment horizontal="left" vertical="center" wrapText="1"/>
    </xf>
    <xf numFmtId="0" fontId="0" fillId="2" borderId="5" xfId="0" applyFont="1" applyFill="1" applyBorder="1" applyAlignment="1">
      <alignment horizontal="center" vertical="center"/>
    </xf>
    <xf numFmtId="49" fontId="16" fillId="2" borderId="22" xfId="0" applyNumberFormat="1" applyFont="1" applyFill="1" applyBorder="1" applyAlignment="1">
      <alignment horizontal="left" vertical="center" wrapText="1"/>
    </xf>
    <xf numFmtId="49" fontId="16" fillId="2" borderId="1" xfId="0" applyNumberFormat="1" applyFont="1" applyFill="1" applyBorder="1" applyAlignment="1">
      <alignment horizontal="left" vertical="center"/>
    </xf>
    <xf numFmtId="49" fontId="16" fillId="2" borderId="1" xfId="0" applyNumberFormat="1" applyFont="1" applyFill="1" applyBorder="1" applyAlignment="1">
      <alignment horizontal="left" vertical="center" wrapText="1"/>
    </xf>
    <xf numFmtId="49" fontId="16" fillId="0" borderId="1" xfId="1" applyNumberFormat="1" applyFont="1" applyFill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49" fontId="16" fillId="2" borderId="1" xfId="1" quotePrefix="1" applyNumberFormat="1" applyFont="1" applyFill="1" applyBorder="1" applyAlignment="1">
      <alignment horizontal="left" vertical="center" wrapText="1"/>
    </xf>
    <xf numFmtId="0" fontId="0" fillId="0" borderId="4" xfId="0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/>
    </xf>
    <xf numFmtId="165" fontId="11" fillId="0" borderId="1" xfId="0" applyNumberFormat="1" applyFont="1" applyBorder="1"/>
    <xf numFmtId="0" fontId="12" fillId="0" borderId="1" xfId="0" applyFont="1" applyBorder="1" applyAlignment="1">
      <alignment horizontal="center" wrapText="1"/>
    </xf>
    <xf numFmtId="0" fontId="0" fillId="0" borderId="3" xfId="0" applyFont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15" fillId="2" borderId="1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 wrapText="1"/>
    </xf>
    <xf numFmtId="165" fontId="0" fillId="2" borderId="2" xfId="1" applyNumberFormat="1" applyFont="1" applyFill="1" applyBorder="1" applyAlignment="1">
      <alignment vertical="center"/>
    </xf>
    <xf numFmtId="165" fontId="0" fillId="2" borderId="7" xfId="1" applyNumberFormat="1" applyFont="1" applyFill="1" applyBorder="1" applyAlignment="1"/>
    <xf numFmtId="165" fontId="11" fillId="2" borderId="1" xfId="0" applyNumberFormat="1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165" fontId="11" fillId="2" borderId="1" xfId="0" applyNumberFormat="1" applyFont="1" applyFill="1" applyBorder="1"/>
    <xf numFmtId="0" fontId="10" fillId="2" borderId="5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 wrapText="1"/>
    </xf>
    <xf numFmtId="41" fontId="11" fillId="2" borderId="1" xfId="0" applyNumberFormat="1" applyFont="1" applyFill="1" applyBorder="1" applyAlignment="1">
      <alignment horizontal="left" wrapText="1"/>
    </xf>
    <xf numFmtId="0" fontId="0" fillId="2" borderId="8" xfId="0" applyFill="1" applyBorder="1" applyAlignment="1"/>
    <xf numFmtId="0" fontId="0" fillId="2" borderId="0" xfId="0" applyFill="1" applyBorder="1" applyAlignment="1"/>
    <xf numFmtId="41" fontId="0" fillId="2" borderId="1" xfId="1" applyFont="1" applyFill="1" applyBorder="1" applyAlignment="1">
      <alignment vertical="center"/>
    </xf>
    <xf numFmtId="0" fontId="0" fillId="6" borderId="12" xfId="0" applyFill="1" applyBorder="1" applyAlignment="1"/>
    <xf numFmtId="0" fontId="0" fillId="6" borderId="0" xfId="0" applyFill="1" applyBorder="1" applyAlignment="1"/>
    <xf numFmtId="0" fontId="8" fillId="6" borderId="1" xfId="0" applyFont="1" applyFill="1" applyBorder="1" applyAlignment="1"/>
    <xf numFmtId="0" fontId="8" fillId="6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left" vertical="center" wrapText="1"/>
    </xf>
    <xf numFmtId="0" fontId="0" fillId="7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7" borderId="1" xfId="0" applyFont="1" applyFill="1" applyBorder="1" applyAlignment="1">
      <alignment horizontal="left" vertical="center"/>
    </xf>
    <xf numFmtId="0" fontId="15" fillId="7" borderId="1" xfId="0" applyFont="1" applyFill="1" applyBorder="1" applyAlignment="1">
      <alignment horizontal="center" vertical="center"/>
    </xf>
    <xf numFmtId="0" fontId="0" fillId="6" borderId="10" xfId="0" applyFill="1" applyBorder="1" applyAlignment="1"/>
    <xf numFmtId="0" fontId="0" fillId="6" borderId="2" xfId="0" applyFill="1" applyBorder="1" applyAlignment="1"/>
    <xf numFmtId="0" fontId="0" fillId="6" borderId="6" xfId="0" applyFill="1" applyBorder="1" applyAlignment="1"/>
    <xf numFmtId="0" fontId="0" fillId="6" borderId="7" xfId="0" applyFill="1" applyBorder="1" applyAlignment="1"/>
    <xf numFmtId="0" fontId="0" fillId="6" borderId="9" xfId="0" applyFill="1" applyBorder="1" applyAlignment="1"/>
    <xf numFmtId="0" fontId="0" fillId="6" borderId="11" xfId="0" applyFill="1" applyBorder="1" applyAlignment="1"/>
    <xf numFmtId="0" fontId="0" fillId="6" borderId="8" xfId="0" applyFill="1" applyBorder="1" applyAlignment="1"/>
    <xf numFmtId="0" fontId="0" fillId="6" borderId="13" xfId="0" applyFill="1" applyBorder="1" applyAlignment="1"/>
    <xf numFmtId="0" fontId="0" fillId="6" borderId="14" xfId="0" applyFill="1" applyBorder="1" applyAlignment="1"/>
    <xf numFmtId="0" fontId="0" fillId="6" borderId="15" xfId="0" applyFill="1" applyBorder="1" applyAlignment="1"/>
    <xf numFmtId="0" fontId="0" fillId="6" borderId="1" xfId="0" applyFill="1" applyBorder="1" applyAlignment="1"/>
    <xf numFmtId="49" fontId="0" fillId="2" borderId="1" xfId="0" applyNumberFormat="1" applyFont="1" applyFill="1" applyBorder="1" applyAlignment="1">
      <alignment horizontal="left" vertical="center" wrapText="1"/>
    </xf>
    <xf numFmtId="0" fontId="0" fillId="2" borderId="5" xfId="0" applyFont="1" applyFill="1" applyBorder="1" applyAlignment="1">
      <alignment horizontal="left" vertical="center"/>
    </xf>
    <xf numFmtId="49" fontId="10" fillId="2" borderId="1" xfId="1" quotePrefix="1" applyNumberFormat="1" applyFont="1" applyFill="1" applyBorder="1" applyAlignment="1">
      <alignment horizontal="left" vertical="center" wrapText="1"/>
    </xf>
    <xf numFmtId="49" fontId="16" fillId="2" borderId="1" xfId="1" applyNumberFormat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2" borderId="0" xfId="0" applyFill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6" borderId="1" xfId="0" quotePrefix="1" applyFill="1" applyBorder="1" applyAlignment="1"/>
    <xf numFmtId="0" fontId="0" fillId="8" borderId="1" xfId="0" applyFill="1" applyBorder="1" applyAlignment="1">
      <alignment horizontal="center" vertical="center"/>
    </xf>
    <xf numFmtId="0" fontId="0" fillId="8" borderId="1" xfId="0" quotePrefix="1" applyFill="1" applyBorder="1" applyAlignment="1"/>
    <xf numFmtId="0" fontId="0" fillId="8" borderId="1" xfId="0" applyFill="1" applyBorder="1" applyAlignment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49" fontId="16" fillId="0" borderId="19" xfId="1" quotePrefix="1" applyNumberFormat="1" applyFont="1" applyFill="1" applyBorder="1" applyAlignment="1">
      <alignment horizontal="left" vertical="center" wrapText="1"/>
    </xf>
    <xf numFmtId="0" fontId="0" fillId="6" borderId="1" xfId="0" quotePrefix="1" applyFill="1" applyBorder="1" applyAlignment="1">
      <alignment vertical="center"/>
    </xf>
    <xf numFmtId="0" fontId="12" fillId="0" borderId="0" xfId="3" applyAlignment="1"/>
    <xf numFmtId="0" fontId="12" fillId="0" borderId="0" xfId="3" applyFont="1" applyAlignment="1"/>
    <xf numFmtId="0" fontId="14" fillId="0" borderId="0" xfId="3" applyFont="1" applyAlignment="1"/>
    <xf numFmtId="0" fontId="11" fillId="2" borderId="0" xfId="0" applyFont="1" applyFill="1" applyAlignment="1"/>
    <xf numFmtId="0" fontId="0" fillId="0" borderId="0" xfId="0" applyFill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2" fillId="0" borderId="0" xfId="3" applyAlignment="1">
      <alignment horizontal="center"/>
    </xf>
    <xf numFmtId="0" fontId="20" fillId="0" borderId="1" xfId="0" applyFont="1" applyBorder="1" applyAlignment="1">
      <alignment vertical="center"/>
    </xf>
    <xf numFmtId="0" fontId="0" fillId="4" borderId="2" xfId="0" applyFont="1" applyFill="1" applyBorder="1" applyAlignment="1">
      <alignment vertical="center" wrapText="1"/>
    </xf>
    <xf numFmtId="0" fontId="0" fillId="4" borderId="2" xfId="0" applyFont="1" applyFill="1" applyBorder="1" applyAlignment="1">
      <alignment vertical="center"/>
    </xf>
    <xf numFmtId="0" fontId="0" fillId="0" borderId="2" xfId="0" applyFont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6" borderId="9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1" xfId="0" quotePrefix="1" applyFill="1" applyBorder="1" applyAlignment="1">
      <alignment horizontal="center" vertical="center"/>
    </xf>
    <xf numFmtId="0" fontId="0" fillId="6" borderId="1" xfId="0" quotePrefix="1" applyFill="1" applyBorder="1" applyAlignment="1">
      <alignment horizontal="center"/>
    </xf>
    <xf numFmtId="0" fontId="8" fillId="6" borderId="1" xfId="0" applyFont="1" applyFill="1" applyBorder="1" applyAlignment="1">
      <alignment vertical="center"/>
    </xf>
    <xf numFmtId="165" fontId="0" fillId="4" borderId="1" xfId="1" applyNumberFormat="1" applyFont="1" applyFill="1" applyBorder="1" applyAlignment="1">
      <alignment vertical="center"/>
    </xf>
    <xf numFmtId="43" fontId="0" fillId="2" borderId="1" xfId="4" applyFont="1" applyFill="1" applyBorder="1" applyAlignment="1">
      <alignment horizontal="center" vertical="center"/>
    </xf>
    <xf numFmtId="43" fontId="21" fillId="2" borderId="1" xfId="0" applyNumberFormat="1" applyFont="1" applyFill="1" applyBorder="1" applyAlignment="1">
      <alignment horizontal="left" vertical="center" wrapText="1"/>
    </xf>
    <xf numFmtId="49" fontId="16" fillId="0" borderId="15" xfId="1" quotePrefix="1" applyNumberFormat="1" applyFont="1" applyFill="1" applyBorder="1" applyAlignment="1">
      <alignment horizontal="left" vertical="center" wrapText="1"/>
    </xf>
    <xf numFmtId="0" fontId="22" fillId="0" borderId="2" xfId="3" applyFont="1" applyBorder="1" applyAlignment="1">
      <alignment vertical="center" wrapText="1"/>
    </xf>
    <xf numFmtId="49" fontId="0" fillId="2" borderId="1" xfId="1" quotePrefix="1" applyNumberFormat="1" applyFont="1" applyFill="1" applyBorder="1" applyAlignment="1">
      <alignment horizontal="left" wrapText="1"/>
    </xf>
    <xf numFmtId="165" fontId="11" fillId="2" borderId="1" xfId="0" applyNumberFormat="1" applyFont="1" applyFill="1" applyBorder="1" applyAlignment="1">
      <alignment vertical="center"/>
    </xf>
    <xf numFmtId="0" fontId="0" fillId="6" borderId="5" xfId="0" applyFill="1" applyBorder="1" applyAlignment="1"/>
    <xf numFmtId="0" fontId="0" fillId="0" borderId="5" xfId="0" applyBorder="1"/>
    <xf numFmtId="0" fontId="0" fillId="2" borderId="5" xfId="0" applyFill="1" applyBorder="1"/>
    <xf numFmtId="165" fontId="0" fillId="2" borderId="5" xfId="1" applyNumberFormat="1" applyFont="1" applyFill="1" applyBorder="1" applyAlignment="1">
      <alignment vertical="center"/>
    </xf>
    <xf numFmtId="0" fontId="0" fillId="6" borderId="5" xfId="0" quotePrefix="1" applyFill="1" applyBorder="1" applyAlignment="1"/>
    <xf numFmtId="0" fontId="0" fillId="2" borderId="5" xfId="0" applyFont="1" applyFill="1" applyBorder="1" applyAlignment="1">
      <alignment horizontal="left" vertical="center" wrapText="1"/>
    </xf>
    <xf numFmtId="0" fontId="12" fillId="0" borderId="5" xfId="0" applyFont="1" applyBorder="1" applyAlignment="1">
      <alignment horizontal="left" wrapText="1"/>
    </xf>
    <xf numFmtId="0" fontId="0" fillId="0" borderId="2" xfId="0" applyFont="1" applyFill="1" applyBorder="1" applyAlignment="1">
      <alignment horizontal="left" vertical="center" wrapText="1"/>
    </xf>
    <xf numFmtId="49" fontId="0" fillId="0" borderId="2" xfId="0" applyNumberFormat="1" applyFont="1" applyFill="1" applyBorder="1" applyAlignment="1">
      <alignment horizontal="center" vertical="center"/>
    </xf>
    <xf numFmtId="165" fontId="21" fillId="2" borderId="1" xfId="0" applyNumberFormat="1" applyFont="1" applyFill="1" applyBorder="1" applyAlignment="1">
      <alignment vertical="center" wrapText="1"/>
    </xf>
    <xf numFmtId="165" fontId="21" fillId="2" borderId="1" xfId="0" applyNumberFormat="1" applyFont="1" applyFill="1" applyBorder="1" applyAlignment="1">
      <alignment horizontal="left" vertical="center" wrapText="1"/>
    </xf>
    <xf numFmtId="49" fontId="0" fillId="0" borderId="2" xfId="0" applyNumberFormat="1" applyFont="1" applyFill="1" applyBorder="1" applyAlignment="1">
      <alignment horizontal="left" vertical="center" wrapText="1"/>
    </xf>
    <xf numFmtId="0" fontId="10" fillId="0" borderId="1" xfId="3" applyFont="1" applyBorder="1" applyAlignment="1">
      <alignment horizontal="center" vertical="center"/>
    </xf>
    <xf numFmtId="0" fontId="12" fillId="0" borderId="0" xfId="3" applyAlignment="1">
      <alignment horizontal="center"/>
    </xf>
    <xf numFmtId="0" fontId="0" fillId="0" borderId="1" xfId="0" applyBorder="1" applyAlignment="1">
      <alignment horizontal="center" wrapText="1"/>
    </xf>
    <xf numFmtId="49" fontId="16" fillId="0" borderId="15" xfId="1" quotePrefix="1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165" fontId="0" fillId="5" borderId="1" xfId="1" applyNumberFormat="1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0" fontId="0" fillId="7" borderId="1" xfId="0" applyFill="1" applyBorder="1" applyAlignment="1">
      <alignment vertical="center"/>
    </xf>
    <xf numFmtId="49" fontId="0" fillId="7" borderId="1" xfId="1" applyNumberFormat="1" applyFont="1" applyFill="1" applyBorder="1" applyAlignment="1">
      <alignment horizontal="left" vertical="center"/>
    </xf>
    <xf numFmtId="0" fontId="6" fillId="7" borderId="1" xfId="0" applyFont="1" applyFill="1" applyBorder="1" applyAlignment="1">
      <alignment vertical="center"/>
    </xf>
    <xf numFmtId="165" fontId="21" fillId="0" borderId="1" xfId="0" applyNumberFormat="1" applyFont="1" applyBorder="1" applyAlignment="1">
      <alignment vertical="center"/>
    </xf>
    <xf numFmtId="165" fontId="21" fillId="8" borderId="1" xfId="0" applyNumberFormat="1" applyFont="1" applyFill="1" applyBorder="1" applyAlignment="1">
      <alignment vertical="center"/>
    </xf>
    <xf numFmtId="0" fontId="10" fillId="0" borderId="1" xfId="3" applyFont="1" applyBorder="1" applyAlignment="1">
      <alignment horizontal="center" vertical="center"/>
    </xf>
    <xf numFmtId="0" fontId="12" fillId="0" borderId="0" xfId="3" applyAlignment="1">
      <alignment horizontal="center"/>
    </xf>
    <xf numFmtId="0" fontId="0" fillId="0" borderId="1" xfId="0" applyBorder="1" applyAlignment="1">
      <alignment horizontal="center" wrapText="1"/>
    </xf>
    <xf numFmtId="0" fontId="13" fillId="0" borderId="0" xfId="0" applyFont="1" applyAlignment="1"/>
    <xf numFmtId="0" fontId="21" fillId="0" borderId="0" xfId="0" applyFont="1" applyAlignment="1"/>
    <xf numFmtId="0" fontId="10" fillId="2" borderId="1" xfId="3" applyFont="1" applyFill="1" applyBorder="1" applyAlignment="1">
      <alignment vertical="center"/>
    </xf>
    <xf numFmtId="0" fontId="24" fillId="0" borderId="0" xfId="0" applyFont="1" applyAlignment="1"/>
    <xf numFmtId="0" fontId="23" fillId="0" borderId="0" xfId="0" applyFont="1" applyAlignment="1"/>
    <xf numFmtId="0" fontId="23" fillId="0" borderId="0" xfId="0" applyFont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0" fontId="10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vertical="center"/>
    </xf>
    <xf numFmtId="0" fontId="28" fillId="2" borderId="1" xfId="0" applyFont="1" applyFill="1" applyBorder="1" applyAlignment="1">
      <alignment horizontal="center" vertical="center"/>
    </xf>
    <xf numFmtId="165" fontId="10" fillId="2" borderId="1" xfId="1" applyNumberFormat="1" applyFont="1" applyFill="1" applyBorder="1" applyAlignment="1">
      <alignment horizontal="center" vertical="center"/>
    </xf>
    <xf numFmtId="165" fontId="26" fillId="2" borderId="1" xfId="0" applyNumberFormat="1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/>
    </xf>
    <xf numFmtId="43" fontId="26" fillId="2" borderId="1" xfId="0" applyNumberFormat="1" applyFont="1" applyFill="1" applyBorder="1" applyAlignment="1">
      <alignment horizontal="left" vertical="center" wrapText="1"/>
    </xf>
    <xf numFmtId="0" fontId="10" fillId="5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horizontal="center" vertical="center"/>
    </xf>
    <xf numFmtId="165" fontId="10" fillId="5" borderId="1" xfId="1" applyNumberFormat="1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165" fontId="10" fillId="4" borderId="1" xfId="1" applyNumberFormat="1" applyFont="1" applyFill="1" applyBorder="1" applyAlignment="1">
      <alignment vertical="center"/>
    </xf>
    <xf numFmtId="49" fontId="19" fillId="2" borderId="1" xfId="0" applyNumberFormat="1" applyFont="1" applyFill="1" applyBorder="1" applyAlignment="1">
      <alignment horizontal="left" vertical="center" wrapText="1"/>
    </xf>
    <xf numFmtId="49" fontId="19" fillId="2" borderId="1" xfId="1" applyNumberFormat="1" applyFont="1" applyFill="1" applyBorder="1" applyAlignment="1">
      <alignment horizontal="left" vertical="center" wrapText="1"/>
    </xf>
    <xf numFmtId="49" fontId="19" fillId="2" borderId="1" xfId="1" quotePrefix="1" applyNumberFormat="1" applyFont="1" applyFill="1" applyBorder="1" applyAlignment="1">
      <alignment horizontal="left" vertical="center" wrapText="1"/>
    </xf>
    <xf numFmtId="165" fontId="26" fillId="2" borderId="1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10" fillId="0" borderId="1" xfId="0" quotePrefix="1" applyFont="1" applyFill="1" applyBorder="1" applyAlignment="1">
      <alignment horizontal="center" vertical="center"/>
    </xf>
    <xf numFmtId="165" fontId="26" fillId="2" borderId="1" xfId="0" applyNumberFormat="1" applyFont="1" applyFill="1" applyBorder="1"/>
    <xf numFmtId="0" fontId="10" fillId="2" borderId="1" xfId="0" applyFont="1" applyFill="1" applyBorder="1" applyAlignment="1">
      <alignment vertical="center" wrapText="1"/>
    </xf>
    <xf numFmtId="165" fontId="26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vertical="top"/>
    </xf>
    <xf numFmtId="0" fontId="10" fillId="2" borderId="1" xfId="0" quotePrefix="1" applyFont="1" applyFill="1" applyBorder="1" applyAlignment="1">
      <alignment horizontal="center" vertical="top"/>
    </xf>
    <xf numFmtId="49" fontId="19" fillId="2" borderId="1" xfId="0" applyNumberFormat="1" applyFont="1" applyFill="1" applyBorder="1" applyAlignment="1">
      <alignment horizontal="left" vertical="center"/>
    </xf>
    <xf numFmtId="41" fontId="26" fillId="2" borderId="1" xfId="0" applyNumberFormat="1" applyFont="1" applyFill="1" applyBorder="1" applyAlignment="1">
      <alignment horizontal="left" wrapText="1"/>
    </xf>
    <xf numFmtId="41" fontId="10" fillId="2" borderId="1" xfId="1" applyFont="1" applyFill="1" applyBorder="1" applyAlignment="1">
      <alignment vertical="center"/>
    </xf>
    <xf numFmtId="0" fontId="21" fillId="0" borderId="0" xfId="0" applyFont="1" applyAlignment="1">
      <alignment vertical="center"/>
    </xf>
    <xf numFmtId="0" fontId="12" fillId="0" borderId="5" xfId="0" applyFont="1" applyBorder="1" applyAlignment="1">
      <alignment horizontal="left" vertical="center" wrapText="1"/>
    </xf>
    <xf numFmtId="0" fontId="10" fillId="2" borderId="1" xfId="0" quotePrefix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0" fillId="2" borderId="2" xfId="0" applyFont="1" applyFill="1" applyBorder="1" applyAlignment="1">
      <alignment horizontal="left" wrapText="1"/>
    </xf>
    <xf numFmtId="0" fontId="10" fillId="2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vertical="center"/>
    </xf>
    <xf numFmtId="165" fontId="10" fillId="2" borderId="6" xfId="1" applyNumberFormat="1" applyFont="1" applyFill="1" applyBorder="1" applyAlignment="1">
      <alignment vertical="center"/>
    </xf>
    <xf numFmtId="0" fontId="28" fillId="2" borderId="6" xfId="0" applyFont="1" applyFill="1" applyBorder="1" applyAlignment="1">
      <alignment horizontal="center" vertical="center"/>
    </xf>
    <xf numFmtId="165" fontId="10" fillId="2" borderId="6" xfId="1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left" wrapText="1"/>
    </xf>
    <xf numFmtId="0" fontId="10" fillId="2" borderId="6" xfId="0" applyFont="1" applyFill="1" applyBorder="1" applyAlignment="1">
      <alignment horizontal="left" vertical="center" wrapText="1"/>
    </xf>
    <xf numFmtId="165" fontId="26" fillId="2" borderId="6" xfId="0" applyNumberFormat="1" applyFont="1" applyFill="1" applyBorder="1" applyAlignment="1">
      <alignment horizontal="left" vertical="center" wrapText="1"/>
    </xf>
    <xf numFmtId="49" fontId="10" fillId="2" borderId="6" xfId="0" applyNumberFormat="1" applyFont="1" applyFill="1" applyBorder="1" applyAlignment="1">
      <alignment horizontal="center" vertical="center"/>
    </xf>
    <xf numFmtId="49" fontId="10" fillId="2" borderId="6" xfId="0" applyNumberFormat="1" applyFont="1" applyFill="1" applyBorder="1" applyAlignment="1">
      <alignment horizontal="left" vertical="center" wrapText="1"/>
    </xf>
    <xf numFmtId="165" fontId="10" fillId="2" borderId="6" xfId="1" applyNumberFormat="1" applyFont="1" applyFill="1" applyBorder="1" applyAlignment="1"/>
    <xf numFmtId="0" fontId="10" fillId="4" borderId="6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horizontal="center" vertical="center"/>
    </xf>
    <xf numFmtId="43" fontId="10" fillId="2" borderId="6" xfId="4" applyFont="1" applyFill="1" applyBorder="1" applyAlignment="1">
      <alignment horizontal="center" vertical="center"/>
    </xf>
    <xf numFmtId="49" fontId="10" fillId="2" borderId="6" xfId="1" quotePrefix="1" applyNumberFormat="1" applyFont="1" applyFill="1" applyBorder="1" applyAlignment="1">
      <alignment horizontal="left" vertical="center"/>
    </xf>
    <xf numFmtId="0" fontId="10" fillId="2" borderId="6" xfId="0" applyFont="1" applyFill="1" applyBorder="1"/>
    <xf numFmtId="0" fontId="10" fillId="2" borderId="6" xfId="0" applyFont="1" applyFill="1" applyBorder="1" applyAlignment="1">
      <alignment horizontal="left" vertical="center"/>
    </xf>
    <xf numFmtId="0" fontId="10" fillId="2" borderId="6" xfId="0" applyFont="1" applyFill="1" applyBorder="1" applyAlignment="1">
      <alignment horizontal="center"/>
    </xf>
    <xf numFmtId="49" fontId="10" fillId="2" borderId="6" xfId="1" quotePrefix="1" applyNumberFormat="1" applyFont="1" applyFill="1" applyBorder="1" applyAlignment="1">
      <alignment horizontal="left" vertical="center" wrapText="1"/>
    </xf>
    <xf numFmtId="49" fontId="19" fillId="2" borderId="6" xfId="0" applyNumberFormat="1" applyFont="1" applyFill="1" applyBorder="1" applyAlignment="1">
      <alignment horizontal="left" wrapText="1"/>
    </xf>
    <xf numFmtId="0" fontId="10" fillId="2" borderId="6" xfId="0" applyFont="1" applyFill="1" applyBorder="1" applyAlignment="1">
      <alignment horizontal="left"/>
    </xf>
    <xf numFmtId="0" fontId="10" fillId="5" borderId="6" xfId="0" applyFont="1" applyFill="1" applyBorder="1" applyAlignment="1">
      <alignment horizontal="center"/>
    </xf>
    <xf numFmtId="0" fontId="10" fillId="5" borderId="6" xfId="0" applyFont="1" applyFill="1" applyBorder="1"/>
    <xf numFmtId="165" fontId="10" fillId="5" borderId="6" xfId="1" applyNumberFormat="1" applyFont="1" applyFill="1" applyBorder="1"/>
    <xf numFmtId="0" fontId="10" fillId="4" borderId="6" xfId="0" applyFont="1" applyFill="1" applyBorder="1" applyAlignment="1">
      <alignment horizontal="center"/>
    </xf>
    <xf numFmtId="0" fontId="10" fillId="4" borderId="6" xfId="0" applyFont="1" applyFill="1" applyBorder="1"/>
    <xf numFmtId="165" fontId="10" fillId="4" borderId="6" xfId="1" applyNumberFormat="1" applyFont="1" applyFill="1" applyBorder="1"/>
    <xf numFmtId="0" fontId="10" fillId="4" borderId="6" xfId="0" applyFont="1" applyFill="1" applyBorder="1" applyAlignment="1">
      <alignment horizontal="center" vertical="top"/>
    </xf>
    <xf numFmtId="0" fontId="10" fillId="4" borderId="6" xfId="0" applyFont="1" applyFill="1" applyBorder="1" applyAlignment="1">
      <alignment vertical="top" wrapText="1"/>
    </xf>
    <xf numFmtId="165" fontId="10" fillId="4" borderId="6" xfId="1" applyNumberFormat="1" applyFont="1" applyFill="1" applyBorder="1" applyAlignment="1">
      <alignment vertical="top"/>
    </xf>
    <xf numFmtId="0" fontId="10" fillId="5" borderId="6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vertical="center"/>
    </xf>
    <xf numFmtId="165" fontId="10" fillId="5" borderId="6" xfId="1" applyNumberFormat="1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165" fontId="10" fillId="4" borderId="6" xfId="1" applyNumberFormat="1" applyFont="1" applyFill="1" applyBorder="1" applyAlignment="1">
      <alignment vertical="center"/>
    </xf>
    <xf numFmtId="49" fontId="19" fillId="2" borderId="6" xfId="0" applyNumberFormat="1" applyFont="1" applyFill="1" applyBorder="1" applyAlignment="1">
      <alignment horizontal="left" vertical="center" wrapText="1"/>
    </xf>
    <xf numFmtId="49" fontId="19" fillId="2" borderId="6" xfId="1" applyNumberFormat="1" applyFont="1" applyFill="1" applyBorder="1" applyAlignment="1">
      <alignment horizontal="left" vertical="center" wrapText="1"/>
    </xf>
    <xf numFmtId="49" fontId="19" fillId="2" borderId="6" xfId="1" quotePrefix="1" applyNumberFormat="1" applyFont="1" applyFill="1" applyBorder="1" applyAlignment="1">
      <alignment horizontal="left" vertical="center" wrapText="1"/>
    </xf>
    <xf numFmtId="165" fontId="26" fillId="2" borderId="6" xfId="0" applyNumberFormat="1" applyFont="1" applyFill="1" applyBorder="1" applyAlignment="1">
      <alignment vertical="center"/>
    </xf>
    <xf numFmtId="0" fontId="10" fillId="2" borderId="6" xfId="0" quotePrefix="1" applyFont="1" applyFill="1" applyBorder="1" applyAlignment="1">
      <alignment vertical="center"/>
    </xf>
    <xf numFmtId="49" fontId="10" fillId="2" borderId="6" xfId="1" applyNumberFormat="1" applyFont="1" applyFill="1" applyBorder="1" applyAlignment="1">
      <alignment horizontal="left" vertical="center"/>
    </xf>
    <xf numFmtId="0" fontId="10" fillId="2" borderId="6" xfId="0" applyFont="1" applyFill="1" applyBorder="1" applyAlignment="1">
      <alignment horizontal="center" wrapText="1"/>
    </xf>
    <xf numFmtId="0" fontId="10" fillId="2" borderId="6" xfId="0" quotePrefix="1" applyFont="1" applyFill="1" applyBorder="1" applyAlignment="1"/>
    <xf numFmtId="0" fontId="10" fillId="2" borderId="6" xfId="0" applyFont="1" applyFill="1" applyBorder="1" applyAlignment="1"/>
    <xf numFmtId="0" fontId="27" fillId="2" borderId="6" xfId="0" applyFont="1" applyFill="1" applyBorder="1" applyAlignment="1"/>
    <xf numFmtId="49" fontId="19" fillId="2" borderId="6" xfId="1" quotePrefix="1" applyNumberFormat="1" applyFont="1" applyFill="1" applyBorder="1" applyAlignment="1">
      <alignment horizontal="left" wrapText="1"/>
    </xf>
    <xf numFmtId="0" fontId="27" fillId="2" borderId="6" xfId="0" applyFont="1" applyFill="1" applyBorder="1" applyAlignment="1">
      <alignment vertical="center"/>
    </xf>
    <xf numFmtId="49" fontId="19" fillId="2" borderId="6" xfId="1" applyNumberFormat="1" applyFont="1" applyFill="1" applyBorder="1" applyAlignment="1">
      <alignment horizontal="left" vertical="center"/>
    </xf>
    <xf numFmtId="49" fontId="19" fillId="2" borderId="6" xfId="1" applyNumberFormat="1" applyFont="1" applyFill="1" applyBorder="1" applyAlignment="1">
      <alignment vertical="center" wrapText="1"/>
    </xf>
    <xf numFmtId="0" fontId="25" fillId="2" borderId="6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/>
    </xf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vertical="center" wrapText="1"/>
    </xf>
    <xf numFmtId="0" fontId="10" fillId="2" borderId="6" xfId="0" quotePrefix="1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/>
    </xf>
    <xf numFmtId="0" fontId="10" fillId="2" borderId="7" xfId="0" applyFont="1" applyFill="1" applyBorder="1"/>
    <xf numFmtId="0" fontId="26" fillId="2" borderId="6" xfId="0" applyFont="1" applyFill="1" applyBorder="1" applyAlignment="1">
      <alignment horizontal="center" wrapText="1"/>
    </xf>
    <xf numFmtId="0" fontId="13" fillId="2" borderId="0" xfId="0" applyFont="1" applyFill="1" applyAlignment="1">
      <alignment horizontal="center"/>
    </xf>
    <xf numFmtId="0" fontId="13" fillId="2" borderId="0" xfId="0" applyFont="1" applyFill="1" applyAlignment="1"/>
    <xf numFmtId="0" fontId="21" fillId="2" borderId="0" xfId="0" applyFont="1" applyFill="1" applyAlignment="1"/>
    <xf numFmtId="0" fontId="0" fillId="2" borderId="0" xfId="0" applyFill="1" applyAlignment="1">
      <alignment horizontal="center"/>
    </xf>
    <xf numFmtId="0" fontId="10" fillId="2" borderId="2" xfId="0" applyFont="1" applyFill="1" applyBorder="1" applyAlignment="1">
      <alignment vertical="center"/>
    </xf>
    <xf numFmtId="0" fontId="10" fillId="0" borderId="5" xfId="2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8" borderId="5" xfId="0" applyFill="1" applyBorder="1" applyAlignment="1"/>
    <xf numFmtId="0" fontId="0" fillId="6" borderId="5" xfId="0" applyFill="1" applyBorder="1" applyAlignment="1">
      <alignment horizontal="center" vertical="center"/>
    </xf>
    <xf numFmtId="0" fontId="0" fillId="6" borderId="5" xfId="0" applyFill="1" applyBorder="1" applyAlignment="1">
      <alignment horizontal="center"/>
    </xf>
    <xf numFmtId="0" fontId="10" fillId="0" borderId="5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vertical="center" wrapText="1"/>
    </xf>
    <xf numFmtId="0" fontId="0" fillId="0" borderId="5" xfId="0" applyFont="1" applyFill="1" applyBorder="1" applyAlignment="1">
      <alignment horizontal="left" vertical="center" wrapText="1"/>
    </xf>
    <xf numFmtId="0" fontId="0" fillId="2" borderId="5" xfId="0" applyFont="1" applyFill="1" applyBorder="1" applyAlignment="1">
      <alignment horizontal="left" vertical="top" wrapText="1"/>
    </xf>
    <xf numFmtId="0" fontId="0" fillId="0" borderId="5" xfId="0" applyFont="1" applyBorder="1" applyAlignment="1">
      <alignment horizontal="left" vertical="center" wrapText="1"/>
    </xf>
    <xf numFmtId="49" fontId="16" fillId="2" borderId="21" xfId="0" applyNumberFormat="1" applyFont="1" applyFill="1" applyBorder="1" applyAlignment="1">
      <alignment horizontal="left" vertical="center" wrapText="1"/>
    </xf>
    <xf numFmtId="49" fontId="10" fillId="2" borderId="7" xfId="0" applyNumberFormat="1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vertical="center"/>
    </xf>
    <xf numFmtId="0" fontId="10" fillId="2" borderId="1" xfId="0" quotePrefix="1" applyFont="1" applyFill="1" applyBorder="1" applyAlignment="1">
      <alignment vertical="center"/>
    </xf>
    <xf numFmtId="0" fontId="10" fillId="2" borderId="1" xfId="0" quotePrefix="1" applyFont="1" applyFill="1" applyBorder="1" applyAlignment="1"/>
    <xf numFmtId="0" fontId="10" fillId="2" borderId="1" xfId="0" applyFont="1" applyFill="1" applyBorder="1" applyAlignment="1"/>
    <xf numFmtId="49" fontId="10" fillId="2" borderId="1" xfId="0" applyNumberFormat="1" applyFont="1" applyFill="1" applyBorder="1" applyAlignment="1">
      <alignment horizontal="left" vertical="center" wrapText="1"/>
    </xf>
    <xf numFmtId="0" fontId="27" fillId="2" borderId="1" xfId="0" applyFont="1" applyFill="1" applyBorder="1" applyAlignment="1"/>
    <xf numFmtId="49" fontId="19" fillId="2" borderId="1" xfId="1" quotePrefix="1" applyNumberFormat="1" applyFont="1" applyFill="1" applyBorder="1" applyAlignment="1">
      <alignment horizontal="left" wrapText="1"/>
    </xf>
    <xf numFmtId="0" fontId="26" fillId="2" borderId="1" xfId="0" applyFont="1" applyFill="1" applyBorder="1" applyAlignment="1">
      <alignment vertical="center" wrapText="1"/>
    </xf>
    <xf numFmtId="49" fontId="19" fillId="2" borderId="1" xfId="1" applyNumberFormat="1" applyFont="1" applyFill="1" applyBorder="1" applyAlignment="1">
      <alignment horizontal="left" wrapText="1"/>
    </xf>
    <xf numFmtId="49" fontId="19" fillId="2" borderId="1" xfId="1" applyNumberFormat="1" applyFont="1" applyFill="1" applyBorder="1" applyAlignment="1">
      <alignment horizontal="left" vertical="top" wrapText="1"/>
    </xf>
    <xf numFmtId="49" fontId="19" fillId="2" borderId="1" xfId="1" quotePrefix="1" applyNumberFormat="1" applyFont="1" applyFill="1" applyBorder="1" applyAlignment="1">
      <alignment horizontal="left" vertical="top" wrapText="1"/>
    </xf>
    <xf numFmtId="0" fontId="25" fillId="2" borderId="1" xfId="3" applyFont="1" applyFill="1" applyBorder="1" applyAlignment="1">
      <alignment vertical="center" wrapText="1"/>
    </xf>
    <xf numFmtId="49" fontId="19" fillId="2" borderId="1" xfId="1" quotePrefix="1" applyNumberFormat="1" applyFont="1" applyFill="1" applyBorder="1" applyAlignment="1">
      <alignment horizontal="center" vertical="center" wrapText="1"/>
    </xf>
    <xf numFmtId="49" fontId="10" fillId="2" borderId="1" xfId="1" quotePrefix="1" applyNumberFormat="1" applyFont="1" applyFill="1" applyBorder="1" applyAlignment="1">
      <alignment horizontal="left" wrapText="1"/>
    </xf>
    <xf numFmtId="0" fontId="10" fillId="2" borderId="1" xfId="0" quotePrefix="1" applyFont="1" applyFill="1" applyBorder="1" applyAlignment="1">
      <alignment horizontal="center"/>
    </xf>
    <xf numFmtId="49" fontId="10" fillId="2" borderId="1" xfId="0" applyNumberFormat="1" applyFont="1" applyFill="1" applyBorder="1" applyAlignment="1">
      <alignment vertical="center" wrapText="1"/>
    </xf>
    <xf numFmtId="0" fontId="10" fillId="2" borderId="7" xfId="0" applyFont="1" applyFill="1" applyBorder="1" applyAlignment="1">
      <alignment horizontal="left" wrapText="1"/>
    </xf>
    <xf numFmtId="0" fontId="10" fillId="2" borderId="7" xfId="0" quotePrefix="1" applyFont="1" applyFill="1" applyBorder="1" applyAlignment="1">
      <alignment vertical="center"/>
    </xf>
    <xf numFmtId="0" fontId="10" fillId="2" borderId="7" xfId="0" applyFont="1" applyFill="1" applyBorder="1" applyAlignment="1">
      <alignment horizontal="left" vertical="center" wrapText="1"/>
    </xf>
    <xf numFmtId="0" fontId="10" fillId="2" borderId="7" xfId="0" applyFont="1" applyFill="1" applyBorder="1" applyAlignment="1">
      <alignment horizontal="left" vertical="center"/>
    </xf>
    <xf numFmtId="0" fontId="27" fillId="2" borderId="7" xfId="0" applyFont="1" applyFill="1" applyBorder="1" applyAlignment="1">
      <alignment vertical="center"/>
    </xf>
    <xf numFmtId="0" fontId="10" fillId="2" borderId="7" xfId="0" applyFont="1" applyFill="1" applyBorder="1" applyAlignment="1">
      <alignment horizontal="center" wrapText="1"/>
    </xf>
    <xf numFmtId="0" fontId="26" fillId="2" borderId="7" xfId="0" applyFont="1" applyFill="1" applyBorder="1" applyAlignment="1">
      <alignment vertical="center" wrapText="1"/>
    </xf>
    <xf numFmtId="0" fontId="26" fillId="2" borderId="2" xfId="0" applyFont="1" applyFill="1" applyBorder="1" applyAlignment="1">
      <alignment horizontal="left" vertical="center" wrapText="1"/>
    </xf>
    <xf numFmtId="165" fontId="26" fillId="2" borderId="2" xfId="0" applyNumberFormat="1" applyFont="1" applyFill="1" applyBorder="1" applyAlignment="1">
      <alignment vertical="center"/>
    </xf>
    <xf numFmtId="0" fontId="12" fillId="0" borderId="2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2" xfId="0" applyFont="1" applyBorder="1" applyAlignment="1">
      <alignment horizontal="left" wrapText="1"/>
    </xf>
    <xf numFmtId="0" fontId="10" fillId="0" borderId="11" xfId="0" applyFont="1" applyBorder="1" applyAlignment="1">
      <alignment horizontal="center" vertical="center"/>
    </xf>
    <xf numFmtId="0" fontId="12" fillId="0" borderId="7" xfId="0" applyFont="1" applyBorder="1" applyAlignment="1">
      <alignment vertical="center" wrapText="1"/>
    </xf>
    <xf numFmtId="0" fontId="0" fillId="0" borderId="7" xfId="0" applyBorder="1"/>
    <xf numFmtId="0" fontId="0" fillId="0" borderId="7" xfId="0" applyBorder="1" applyAlignment="1">
      <alignment horizontal="center"/>
    </xf>
    <xf numFmtId="43" fontId="0" fillId="0" borderId="0" xfId="0" applyNumberFormat="1"/>
    <xf numFmtId="165" fontId="26" fillId="2" borderId="6" xfId="0" applyNumberFormat="1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 vertical="center" wrapText="1"/>
    </xf>
    <xf numFmtId="43" fontId="0" fillId="0" borderId="0" xfId="4" applyFont="1"/>
    <xf numFmtId="49" fontId="16" fillId="0" borderId="6" xfId="1" quotePrefix="1" applyNumberFormat="1" applyFont="1" applyFill="1" applyBorder="1" applyAlignment="1">
      <alignment horizontal="left" vertical="center" wrapText="1"/>
    </xf>
    <xf numFmtId="165" fontId="26" fillId="2" borderId="1" xfId="1" applyNumberFormat="1" applyFont="1" applyFill="1" applyBorder="1" applyAlignment="1">
      <alignment vertical="center"/>
    </xf>
    <xf numFmtId="0" fontId="10" fillId="2" borderId="1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10" fillId="2" borderId="1" xfId="3" applyFont="1" applyFill="1" applyBorder="1" applyAlignment="1">
      <alignment horizontal="center" vertical="center"/>
    </xf>
    <xf numFmtId="0" fontId="10" fillId="0" borderId="2" xfId="2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0" fillId="0" borderId="23" xfId="2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0" fontId="10" fillId="0" borderId="11" xfId="2" applyFont="1" applyBorder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26" fillId="0" borderId="24" xfId="2" applyFont="1" applyBorder="1" applyAlignment="1">
      <alignment horizontal="center" vertical="center"/>
    </xf>
    <xf numFmtId="0" fontId="26" fillId="0" borderId="24" xfId="2" applyFont="1" applyBorder="1" applyAlignment="1">
      <alignment horizontal="left" vertical="center"/>
    </xf>
    <xf numFmtId="43" fontId="26" fillId="0" borderId="24" xfId="2" applyNumberFormat="1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10" xfId="2" applyFont="1" applyBorder="1" applyAlignment="1">
      <alignment horizontal="center" vertical="center"/>
    </xf>
    <xf numFmtId="0" fontId="26" fillId="0" borderId="11" xfId="2" applyFont="1" applyBorder="1" applyAlignment="1">
      <alignment horizontal="center" vertical="center"/>
    </xf>
    <xf numFmtId="0" fontId="26" fillId="0" borderId="2" xfId="2" applyFont="1" applyBorder="1" applyAlignment="1">
      <alignment horizontal="center" vertical="center"/>
    </xf>
    <xf numFmtId="0" fontId="26" fillId="0" borderId="9" xfId="2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0" xfId="0" applyFont="1"/>
    <xf numFmtId="0" fontId="26" fillId="0" borderId="25" xfId="2" applyFont="1" applyBorder="1" applyAlignment="1">
      <alignment horizontal="center" vertical="center"/>
    </xf>
    <xf numFmtId="0" fontId="26" fillId="0" borderId="25" xfId="2" applyFont="1" applyBorder="1" applyAlignment="1">
      <alignment horizontal="left" vertical="center"/>
    </xf>
    <xf numFmtId="0" fontId="10" fillId="0" borderId="25" xfId="2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/>
    <xf numFmtId="0" fontId="10" fillId="0" borderId="25" xfId="0" quotePrefix="1" applyFont="1" applyBorder="1" applyAlignment="1">
      <alignment horizontal="center" vertical="top"/>
    </xf>
    <xf numFmtId="0" fontId="26" fillId="0" borderId="25" xfId="0" applyFont="1" applyBorder="1" applyAlignment="1">
      <alignment horizontal="left" vertical="center" wrapText="1"/>
    </xf>
    <xf numFmtId="0" fontId="10" fillId="0" borderId="25" xfId="0" applyFont="1" applyBorder="1" applyAlignment="1">
      <alignment vertical="top" wrapText="1"/>
    </xf>
    <xf numFmtId="0" fontId="10" fillId="0" borderId="25" xfId="0" applyFont="1" applyBorder="1" applyAlignment="1">
      <alignment horizontal="center" vertical="center"/>
    </xf>
    <xf numFmtId="166" fontId="10" fillId="0" borderId="25" xfId="4" applyNumberFormat="1" applyFont="1" applyBorder="1" applyAlignment="1">
      <alignment vertical="center"/>
    </xf>
    <xf numFmtId="0" fontId="10" fillId="0" borderId="25" xfId="0" applyFont="1" applyBorder="1" applyAlignment="1">
      <alignment horizontal="center" vertical="top" wrapText="1"/>
    </xf>
    <xf numFmtId="167" fontId="10" fillId="0" borderId="25" xfId="0" applyNumberFormat="1" applyFont="1" applyBorder="1" applyAlignment="1">
      <alignment horizontal="center" vertical="center"/>
    </xf>
    <xf numFmtId="43" fontId="10" fillId="2" borderId="25" xfId="4" applyFont="1" applyFill="1" applyBorder="1" applyAlignment="1">
      <alignment vertical="center"/>
    </xf>
    <xf numFmtId="0" fontId="10" fillId="0" borderId="25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165" fontId="26" fillId="8" borderId="2" xfId="0" applyNumberFormat="1" applyFont="1" applyFill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26" fillId="0" borderId="24" xfId="0" applyFont="1" applyBorder="1" applyAlignment="1">
      <alignment horizontal="left" vertical="center" wrapText="1"/>
    </xf>
    <xf numFmtId="0" fontId="10" fillId="0" borderId="24" xfId="0" applyFont="1" applyBorder="1" applyAlignment="1">
      <alignment vertical="top" wrapText="1"/>
    </xf>
    <xf numFmtId="0" fontId="10" fillId="0" borderId="24" xfId="0" applyFont="1" applyBorder="1" applyAlignment="1">
      <alignment horizontal="center" vertical="center"/>
    </xf>
    <xf numFmtId="166" fontId="10" fillId="0" borderId="24" xfId="4" applyNumberFormat="1" applyFont="1" applyBorder="1" applyAlignment="1">
      <alignment vertical="center"/>
    </xf>
    <xf numFmtId="0" fontId="10" fillId="0" borderId="24" xfId="0" applyFont="1" applyBorder="1" applyAlignment="1">
      <alignment horizontal="center" vertical="top" wrapText="1"/>
    </xf>
    <xf numFmtId="167" fontId="10" fillId="0" borderId="24" xfId="0" applyNumberFormat="1" applyFont="1" applyBorder="1" applyAlignment="1">
      <alignment horizontal="center" vertical="center"/>
    </xf>
    <xf numFmtId="43" fontId="10" fillId="2" borderId="24" xfId="4" applyFont="1" applyFill="1" applyBorder="1" applyAlignment="1">
      <alignment vertical="center"/>
    </xf>
    <xf numFmtId="0" fontId="10" fillId="0" borderId="24" xfId="0" applyFont="1" applyBorder="1" applyAlignment="1">
      <alignment vertical="center"/>
    </xf>
    <xf numFmtId="0" fontId="10" fillId="0" borderId="26" xfId="0" applyFont="1" applyBorder="1" applyAlignment="1">
      <alignment horizontal="left" vertical="center"/>
    </xf>
    <xf numFmtId="0" fontId="26" fillId="0" borderId="26" xfId="0" applyFont="1" applyBorder="1" applyAlignment="1">
      <alignment horizontal="left" vertical="center" wrapText="1"/>
    </xf>
    <xf numFmtId="0" fontId="10" fillId="0" borderId="26" xfId="0" applyFont="1" applyBorder="1" applyAlignment="1">
      <alignment vertical="center"/>
    </xf>
    <xf numFmtId="0" fontId="10" fillId="0" borderId="26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top" wrapText="1"/>
    </xf>
    <xf numFmtId="165" fontId="26" fillId="2" borderId="26" xfId="0" applyNumberFormat="1" applyFont="1" applyFill="1" applyBorder="1" applyAlignment="1">
      <alignment vertical="center"/>
    </xf>
    <xf numFmtId="0" fontId="4" fillId="0" borderId="1" xfId="0" applyFont="1" applyBorder="1" applyAlignment="1">
      <alignment horizontal="left" wrapText="1"/>
    </xf>
    <xf numFmtId="43" fontId="12" fillId="0" borderId="1" xfId="4" applyFont="1" applyBorder="1" applyAlignment="1">
      <alignment horizontal="center" vertical="center" wrapText="1"/>
    </xf>
    <xf numFmtId="43" fontId="11" fillId="0" borderId="1" xfId="0" applyNumberFormat="1" applyFont="1" applyBorder="1" applyAlignment="1">
      <alignment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wrapText="1"/>
    </xf>
    <xf numFmtId="0" fontId="10" fillId="2" borderId="12" xfId="0" applyFont="1" applyFill="1" applyBorder="1" applyAlignment="1">
      <alignment horizontal="left" wrapText="1"/>
    </xf>
    <xf numFmtId="43" fontId="26" fillId="2" borderId="6" xfId="0" applyNumberFormat="1" applyFont="1" applyFill="1" applyBorder="1" applyAlignment="1">
      <alignment horizontal="left" vertical="center" wrapText="1"/>
    </xf>
    <xf numFmtId="0" fontId="27" fillId="2" borderId="7" xfId="0" applyFont="1" applyFill="1" applyBorder="1" applyAlignment="1"/>
    <xf numFmtId="165" fontId="10" fillId="2" borderId="7" xfId="1" applyNumberFormat="1" applyFont="1" applyFill="1" applyBorder="1" applyAlignment="1">
      <alignment vertical="center"/>
    </xf>
    <xf numFmtId="0" fontId="10" fillId="2" borderId="7" xfId="0" applyFont="1" applyFill="1" applyBorder="1" applyAlignment="1"/>
    <xf numFmtId="0" fontId="10" fillId="4" borderId="7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/>
    </xf>
    <xf numFmtId="0" fontId="10" fillId="5" borderId="7" xfId="0" applyFont="1" applyFill="1" applyBorder="1"/>
    <xf numFmtId="165" fontId="10" fillId="5" borderId="7" xfId="1" applyNumberFormat="1" applyFont="1" applyFill="1" applyBorder="1"/>
    <xf numFmtId="165" fontId="10" fillId="4" borderId="7" xfId="1" applyNumberFormat="1" applyFont="1" applyFill="1" applyBorder="1" applyAlignment="1">
      <alignment vertical="center"/>
    </xf>
    <xf numFmtId="0" fontId="10" fillId="0" borderId="29" xfId="0" applyFont="1" applyBorder="1" applyAlignment="1">
      <alignment horizontal="center" vertical="center"/>
    </xf>
    <xf numFmtId="0" fontId="12" fillId="0" borderId="24" xfId="0" applyFont="1" applyBorder="1" applyAlignment="1">
      <alignment vertical="center" wrapText="1"/>
    </xf>
    <xf numFmtId="0" fontId="12" fillId="0" borderId="0" xfId="3" applyAlignment="1">
      <alignment horizontal="center"/>
    </xf>
    <xf numFmtId="0" fontId="0" fillId="0" borderId="1" xfId="0" applyBorder="1" applyAlignment="1">
      <alignment horizontal="center" wrapText="1"/>
    </xf>
    <xf numFmtId="0" fontId="10" fillId="2" borderId="1" xfId="3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/>
    </xf>
    <xf numFmtId="0" fontId="10" fillId="2" borderId="6" xfId="0" applyFont="1" applyFill="1" applyBorder="1" applyAlignment="1">
      <alignment horizontal="center" vertical="center" wrapText="1"/>
    </xf>
    <xf numFmtId="41" fontId="0" fillId="0" borderId="0" xfId="1" applyFont="1" applyAlignment="1">
      <alignment vertical="center"/>
    </xf>
    <xf numFmtId="165" fontId="0" fillId="2" borderId="0" xfId="0" applyNumberFormat="1" applyFill="1"/>
    <xf numFmtId="41" fontId="26" fillId="0" borderId="0" xfId="1" applyFont="1"/>
    <xf numFmtId="43" fontId="10" fillId="0" borderId="0" xfId="0" applyNumberFormat="1" applyFont="1" applyAlignment="1">
      <alignment vertical="center"/>
    </xf>
    <xf numFmtId="0" fontId="10" fillId="0" borderId="0" xfId="0" applyFont="1" applyBorder="1" applyAlignment="1">
      <alignment horizontal="center"/>
    </xf>
    <xf numFmtId="0" fontId="12" fillId="0" borderId="0" xfId="3" applyAlignment="1">
      <alignment horizontal="center"/>
    </xf>
    <xf numFmtId="0" fontId="10" fillId="2" borderId="1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23" fillId="0" borderId="0" xfId="0" applyFont="1" applyAlignment="1">
      <alignment horizontal="center"/>
    </xf>
    <xf numFmtId="0" fontId="10" fillId="2" borderId="1" xfId="3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8" borderId="25" xfId="0" quotePrefix="1" applyFont="1" applyFill="1" applyBorder="1" applyAlignment="1">
      <alignment horizontal="center" vertical="top"/>
    </xf>
    <xf numFmtId="0" fontId="26" fillId="8" borderId="25" xfId="0" applyFont="1" applyFill="1" applyBorder="1" applyAlignment="1">
      <alignment horizontal="left" vertical="center" wrapText="1"/>
    </xf>
    <xf numFmtId="0" fontId="10" fillId="8" borderId="25" xfId="0" applyFont="1" applyFill="1" applyBorder="1" applyAlignment="1">
      <alignment vertical="top" wrapText="1"/>
    </xf>
    <xf numFmtId="0" fontId="10" fillId="8" borderId="25" xfId="0" applyFont="1" applyFill="1" applyBorder="1" applyAlignment="1">
      <alignment horizontal="center" vertical="center"/>
    </xf>
    <xf numFmtId="166" fontId="10" fillId="8" borderId="25" xfId="4" applyNumberFormat="1" applyFont="1" applyFill="1" applyBorder="1" applyAlignment="1">
      <alignment vertical="center"/>
    </xf>
    <xf numFmtId="0" fontId="10" fillId="8" borderId="25" xfId="0" applyFont="1" applyFill="1" applyBorder="1" applyAlignment="1">
      <alignment horizontal="center" vertical="top" wrapText="1"/>
    </xf>
    <xf numFmtId="167" fontId="10" fillId="8" borderId="25" xfId="0" applyNumberFormat="1" applyFont="1" applyFill="1" applyBorder="1" applyAlignment="1">
      <alignment horizontal="center" vertical="center"/>
    </xf>
    <xf numFmtId="43" fontId="10" fillId="8" borderId="25" xfId="4" applyFont="1" applyFill="1" applyBorder="1" applyAlignment="1">
      <alignment vertical="center"/>
    </xf>
    <xf numFmtId="0" fontId="10" fillId="8" borderId="25" xfId="0" applyFont="1" applyFill="1" applyBorder="1" applyAlignment="1">
      <alignment vertical="center"/>
    </xf>
    <xf numFmtId="0" fontId="10" fillId="8" borderId="5" xfId="0" applyFont="1" applyFill="1" applyBorder="1" applyAlignment="1">
      <alignment vertical="center"/>
    </xf>
    <xf numFmtId="0" fontId="10" fillId="8" borderId="1" xfId="0" applyFont="1" applyFill="1" applyBorder="1" applyAlignment="1">
      <alignment vertical="center"/>
    </xf>
    <xf numFmtId="0" fontId="10" fillId="8" borderId="10" xfId="0" applyFont="1" applyFill="1" applyBorder="1" applyAlignment="1">
      <alignment vertical="center"/>
    </xf>
    <xf numFmtId="0" fontId="10" fillId="8" borderId="11" xfId="0" applyFont="1" applyFill="1" applyBorder="1" applyAlignment="1">
      <alignment vertical="center"/>
    </xf>
    <xf numFmtId="0" fontId="10" fillId="8" borderId="9" xfId="0" applyFont="1" applyFill="1" applyBorder="1" applyAlignment="1">
      <alignment horizontal="center" vertical="center"/>
    </xf>
    <xf numFmtId="0" fontId="10" fillId="8" borderId="9" xfId="0" applyFont="1" applyFill="1" applyBorder="1" applyAlignment="1">
      <alignment vertical="center"/>
    </xf>
    <xf numFmtId="0" fontId="10" fillId="8" borderId="0" xfId="0" applyFont="1" applyFill="1" applyAlignment="1">
      <alignment vertical="center"/>
    </xf>
    <xf numFmtId="0" fontId="26" fillId="8" borderId="24" xfId="0" applyFont="1" applyFill="1" applyBorder="1" applyAlignment="1">
      <alignment horizontal="left" vertical="center" wrapText="1"/>
    </xf>
    <xf numFmtId="0" fontId="10" fillId="8" borderId="24" xfId="0" applyFont="1" applyFill="1" applyBorder="1" applyAlignment="1">
      <alignment vertical="top" wrapText="1"/>
    </xf>
    <xf numFmtId="0" fontId="10" fillId="8" borderId="24" xfId="0" applyFont="1" applyFill="1" applyBorder="1" applyAlignment="1">
      <alignment horizontal="center" vertical="center"/>
    </xf>
    <xf numFmtId="166" fontId="10" fillId="8" borderId="24" xfId="4" applyNumberFormat="1" applyFont="1" applyFill="1" applyBorder="1" applyAlignment="1">
      <alignment vertical="center"/>
    </xf>
    <xf numFmtId="0" fontId="10" fillId="8" borderId="24" xfId="0" applyFont="1" applyFill="1" applyBorder="1" applyAlignment="1">
      <alignment horizontal="center" vertical="top" wrapText="1"/>
    </xf>
    <xf numFmtId="167" fontId="10" fillId="8" borderId="24" xfId="0" applyNumberFormat="1" applyFont="1" applyFill="1" applyBorder="1" applyAlignment="1">
      <alignment horizontal="center" vertical="center"/>
    </xf>
    <xf numFmtId="43" fontId="10" fillId="8" borderId="24" xfId="4" applyFont="1" applyFill="1" applyBorder="1" applyAlignment="1">
      <alignment vertical="center"/>
    </xf>
    <xf numFmtId="0" fontId="10" fillId="8" borderId="24" xfId="0" applyFont="1" applyFill="1" applyBorder="1" applyAlignment="1">
      <alignment vertical="center"/>
    </xf>
    <xf numFmtId="0" fontId="10" fillId="9" borderId="25" xfId="0" quotePrefix="1" applyFont="1" applyFill="1" applyBorder="1" applyAlignment="1">
      <alignment horizontal="center" vertical="top"/>
    </xf>
    <xf numFmtId="0" fontId="26" fillId="9" borderId="24" xfId="0" applyFont="1" applyFill="1" applyBorder="1" applyAlignment="1">
      <alignment horizontal="left" vertical="center" wrapText="1"/>
    </xf>
    <xf numFmtId="0" fontId="10" fillId="9" borderId="24" xfId="0" applyFont="1" applyFill="1" applyBorder="1" applyAlignment="1">
      <alignment vertical="top" wrapText="1"/>
    </xf>
    <xf numFmtId="0" fontId="10" fillId="9" borderId="24" xfId="0" applyFont="1" applyFill="1" applyBorder="1" applyAlignment="1">
      <alignment horizontal="center" vertical="center"/>
    </xf>
    <xf numFmtId="166" fontId="10" fillId="9" borderId="24" xfId="4" applyNumberFormat="1" applyFont="1" applyFill="1" applyBorder="1" applyAlignment="1">
      <alignment vertical="center"/>
    </xf>
    <xf numFmtId="0" fontId="10" fillId="9" borderId="24" xfId="0" applyFont="1" applyFill="1" applyBorder="1" applyAlignment="1">
      <alignment horizontal="center" vertical="top" wrapText="1"/>
    </xf>
    <xf numFmtId="167" fontId="10" fillId="9" borderId="24" xfId="0" applyNumberFormat="1" applyFont="1" applyFill="1" applyBorder="1" applyAlignment="1">
      <alignment horizontal="center" vertical="center"/>
    </xf>
    <xf numFmtId="43" fontId="10" fillId="9" borderId="24" xfId="4" applyFont="1" applyFill="1" applyBorder="1" applyAlignment="1">
      <alignment vertical="center"/>
    </xf>
    <xf numFmtId="0" fontId="10" fillId="9" borderId="24" xfId="0" applyFont="1" applyFill="1" applyBorder="1" applyAlignment="1">
      <alignment vertical="center"/>
    </xf>
    <xf numFmtId="0" fontId="10" fillId="9" borderId="5" xfId="0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10" xfId="0" applyFont="1" applyFill="1" applyBorder="1" applyAlignment="1">
      <alignment vertical="center"/>
    </xf>
    <xf numFmtId="0" fontId="10" fillId="9" borderId="11" xfId="0" applyFont="1" applyFill="1" applyBorder="1" applyAlignment="1">
      <alignment vertical="center"/>
    </xf>
    <xf numFmtId="165" fontId="26" fillId="9" borderId="2" xfId="0" applyNumberFormat="1" applyFont="1" applyFill="1" applyBorder="1" applyAlignment="1">
      <alignment vertical="center"/>
    </xf>
    <xf numFmtId="0" fontId="10" fillId="9" borderId="9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vertical="center"/>
    </xf>
    <xf numFmtId="0" fontId="10" fillId="9" borderId="0" xfId="0" applyFont="1" applyFill="1" applyAlignment="1">
      <alignment vertical="center"/>
    </xf>
    <xf numFmtId="0" fontId="26" fillId="0" borderId="30" xfId="0" applyFont="1" applyBorder="1" applyAlignment="1">
      <alignment horizontal="left" vertical="center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 vertical="center"/>
    </xf>
    <xf numFmtId="166" fontId="10" fillId="0" borderId="30" xfId="4" applyNumberFormat="1" applyFont="1" applyBorder="1" applyAlignment="1">
      <alignment vertical="center"/>
    </xf>
    <xf numFmtId="167" fontId="10" fillId="0" borderId="30" xfId="0" applyNumberFormat="1" applyFont="1" applyBorder="1" applyAlignment="1">
      <alignment horizontal="center" vertical="center"/>
    </xf>
    <xf numFmtId="43" fontId="10" fillId="2" borderId="30" xfId="4" applyFont="1" applyFill="1" applyBorder="1" applyAlignment="1">
      <alignment vertical="center"/>
    </xf>
    <xf numFmtId="0" fontId="10" fillId="0" borderId="30" xfId="0" applyFont="1" applyBorder="1" applyAlignment="1">
      <alignment vertical="center"/>
    </xf>
    <xf numFmtId="43" fontId="26" fillId="0" borderId="0" xfId="0" applyNumberFormat="1" applyFont="1"/>
    <xf numFmtId="0" fontId="10" fillId="9" borderId="6" xfId="0" quotePrefix="1" applyFont="1" applyFill="1" applyBorder="1" applyAlignment="1">
      <alignment horizontal="center" vertical="top"/>
    </xf>
    <xf numFmtId="0" fontId="26" fillId="9" borderId="30" xfId="0" applyFont="1" applyFill="1" applyBorder="1" applyAlignment="1">
      <alignment horizontal="left" vertical="center" wrapText="1"/>
    </xf>
    <xf numFmtId="0" fontId="10" fillId="9" borderId="30" xfId="0" applyFont="1" applyFill="1" applyBorder="1" applyAlignment="1">
      <alignment vertical="top" wrapText="1"/>
    </xf>
    <xf numFmtId="0" fontId="10" fillId="9" borderId="30" xfId="0" applyFont="1" applyFill="1" applyBorder="1" applyAlignment="1">
      <alignment horizontal="center" vertical="center"/>
    </xf>
    <xf numFmtId="166" fontId="10" fillId="9" borderId="30" xfId="4" applyNumberFormat="1" applyFont="1" applyFill="1" applyBorder="1" applyAlignment="1">
      <alignment vertical="center"/>
    </xf>
    <xf numFmtId="167" fontId="10" fillId="9" borderId="30" xfId="0" applyNumberFormat="1" applyFont="1" applyFill="1" applyBorder="1" applyAlignment="1">
      <alignment horizontal="center" vertical="center"/>
    </xf>
    <xf numFmtId="43" fontId="10" fillId="9" borderId="30" xfId="4" applyFont="1" applyFill="1" applyBorder="1" applyAlignment="1">
      <alignment vertical="center"/>
    </xf>
    <xf numFmtId="0" fontId="10" fillId="9" borderId="30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0" fillId="0" borderId="0" xfId="0" applyFill="1"/>
    <xf numFmtId="41" fontId="10" fillId="0" borderId="0" xfId="1" applyFont="1" applyAlignment="1">
      <alignment vertical="center"/>
    </xf>
    <xf numFmtId="43" fontId="10" fillId="0" borderId="0" xfId="4" applyFont="1"/>
    <xf numFmtId="0" fontId="10" fillId="0" borderId="0" xfId="0" applyFont="1" applyAlignment="1">
      <alignment horizontal="center"/>
    </xf>
    <xf numFmtId="0" fontId="10" fillId="0" borderId="0" xfId="3" applyFont="1" applyAlignment="1"/>
    <xf numFmtId="0" fontId="10" fillId="0" borderId="0" xfId="3" applyFont="1" applyAlignment="1">
      <alignment horizontal="center"/>
    </xf>
    <xf numFmtId="0" fontId="10" fillId="0" borderId="0" xfId="3" applyFont="1"/>
    <xf numFmtId="49" fontId="19" fillId="2" borderId="7" xfId="1" quotePrefix="1" applyNumberFormat="1" applyFont="1" applyFill="1" applyBorder="1" applyAlignment="1">
      <alignment horizontal="left" wrapText="1"/>
    </xf>
    <xf numFmtId="0" fontId="10" fillId="2" borderId="34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 vertical="center" wrapText="1"/>
    </xf>
    <xf numFmtId="0" fontId="10" fillId="2" borderId="35" xfId="0" applyFont="1" applyFill="1" applyBorder="1" applyAlignment="1">
      <alignment horizontal="center" vertical="center"/>
    </xf>
    <xf numFmtId="0" fontId="10" fillId="2" borderId="35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vertical="center" wrapText="1"/>
    </xf>
    <xf numFmtId="0" fontId="27" fillId="2" borderId="1" xfId="0" applyFont="1" applyFill="1" applyBorder="1" applyAlignment="1">
      <alignment vertical="center"/>
    </xf>
    <xf numFmtId="49" fontId="19" fillId="2" borderId="1" xfId="1" applyNumberFormat="1" applyFont="1" applyFill="1" applyBorder="1" applyAlignment="1">
      <alignment horizontal="left" vertical="center"/>
    </xf>
    <xf numFmtId="49" fontId="19" fillId="2" borderId="1" xfId="1" applyNumberFormat="1" applyFont="1" applyFill="1" applyBorder="1" applyAlignment="1">
      <alignment vertical="center" wrapText="1"/>
    </xf>
    <xf numFmtId="0" fontId="25" fillId="2" borderId="1" xfId="0" applyFont="1" applyFill="1" applyBorder="1" applyAlignment="1">
      <alignment vertical="center"/>
    </xf>
    <xf numFmtId="0" fontId="10" fillId="2" borderId="41" xfId="0" applyFont="1" applyFill="1" applyBorder="1" applyAlignment="1">
      <alignment horizontal="center" vertical="center"/>
    </xf>
    <xf numFmtId="0" fontId="26" fillId="2" borderId="42" xfId="0" applyFont="1" applyFill="1" applyBorder="1" applyAlignment="1">
      <alignment vertical="center" wrapText="1"/>
    </xf>
    <xf numFmtId="0" fontId="26" fillId="2" borderId="34" xfId="0" applyFont="1" applyFill="1" applyBorder="1" applyAlignment="1">
      <alignment horizontal="center" vertical="center"/>
    </xf>
    <xf numFmtId="0" fontId="26" fillId="2" borderId="35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vertical="center"/>
    </xf>
    <xf numFmtId="0" fontId="10" fillId="2" borderId="43" xfId="0" applyFont="1" applyFill="1" applyBorder="1" applyAlignment="1">
      <alignment horizontal="center" vertical="center"/>
    </xf>
    <xf numFmtId="0" fontId="26" fillId="2" borderId="39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left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40" xfId="0" applyFont="1" applyFill="1" applyBorder="1" applyAlignment="1">
      <alignment horizontal="center" vertical="center" wrapText="1"/>
    </xf>
    <xf numFmtId="0" fontId="10" fillId="2" borderId="39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10" fillId="2" borderId="40" xfId="0" applyFont="1" applyFill="1" applyBorder="1" applyAlignment="1">
      <alignment horizontal="center" vertical="center"/>
    </xf>
    <xf numFmtId="49" fontId="19" fillId="2" borderId="7" xfId="1" applyNumberFormat="1" applyFont="1" applyFill="1" applyBorder="1" applyAlignment="1">
      <alignment vertical="center" wrapText="1"/>
    </xf>
    <xf numFmtId="0" fontId="10" fillId="0" borderId="35" xfId="0" applyFont="1" applyFill="1" applyBorder="1" applyAlignment="1">
      <alignment horizontal="center" vertical="center"/>
    </xf>
    <xf numFmtId="0" fontId="26" fillId="2" borderId="32" xfId="3" applyFont="1" applyFill="1" applyBorder="1" applyAlignment="1">
      <alignment vertical="center" wrapText="1"/>
    </xf>
    <xf numFmtId="0" fontId="26" fillId="2" borderId="1" xfId="3" applyFont="1" applyFill="1" applyBorder="1" applyAlignment="1">
      <alignment vertical="center" wrapText="1"/>
    </xf>
    <xf numFmtId="0" fontId="11" fillId="0" borderId="0" xfId="0" applyFont="1"/>
    <xf numFmtId="0" fontId="26" fillId="2" borderId="37" xfId="3" applyFont="1" applyFill="1" applyBorder="1" applyAlignment="1">
      <alignment vertical="center" wrapText="1"/>
    </xf>
    <xf numFmtId="0" fontId="26" fillId="0" borderId="39" xfId="2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6" fillId="0" borderId="40" xfId="2" applyFont="1" applyBorder="1" applyAlignment="1">
      <alignment horizontal="center" vertical="center"/>
    </xf>
    <xf numFmtId="165" fontId="10" fillId="0" borderId="1" xfId="1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3" fillId="0" borderId="0" xfId="3" applyFont="1" applyAlignment="1"/>
    <xf numFmtId="0" fontId="3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 applyAlignment="1"/>
    <xf numFmtId="0" fontId="26" fillId="0" borderId="34" xfId="0" applyFont="1" applyFill="1" applyBorder="1" applyAlignment="1">
      <alignment horizontal="center" vertical="center"/>
    </xf>
    <xf numFmtId="0" fontId="12" fillId="0" borderId="29" xfId="0" applyFont="1" applyBorder="1" applyAlignment="1">
      <alignment vertical="center" wrapText="1"/>
    </xf>
    <xf numFmtId="0" fontId="12" fillId="0" borderId="44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0" fillId="0" borderId="27" xfId="0" applyBorder="1" applyAlignment="1">
      <alignment vertical="center"/>
    </xf>
    <xf numFmtId="0" fontId="12" fillId="0" borderId="29" xfId="0" applyFont="1" applyBorder="1" applyAlignment="1">
      <alignment horizontal="left" vertical="center" wrapText="1"/>
    </xf>
    <xf numFmtId="0" fontId="12" fillId="0" borderId="24" xfId="0" applyFont="1" applyBorder="1" applyAlignment="1">
      <alignment horizontal="left" vertical="center" wrapText="1"/>
    </xf>
    <xf numFmtId="0" fontId="0" fillId="0" borderId="28" xfId="0" applyBorder="1" applyAlignment="1">
      <alignment vertical="center"/>
    </xf>
    <xf numFmtId="0" fontId="0" fillId="6" borderId="29" xfId="0" applyFill="1" applyBorder="1" applyAlignment="1">
      <alignment vertical="center"/>
    </xf>
    <xf numFmtId="0" fontId="0" fillId="6" borderId="24" xfId="0" quotePrefix="1" applyFill="1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24" xfId="0" applyBorder="1" applyAlignment="1">
      <alignment vertical="center"/>
    </xf>
    <xf numFmtId="0" fontId="26" fillId="0" borderId="34" xfId="0" applyFont="1" applyBorder="1" applyAlignment="1">
      <alignment horizontal="center" vertical="center"/>
    </xf>
    <xf numFmtId="0" fontId="30" fillId="2" borderId="1" xfId="0" applyFont="1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30" fillId="0" borderId="0" xfId="0" applyFont="1"/>
    <xf numFmtId="0" fontId="30" fillId="0" borderId="0" xfId="0" applyFont="1" applyAlignment="1">
      <alignment horizontal="center"/>
    </xf>
    <xf numFmtId="0" fontId="30" fillId="6" borderId="1" xfId="0" applyFont="1" applyFill="1" applyBorder="1" applyAlignment="1">
      <alignment vertical="center"/>
    </xf>
    <xf numFmtId="0" fontId="30" fillId="6" borderId="1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left" vertical="center" wrapText="1"/>
    </xf>
    <xf numFmtId="0" fontId="30" fillId="2" borderId="35" xfId="0" applyFont="1" applyFill="1" applyBorder="1" applyAlignment="1">
      <alignment horizontal="center" vertical="center"/>
    </xf>
    <xf numFmtId="0" fontId="10" fillId="2" borderId="35" xfId="0" applyFont="1" applyFill="1" applyBorder="1" applyAlignment="1">
      <alignment horizontal="left" vertical="center" wrapText="1"/>
    </xf>
    <xf numFmtId="0" fontId="30" fillId="2" borderId="1" xfId="0" quotePrefix="1" applyFont="1" applyFill="1" applyBorder="1" applyAlignment="1">
      <alignment vertical="center"/>
    </xf>
    <xf numFmtId="0" fontId="10" fillId="2" borderId="35" xfId="0" applyFont="1" applyFill="1" applyBorder="1" applyAlignment="1">
      <alignment vertical="center" wrapText="1"/>
    </xf>
    <xf numFmtId="0" fontId="10" fillId="2" borderId="42" xfId="0" applyFont="1" applyFill="1" applyBorder="1" applyAlignment="1">
      <alignment vertical="center" wrapText="1"/>
    </xf>
    <xf numFmtId="0" fontId="30" fillId="2" borderId="42" xfId="0" applyFont="1" applyFill="1" applyBorder="1" applyAlignment="1">
      <alignment vertical="center"/>
    </xf>
    <xf numFmtId="0" fontId="30" fillId="2" borderId="42" xfId="0" applyFont="1" applyFill="1" applyBorder="1" applyAlignment="1">
      <alignment horizontal="center" vertical="center"/>
    </xf>
    <xf numFmtId="0" fontId="30" fillId="2" borderId="43" xfId="0" applyFont="1" applyFill="1" applyBorder="1" applyAlignment="1">
      <alignment vertical="center"/>
    </xf>
    <xf numFmtId="0" fontId="12" fillId="0" borderId="0" xfId="3" applyAlignment="1">
      <alignment horizontal="center"/>
    </xf>
    <xf numFmtId="0" fontId="10" fillId="2" borderId="40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vertical="center"/>
    </xf>
    <xf numFmtId="165" fontId="10" fillId="5" borderId="7" xfId="1" applyNumberFormat="1" applyFont="1" applyFill="1" applyBorder="1" applyAlignment="1">
      <alignment vertical="center"/>
    </xf>
    <xf numFmtId="0" fontId="3" fillId="0" borderId="0" xfId="3" applyFont="1" applyAlignment="1">
      <alignment horizontal="left"/>
    </xf>
    <xf numFmtId="0" fontId="31" fillId="0" borderId="0" xfId="3" applyFont="1" applyAlignment="1">
      <alignment horizontal="center"/>
    </xf>
    <xf numFmtId="0" fontId="3" fillId="0" borderId="0" xfId="3" applyFont="1" applyFill="1" applyAlignment="1">
      <alignment horizontal="left"/>
    </xf>
    <xf numFmtId="165" fontId="26" fillId="2" borderId="1" xfId="0" applyNumberFormat="1" applyFont="1" applyFill="1" applyBorder="1" applyAlignment="1">
      <alignment horizontal="center" vertical="center" wrapText="1"/>
    </xf>
    <xf numFmtId="43" fontId="26" fillId="2" borderId="7" xfId="0" applyNumberFormat="1" applyFont="1" applyFill="1" applyBorder="1" applyAlignment="1">
      <alignment horizontal="center" vertical="center" wrapText="1"/>
    </xf>
    <xf numFmtId="0" fontId="3" fillId="0" borderId="0" xfId="3" applyFont="1" applyFill="1" applyAlignment="1"/>
    <xf numFmtId="0" fontId="3" fillId="0" borderId="0" xfId="3" applyFont="1"/>
    <xf numFmtId="0" fontId="3" fillId="0" borderId="0" xfId="3" applyFont="1" applyFill="1"/>
    <xf numFmtId="0" fontId="31" fillId="0" borderId="0" xfId="3" applyFont="1" applyFill="1" applyAlignment="1"/>
    <xf numFmtId="0" fontId="3" fillId="0" borderId="0" xfId="0" applyFont="1" applyFill="1" applyAlignment="1"/>
    <xf numFmtId="0" fontId="10" fillId="4" borderId="7" xfId="0" applyFont="1" applyFill="1" applyBorder="1" applyAlignment="1">
      <alignment vertical="center" wrapText="1"/>
    </xf>
    <xf numFmtId="0" fontId="10" fillId="0" borderId="34" xfId="0" applyFont="1" applyFill="1" applyBorder="1" applyAlignment="1">
      <alignment horizontal="center" vertical="center"/>
    </xf>
    <xf numFmtId="0" fontId="3" fillId="0" borderId="0" xfId="3" applyFont="1" applyFill="1" applyAlignment="1">
      <alignment horizontal="center"/>
    </xf>
    <xf numFmtId="0" fontId="10" fillId="2" borderId="0" xfId="0" applyFont="1" applyFill="1" applyAlignment="1">
      <alignment vertical="center"/>
    </xf>
    <xf numFmtId="41" fontId="10" fillId="2" borderId="0" xfId="1" applyFont="1" applyFill="1" applyAlignment="1">
      <alignment vertical="center"/>
    </xf>
    <xf numFmtId="0" fontId="2" fillId="0" borderId="0" xfId="3" applyFont="1" applyFill="1" applyAlignment="1"/>
    <xf numFmtId="0" fontId="2" fillId="0" borderId="0" xfId="3" applyFont="1" applyAlignment="1"/>
    <xf numFmtId="0" fontId="30" fillId="0" borderId="0" xfId="0" applyFont="1" applyAlignment="1"/>
    <xf numFmtId="0" fontId="0" fillId="0" borderId="0" xfId="0" applyFont="1"/>
    <xf numFmtId="165" fontId="10" fillId="2" borderId="7" xfId="1" applyNumberFormat="1" applyFont="1" applyFill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23" fillId="2" borderId="0" xfId="0" applyFont="1" applyFill="1" applyAlignment="1">
      <alignment horizontal="center"/>
    </xf>
    <xf numFmtId="0" fontId="26" fillId="2" borderId="1" xfId="3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24" fillId="2" borderId="0" xfId="0" applyFont="1" applyFill="1" applyAlignment="1"/>
    <xf numFmtId="0" fontId="23" fillId="2" borderId="0" xfId="0" applyFont="1" applyFill="1" applyAlignment="1"/>
    <xf numFmtId="0" fontId="26" fillId="2" borderId="0" xfId="0" applyFont="1" applyFill="1" applyAlignment="1">
      <alignment vertical="center" wrapText="1"/>
    </xf>
    <xf numFmtId="0" fontId="26" fillId="2" borderId="0" xfId="0" applyFont="1" applyFill="1" applyAlignment="1">
      <alignment vertical="center"/>
    </xf>
    <xf numFmtId="0" fontId="26" fillId="2" borderId="34" xfId="2" applyFont="1" applyFill="1" applyBorder="1" applyAlignment="1">
      <alignment horizontal="center" vertical="center"/>
    </xf>
    <xf numFmtId="0" fontId="26" fillId="2" borderId="1" xfId="2" applyFont="1" applyFill="1" applyBorder="1" applyAlignment="1">
      <alignment horizontal="center" vertical="center"/>
    </xf>
    <xf numFmtId="0" fontId="26" fillId="2" borderId="35" xfId="2" applyFont="1" applyFill="1" applyBorder="1" applyAlignment="1">
      <alignment horizontal="center" vertical="center"/>
    </xf>
    <xf numFmtId="41" fontId="26" fillId="2" borderId="0" xfId="1" applyFont="1" applyFill="1" applyAlignment="1">
      <alignment vertical="center"/>
    </xf>
    <xf numFmtId="43" fontId="26" fillId="2" borderId="0" xfId="0" applyNumberFormat="1" applyFont="1" applyFill="1" applyAlignment="1">
      <alignment vertical="center"/>
    </xf>
    <xf numFmtId="0" fontId="10" fillId="0" borderId="0" xfId="0" applyFont="1"/>
    <xf numFmtId="0" fontId="31" fillId="0" borderId="0" xfId="3" applyFont="1" applyAlignment="1">
      <alignment horizontal="center"/>
    </xf>
    <xf numFmtId="0" fontId="3" fillId="0" borderId="0" xfId="3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0" fontId="26" fillId="2" borderId="1" xfId="0" applyFont="1" applyFill="1" applyBorder="1" applyAlignment="1">
      <alignment horizontal="center" vertical="center"/>
    </xf>
    <xf numFmtId="0" fontId="10" fillId="0" borderId="0" xfId="3" applyFont="1" applyAlignment="1"/>
    <xf numFmtId="0" fontId="2" fillId="0" borderId="0" xfId="3" applyFont="1" applyAlignment="1"/>
    <xf numFmtId="0" fontId="10" fillId="2" borderId="1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left" vertical="center" wrapText="1"/>
    </xf>
    <xf numFmtId="49" fontId="10" fillId="8" borderId="1" xfId="0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 wrapText="1"/>
    </xf>
    <xf numFmtId="0" fontId="27" fillId="8" borderId="1" xfId="0" applyFont="1" applyFill="1" applyBorder="1" applyAlignment="1">
      <alignment vertical="center"/>
    </xf>
    <xf numFmtId="165" fontId="10" fillId="8" borderId="1" xfId="1" applyNumberFormat="1" applyFont="1" applyFill="1" applyBorder="1" applyAlignment="1">
      <alignment horizontal="center" vertical="center"/>
    </xf>
    <xf numFmtId="0" fontId="10" fillId="8" borderId="35" xfId="0" applyFont="1" applyFill="1" applyBorder="1" applyAlignment="1">
      <alignment horizontal="center" vertical="center"/>
    </xf>
    <xf numFmtId="165" fontId="10" fillId="2" borderId="7" xfId="1" applyNumberFormat="1" applyFont="1" applyFill="1" applyBorder="1" applyAlignment="1">
      <alignment horizontal="left" vertical="center" wrapText="1"/>
    </xf>
    <xf numFmtId="165" fontId="26" fillId="2" borderId="1" xfId="1" applyNumberFormat="1" applyFont="1" applyFill="1" applyBorder="1" applyAlignment="1">
      <alignment horizontal="center" vertical="center" wrapText="1"/>
    </xf>
    <xf numFmtId="165" fontId="10" fillId="2" borderId="1" xfId="1" applyNumberFormat="1" applyFont="1" applyFill="1" applyBorder="1" applyAlignment="1">
      <alignment horizontal="left" vertical="center" wrapText="1"/>
    </xf>
    <xf numFmtId="165" fontId="26" fillId="2" borderId="7" xfId="1" applyNumberFormat="1" applyFont="1" applyFill="1" applyBorder="1" applyAlignment="1">
      <alignment horizontal="center" vertical="center" wrapText="1"/>
    </xf>
    <xf numFmtId="165" fontId="26" fillId="2" borderId="1" xfId="1" applyNumberFormat="1" applyFont="1" applyFill="1" applyBorder="1" applyAlignment="1">
      <alignment horizontal="left" vertical="center" wrapText="1"/>
    </xf>
    <xf numFmtId="0" fontId="10" fillId="0" borderId="0" xfId="0" applyFont="1"/>
    <xf numFmtId="0" fontId="10" fillId="2" borderId="1" xfId="0" applyFont="1" applyFill="1" applyBorder="1" applyAlignment="1">
      <alignment horizontal="center" vertical="center" wrapText="1"/>
    </xf>
    <xf numFmtId="0" fontId="0" fillId="8" borderId="0" xfId="0" applyFill="1"/>
    <xf numFmtId="0" fontId="26" fillId="10" borderId="0" xfId="0" applyFont="1" applyFill="1" applyAlignment="1">
      <alignment vertical="center"/>
    </xf>
    <xf numFmtId="0" fontId="10" fillId="10" borderId="0" xfId="0" applyFont="1" applyFill="1" applyAlignment="1">
      <alignment vertical="center"/>
    </xf>
    <xf numFmtId="0" fontId="10" fillId="10" borderId="0" xfId="0" applyFont="1" applyFill="1" applyAlignment="1">
      <alignment vertical="center" wrapText="1"/>
    </xf>
    <xf numFmtId="41" fontId="10" fillId="10" borderId="0" xfId="1" applyFont="1" applyFill="1" applyAlignment="1">
      <alignment vertical="center"/>
    </xf>
    <xf numFmtId="41" fontId="10" fillId="0" borderId="24" xfId="1" applyFont="1" applyFill="1" applyBorder="1" applyAlignment="1">
      <alignment vertical="center"/>
    </xf>
    <xf numFmtId="165" fontId="10" fillId="10" borderId="0" xfId="0" applyNumberFormat="1" applyFont="1" applyFill="1" applyAlignment="1">
      <alignment vertical="center"/>
    </xf>
    <xf numFmtId="43" fontId="10" fillId="10" borderId="0" xfId="1" applyNumberFormat="1" applyFont="1" applyFill="1" applyAlignment="1">
      <alignment vertical="center"/>
    </xf>
    <xf numFmtId="0" fontId="33" fillId="10" borderId="48" xfId="0" applyFont="1" applyFill="1" applyBorder="1"/>
    <xf numFmtId="0" fontId="33" fillId="10" borderId="48" xfId="0" applyFont="1" applyFill="1" applyBorder="1" applyAlignment="1">
      <alignment wrapText="1"/>
    </xf>
    <xf numFmtId="41" fontId="10" fillId="2" borderId="0" xfId="0" applyNumberFormat="1" applyFont="1" applyFill="1" applyAlignment="1">
      <alignment vertical="center"/>
    </xf>
    <xf numFmtId="41" fontId="26" fillId="2" borderId="0" xfId="0" applyNumberFormat="1" applyFont="1" applyFill="1" applyAlignment="1">
      <alignment vertical="center"/>
    </xf>
    <xf numFmtId="165" fontId="26" fillId="2" borderId="0" xfId="0" applyNumberFormat="1" applyFont="1" applyFill="1" applyAlignment="1">
      <alignment vertical="center"/>
    </xf>
    <xf numFmtId="165" fontId="26" fillId="8" borderId="1" xfId="0" applyNumberFormat="1" applyFont="1" applyFill="1" applyBorder="1" applyAlignment="1">
      <alignment horizontal="left" vertical="center" wrapText="1"/>
    </xf>
    <xf numFmtId="41" fontId="26" fillId="2" borderId="1" xfId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" fillId="0" borderId="0" xfId="3" applyFont="1" applyAlignment="1">
      <alignment vertical="center"/>
    </xf>
    <xf numFmtId="0" fontId="12" fillId="0" borderId="0" xfId="3" applyAlignment="1">
      <alignment horizontal="center"/>
    </xf>
    <xf numFmtId="0" fontId="12" fillId="0" borderId="0" xfId="3" applyFont="1" applyAlignment="1">
      <alignment horizontal="center"/>
    </xf>
    <xf numFmtId="0" fontId="23" fillId="2" borderId="0" xfId="0" applyFont="1" applyFill="1" applyAlignment="1">
      <alignment horizontal="center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 wrapText="1"/>
    </xf>
    <xf numFmtId="0" fontId="2" fillId="0" borderId="0" xfId="3" applyFont="1" applyAlignment="1">
      <alignment horizontal="center"/>
    </xf>
    <xf numFmtId="0" fontId="26" fillId="0" borderId="37" xfId="3" applyFont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7" fillId="2" borderId="1" xfId="0" applyFont="1" applyFill="1" applyBorder="1" applyAlignment="1">
      <alignment horizontal="center" vertical="center"/>
    </xf>
    <xf numFmtId="165" fontId="0" fillId="2" borderId="0" xfId="1" applyNumberFormat="1" applyFont="1" applyFill="1"/>
    <xf numFmtId="165" fontId="26" fillId="2" borderId="0" xfId="1" applyNumberFormat="1" applyFont="1" applyFill="1" applyAlignment="1">
      <alignment vertical="center" wrapText="1"/>
    </xf>
    <xf numFmtId="165" fontId="26" fillId="2" borderId="0" xfId="1" applyNumberFormat="1" applyFont="1" applyFill="1" applyAlignment="1">
      <alignment vertical="center"/>
    </xf>
    <xf numFmtId="165" fontId="10" fillId="2" borderId="0" xfId="1" applyNumberFormat="1" applyFont="1" applyFill="1" applyAlignment="1">
      <alignment vertical="center"/>
    </xf>
    <xf numFmtId="165" fontId="10" fillId="8" borderId="0" xfId="1" applyNumberFormat="1" applyFont="1" applyFill="1" applyAlignment="1">
      <alignment vertical="center"/>
    </xf>
    <xf numFmtId="165" fontId="10" fillId="0" borderId="0" xfId="1" applyNumberFormat="1" applyFont="1" applyAlignment="1">
      <alignment vertical="center"/>
    </xf>
    <xf numFmtId="165" fontId="10" fillId="0" borderId="0" xfId="1" applyNumberFormat="1" applyFont="1"/>
    <xf numFmtId="165" fontId="0" fillId="0" borderId="0" xfId="1" applyNumberFormat="1" applyFont="1"/>
    <xf numFmtId="41" fontId="10" fillId="0" borderId="0" xfId="1" applyFont="1" applyFill="1" applyBorder="1" applyAlignment="1">
      <alignment vertical="center"/>
    </xf>
    <xf numFmtId="165" fontId="13" fillId="0" borderId="0" xfId="1" applyNumberFormat="1" applyFont="1" applyAlignment="1"/>
    <xf numFmtId="165" fontId="30" fillId="0" borderId="0" xfId="1" applyNumberFormat="1" applyFont="1"/>
    <xf numFmtId="165" fontId="30" fillId="2" borderId="1" xfId="1" applyNumberFormat="1" applyFont="1" applyFill="1" applyBorder="1" applyAlignment="1">
      <alignment vertical="center"/>
    </xf>
    <xf numFmtId="165" fontId="10" fillId="2" borderId="1" xfId="1" applyNumberFormat="1" applyFont="1" applyFill="1" applyBorder="1" applyAlignment="1">
      <alignment vertical="center" wrapText="1"/>
    </xf>
    <xf numFmtId="165" fontId="30" fillId="2" borderId="42" xfId="1" applyNumberFormat="1" applyFont="1" applyFill="1" applyBorder="1" applyAlignment="1">
      <alignment vertical="center"/>
    </xf>
    <xf numFmtId="1" fontId="26" fillId="0" borderId="7" xfId="1" applyNumberFormat="1" applyFont="1" applyBorder="1" applyAlignment="1">
      <alignment horizontal="center" vertical="center"/>
    </xf>
    <xf numFmtId="0" fontId="10" fillId="0" borderId="0" xfId="0" applyFont="1"/>
    <xf numFmtId="0" fontId="23" fillId="2" borderId="0" xfId="0" applyFont="1" applyFill="1" applyAlignment="1">
      <alignment horizontal="center"/>
    </xf>
    <xf numFmtId="0" fontId="10" fillId="8" borderId="0" xfId="0" applyFont="1" applyFill="1" applyBorder="1" applyAlignment="1">
      <alignment horizontal="center" vertical="center"/>
    </xf>
    <xf numFmtId="0" fontId="26" fillId="2" borderId="37" xfId="3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26" fillId="0" borderId="2" xfId="0" applyFont="1" applyBorder="1" applyAlignment="1">
      <alignment horizontal="center" vertical="top" wrapText="1"/>
    </xf>
    <xf numFmtId="0" fontId="26" fillId="0" borderId="1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6" xfId="0" quotePrefix="1" applyFont="1" applyBorder="1" applyAlignment="1">
      <alignment horizontal="center"/>
    </xf>
    <xf numFmtId="1" fontId="26" fillId="0" borderId="6" xfId="4" applyNumberFormat="1" applyFont="1" applyBorder="1" applyAlignment="1">
      <alignment horizontal="center" vertical="center"/>
    </xf>
    <xf numFmtId="43" fontId="26" fillId="0" borderId="6" xfId="4" applyFont="1" applyBorder="1"/>
    <xf numFmtId="0" fontId="26" fillId="0" borderId="6" xfId="0" applyFont="1" applyBorder="1"/>
    <xf numFmtId="0" fontId="10" fillId="0" borderId="6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2" xfId="0" applyFont="1" applyBorder="1"/>
    <xf numFmtId="166" fontId="10" fillId="0" borderId="6" xfId="4" applyNumberFormat="1" applyFont="1" applyBorder="1"/>
    <xf numFmtId="43" fontId="10" fillId="0" borderId="6" xfId="4" applyFont="1" applyBorder="1"/>
    <xf numFmtId="0" fontId="10" fillId="0" borderId="6" xfId="0" applyFont="1" applyBorder="1"/>
    <xf numFmtId="0" fontId="10" fillId="0" borderId="6" xfId="0" quotePrefix="1" applyFont="1" applyBorder="1" applyAlignment="1">
      <alignment horizontal="center"/>
    </xf>
    <xf numFmtId="0" fontId="10" fillId="0" borderId="8" xfId="0" quotePrefix="1" applyFont="1" applyBorder="1" applyAlignment="1">
      <alignment horizontal="center"/>
    </xf>
    <xf numFmtId="0" fontId="10" fillId="0" borderId="12" xfId="0" quotePrefix="1" applyFont="1" applyBorder="1"/>
    <xf numFmtId="1" fontId="10" fillId="0" borderId="6" xfId="4" applyNumberFormat="1" applyFont="1" applyBorder="1" applyAlignment="1">
      <alignment horizontal="center" vertical="center"/>
    </xf>
    <xf numFmtId="168" fontId="10" fillId="0" borderId="6" xfId="7" applyNumberFormat="1" applyFont="1" applyBorder="1"/>
    <xf numFmtId="0" fontId="10" fillId="0" borderId="7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5" xfId="0" applyFont="1" applyBorder="1"/>
    <xf numFmtId="1" fontId="10" fillId="0" borderId="7" xfId="0" applyNumberFormat="1" applyFont="1" applyBorder="1" applyAlignment="1">
      <alignment horizontal="center" vertical="center"/>
    </xf>
    <xf numFmtId="43" fontId="10" fillId="0" borderId="7" xfId="4" applyFont="1" applyBorder="1"/>
    <xf numFmtId="0" fontId="10" fillId="0" borderId="7" xfId="0" applyFont="1" applyBorder="1"/>
    <xf numFmtId="1" fontId="26" fillId="0" borderId="1" xfId="0" applyNumberFormat="1" applyFont="1" applyBorder="1" applyAlignment="1">
      <alignment horizontal="center" vertical="center"/>
    </xf>
    <xf numFmtId="43" fontId="26" fillId="0" borderId="1" xfId="4" applyFont="1" applyBorder="1"/>
    <xf numFmtId="0" fontId="26" fillId="0" borderId="1" xfId="0" applyFont="1" applyBorder="1"/>
    <xf numFmtId="0" fontId="10" fillId="2" borderId="0" xfId="8" applyFont="1" applyFill="1" applyAlignment="1"/>
    <xf numFmtId="0" fontId="29" fillId="0" borderId="0" xfId="8" applyFont="1" applyFill="1" applyAlignment="1"/>
    <xf numFmtId="0" fontId="10" fillId="0" borderId="0" xfId="0" applyFont="1" applyAlignment="1"/>
    <xf numFmtId="0" fontId="26" fillId="2" borderId="0" xfId="8" applyFont="1" applyFill="1" applyAlignment="1"/>
    <xf numFmtId="0" fontId="1" fillId="0" borderId="0" xfId="8" applyAlignment="1"/>
    <xf numFmtId="0" fontId="11" fillId="0" borderId="0" xfId="8" applyFont="1" applyAlignment="1"/>
    <xf numFmtId="0" fontId="26" fillId="2" borderId="0" xfId="0" applyFont="1" applyFill="1"/>
    <xf numFmtId="0" fontId="1" fillId="0" borderId="0" xfId="8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/>
    <xf numFmtId="0" fontId="1" fillId="0" borderId="0" xfId="8"/>
    <xf numFmtId="0" fontId="26" fillId="2" borderId="0" xfId="8" applyFont="1" applyFill="1"/>
    <xf numFmtId="0" fontId="30" fillId="0" borderId="0" xfId="8" applyFont="1" applyFill="1" applyAlignment="1"/>
    <xf numFmtId="0" fontId="26" fillId="2" borderId="0" xfId="0" applyFont="1" applyFill="1" applyAlignment="1">
      <alignment horizontal="center"/>
    </xf>
    <xf numFmtId="0" fontId="30" fillId="0" borderId="0" xfId="0" applyFont="1" applyFill="1"/>
    <xf numFmtId="0" fontId="30" fillId="0" borderId="0" xfId="8" applyFont="1" applyFill="1"/>
    <xf numFmtId="0" fontId="14" fillId="0" borderId="0" xfId="0" applyFont="1" applyAlignment="1"/>
    <xf numFmtId="0" fontId="10" fillId="0" borderId="0" xfId="0" applyFont="1" applyAlignment="1">
      <alignment horizontal="center"/>
    </xf>
    <xf numFmtId="0" fontId="35" fillId="0" borderId="0" xfId="8" applyFont="1" applyFill="1" applyAlignment="1"/>
    <xf numFmtId="0" fontId="36" fillId="0" borderId="0" xfId="8" applyFont="1" applyAlignment="1"/>
    <xf numFmtId="0" fontId="14" fillId="0" borderId="0" xfId="8" applyFont="1" applyAlignment="1"/>
    <xf numFmtId="0" fontId="0" fillId="0" borderId="0" xfId="0" applyBorder="1" applyAlignment="1">
      <alignment horizontal="center"/>
    </xf>
    <xf numFmtId="0" fontId="10" fillId="0" borderId="0" xfId="8" applyFont="1" applyAlignment="1"/>
    <xf numFmtId="0" fontId="1" fillId="0" borderId="0" xfId="3" applyFont="1" applyAlignment="1"/>
    <xf numFmtId="0" fontId="26" fillId="2" borderId="6" xfId="3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41" fontId="26" fillId="2" borderId="3" xfId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vertical="center"/>
    </xf>
    <xf numFmtId="0" fontId="10" fillId="8" borderId="3" xfId="0" applyFont="1" applyFill="1" applyBorder="1" applyAlignment="1">
      <alignment horizontal="center" vertical="center"/>
    </xf>
    <xf numFmtId="0" fontId="10" fillId="2" borderId="5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wrapText="1"/>
    </xf>
    <xf numFmtId="0" fontId="26" fillId="2" borderId="52" xfId="3" applyFont="1" applyFill="1" applyBorder="1" applyAlignment="1">
      <alignment horizontal="center" vertical="center"/>
    </xf>
    <xf numFmtId="0" fontId="26" fillId="2" borderId="52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vertical="center" wrapText="1"/>
    </xf>
    <xf numFmtId="0" fontId="26" fillId="2" borderId="52" xfId="0" applyFont="1" applyFill="1" applyBorder="1" applyAlignment="1">
      <alignment horizontal="center" vertical="center" wrapText="1"/>
    </xf>
    <xf numFmtId="41" fontId="26" fillId="2" borderId="52" xfId="1" applyFont="1" applyFill="1" applyBorder="1" applyAlignment="1">
      <alignment horizontal="center" vertical="center" wrapText="1"/>
    </xf>
    <xf numFmtId="0" fontId="10" fillId="2" borderId="52" xfId="0" applyFont="1" applyFill="1" applyBorder="1" applyAlignment="1">
      <alignment vertical="center"/>
    </xf>
    <xf numFmtId="0" fontId="10" fillId="8" borderId="52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wrapText="1"/>
    </xf>
    <xf numFmtId="0" fontId="26" fillId="0" borderId="6" xfId="0" applyFont="1" applyBorder="1" applyAlignment="1">
      <alignment horizontal="center" vertical="center"/>
    </xf>
    <xf numFmtId="0" fontId="30" fillId="6" borderId="6" xfId="0" applyFont="1" applyFill="1" applyBorder="1" applyAlignment="1">
      <alignment horizontal="center" vertical="center"/>
    </xf>
    <xf numFmtId="0" fontId="30" fillId="2" borderId="6" xfId="0" applyFont="1" applyFill="1" applyBorder="1" applyAlignment="1">
      <alignment horizontal="center" vertical="center"/>
    </xf>
    <xf numFmtId="164" fontId="26" fillId="2" borderId="35" xfId="0" applyNumberFormat="1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/>
    </xf>
    <xf numFmtId="0" fontId="10" fillId="0" borderId="5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vertical="center"/>
    </xf>
    <xf numFmtId="165" fontId="10" fillId="0" borderId="0" xfId="1" applyNumberFormat="1" applyFont="1" applyFill="1" applyAlignment="1">
      <alignment vertical="center"/>
    </xf>
    <xf numFmtId="41" fontId="23" fillId="0" borderId="0" xfId="1" applyFont="1" applyAlignment="1"/>
    <xf numFmtId="164" fontId="30" fillId="2" borderId="6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Alignment="1">
      <alignment vertical="center"/>
    </xf>
    <xf numFmtId="1" fontId="26" fillId="2" borderId="34" xfId="2" applyNumberFormat="1" applyFont="1" applyFill="1" applyBorder="1" applyAlignment="1">
      <alignment horizontal="center" vertical="center"/>
    </xf>
    <xf numFmtId="1" fontId="26" fillId="2" borderId="1" xfId="2" applyNumberFormat="1" applyFont="1" applyFill="1" applyBorder="1" applyAlignment="1">
      <alignment horizontal="center" vertical="center"/>
    </xf>
    <xf numFmtId="1" fontId="26" fillId="2" borderId="1" xfId="0" applyNumberFormat="1" applyFont="1" applyFill="1" applyBorder="1" applyAlignment="1">
      <alignment horizontal="center" vertical="center"/>
    </xf>
    <xf numFmtId="1" fontId="26" fillId="2" borderId="52" xfId="0" applyNumberFormat="1" applyFont="1" applyFill="1" applyBorder="1" applyAlignment="1">
      <alignment horizontal="center" vertical="center"/>
    </xf>
    <xf numFmtId="1" fontId="33" fillId="10" borderId="48" xfId="0" applyNumberFormat="1" applyFont="1" applyFill="1" applyBorder="1"/>
    <xf numFmtId="1" fontId="33" fillId="10" borderId="48" xfId="0" applyNumberFormat="1" applyFont="1" applyFill="1" applyBorder="1" applyAlignment="1">
      <alignment wrapText="1"/>
    </xf>
    <xf numFmtId="1" fontId="11" fillId="0" borderId="0" xfId="0" applyNumberFormat="1" applyFont="1"/>
    <xf numFmtId="1" fontId="26" fillId="2" borderId="0" xfId="1" applyNumberFormat="1" applyFont="1" applyFill="1" applyAlignment="1">
      <alignment vertical="center"/>
    </xf>
    <xf numFmtId="0" fontId="26" fillId="0" borderId="56" xfId="3" applyFont="1" applyBorder="1" applyAlignment="1">
      <alignment horizontal="center" vertical="center" wrapText="1"/>
    </xf>
    <xf numFmtId="0" fontId="14" fillId="0" borderId="0" xfId="3" applyFont="1" applyAlignment="1">
      <alignment horizontal="center"/>
    </xf>
    <xf numFmtId="0" fontId="12" fillId="0" borderId="0" xfId="3" applyAlignment="1">
      <alignment horizontal="center"/>
    </xf>
    <xf numFmtId="0" fontId="12" fillId="0" borderId="0" xfId="3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2" borderId="1" xfId="3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3" xfId="3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/>
    </xf>
    <xf numFmtId="0" fontId="26" fillId="2" borderId="1" xfId="3" applyFont="1" applyFill="1" applyBorder="1" applyAlignment="1">
      <alignment horizontal="center" vertical="center"/>
    </xf>
    <xf numFmtId="0" fontId="26" fillId="2" borderId="34" xfId="2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/>
    </xf>
    <xf numFmtId="0" fontId="12" fillId="0" borderId="0" xfId="3" applyFill="1"/>
    <xf numFmtId="0" fontId="2" fillId="0" borderId="0" xfId="3" applyFont="1" applyFill="1" applyAlignment="1">
      <alignment horizontal="center"/>
    </xf>
    <xf numFmtId="0" fontId="3" fillId="0" borderId="0" xfId="3" applyFont="1" applyFill="1" applyAlignment="1">
      <alignment horizontal="center"/>
    </xf>
    <xf numFmtId="0" fontId="12" fillId="0" borderId="0" xfId="3" applyFill="1" applyAlignment="1">
      <alignment horizontal="center"/>
    </xf>
    <xf numFmtId="0" fontId="31" fillId="0" borderId="0" xfId="3" applyFont="1" applyFill="1" applyAlignment="1">
      <alignment horizontal="center"/>
    </xf>
    <xf numFmtId="0" fontId="4" fillId="0" borderId="0" xfId="3" applyFont="1" applyFill="1" applyAlignment="1">
      <alignment horizontal="center"/>
    </xf>
    <xf numFmtId="0" fontId="10" fillId="0" borderId="0" xfId="0" applyFont="1"/>
    <xf numFmtId="0" fontId="1" fillId="0" borderId="0" xfId="3" applyFont="1" applyAlignment="1">
      <alignment horizontal="center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1" fillId="0" borderId="0" xfId="3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2" fillId="0" borderId="0" xfId="3" applyFont="1" applyFill="1" applyAlignment="1">
      <alignment horizontal="center"/>
    </xf>
    <xf numFmtId="0" fontId="0" fillId="0" borderId="0" xfId="0" applyAlignment="1"/>
    <xf numFmtId="0" fontId="26" fillId="0" borderId="1" xfId="0" applyFont="1" applyBorder="1" applyAlignment="1">
      <alignment horizontal="center" vertical="center" wrapText="1"/>
    </xf>
    <xf numFmtId="0" fontId="26" fillId="0" borderId="37" xfId="3" applyFont="1" applyBorder="1" applyAlignment="1">
      <alignment horizontal="center" vertical="center" wrapText="1"/>
    </xf>
    <xf numFmtId="0" fontId="26" fillId="0" borderId="37" xfId="3" applyFont="1" applyBorder="1" applyAlignment="1">
      <alignment horizontal="center" vertical="center"/>
    </xf>
    <xf numFmtId="0" fontId="10" fillId="2" borderId="5" xfId="3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2" fillId="0" borderId="0" xfId="0" applyFont="1" applyAlignment="1"/>
    <xf numFmtId="0" fontId="31" fillId="0" borderId="0" xfId="0" applyFont="1" applyAlignment="1">
      <alignment horizontal="center"/>
    </xf>
    <xf numFmtId="0" fontId="26" fillId="2" borderId="6" xfId="3" applyFont="1" applyFill="1" applyBorder="1" applyAlignment="1">
      <alignment horizontal="center" vertical="center" wrapText="1"/>
    </xf>
    <xf numFmtId="0" fontId="2" fillId="0" borderId="0" xfId="3" applyFont="1" applyAlignment="1"/>
    <xf numFmtId="0" fontId="10" fillId="0" borderId="0" xfId="3" applyFont="1" applyAlignment="1"/>
    <xf numFmtId="0" fontId="1" fillId="0" borderId="0" xfId="0" applyFont="1" applyAlignment="1">
      <alignment horizontal="center"/>
    </xf>
    <xf numFmtId="0" fontId="10" fillId="2" borderId="1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165" fontId="26" fillId="0" borderId="1" xfId="0" applyNumberFormat="1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1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21" fontId="0" fillId="0" borderId="0" xfId="0" quotePrefix="1" applyNumberFormat="1" applyAlignment="1">
      <alignment horizontal="center" vertical="center"/>
    </xf>
    <xf numFmtId="0" fontId="41" fillId="0" borderId="0" xfId="0" applyFont="1" applyFill="1"/>
    <xf numFmtId="165" fontId="41" fillId="0" borderId="0" xfId="1" applyNumberFormat="1" applyFont="1" applyFill="1"/>
    <xf numFmtId="0" fontId="41" fillId="0" borderId="0" xfId="0" applyFont="1" applyFill="1" applyAlignment="1">
      <alignment horizontal="center"/>
    </xf>
    <xf numFmtId="0" fontId="41" fillId="0" borderId="0" xfId="3" applyFont="1" applyFill="1" applyAlignment="1"/>
    <xf numFmtId="0" fontId="41" fillId="0" borderId="0" xfId="0" applyFont="1" applyFill="1" applyAlignment="1">
      <alignment horizontal="center"/>
    </xf>
    <xf numFmtId="0" fontId="41" fillId="0" borderId="0" xfId="0" applyFont="1"/>
    <xf numFmtId="0" fontId="43" fillId="0" borderId="0" xfId="0" applyFont="1" applyAlignment="1"/>
    <xf numFmtId="0" fontId="44" fillId="0" borderId="0" xfId="0" applyFont="1" applyAlignment="1">
      <alignment vertic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vertical="center"/>
    </xf>
    <xf numFmtId="0" fontId="39" fillId="0" borderId="0" xfId="0" applyFont="1" applyFill="1" applyBorder="1" applyAlignment="1"/>
    <xf numFmtId="0" fontId="41" fillId="0" borderId="0" xfId="3" applyFont="1" applyAlignment="1"/>
    <xf numFmtId="0" fontId="41" fillId="2" borderId="0" xfId="0" applyFont="1" applyFill="1" applyAlignment="1"/>
    <xf numFmtId="0" fontId="40" fillId="2" borderId="0" xfId="0" applyFont="1" applyFill="1" applyAlignment="1"/>
    <xf numFmtId="0" fontId="40" fillId="2" borderId="0" xfId="0" applyFont="1" applyFill="1" applyAlignment="1">
      <alignment horizontal="center"/>
    </xf>
    <xf numFmtId="0" fontId="45" fillId="2" borderId="1" xfId="0" applyFont="1" applyFill="1" applyBorder="1" applyAlignment="1">
      <alignment vertical="center" wrapText="1"/>
    </xf>
    <xf numFmtId="0" fontId="39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vertical="center"/>
    </xf>
    <xf numFmtId="0" fontId="45" fillId="2" borderId="1" xfId="0" applyFont="1" applyFill="1" applyBorder="1" applyAlignment="1">
      <alignment horizontal="center" vertical="center"/>
    </xf>
    <xf numFmtId="0" fontId="45" fillId="2" borderId="34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left" vertical="center" wrapText="1"/>
    </xf>
    <xf numFmtId="0" fontId="39" fillId="2" borderId="1" xfId="0" applyFont="1" applyFill="1" applyBorder="1" applyAlignment="1">
      <alignment horizontal="center" vertical="center" wrapText="1"/>
    </xf>
    <xf numFmtId="0" fontId="39" fillId="2" borderId="1" xfId="0" applyFont="1" applyFill="1" applyBorder="1" applyAlignment="1">
      <alignment vertical="center" wrapText="1"/>
    </xf>
    <xf numFmtId="165" fontId="39" fillId="2" borderId="1" xfId="1" applyNumberFormat="1" applyFont="1" applyFill="1" applyBorder="1" applyAlignment="1">
      <alignment vertical="center" wrapText="1"/>
    </xf>
    <xf numFmtId="0" fontId="39" fillId="2" borderId="34" xfId="0" applyFont="1" applyFill="1" applyBorder="1" applyAlignment="1">
      <alignment horizontal="center" vertical="center"/>
    </xf>
    <xf numFmtId="165" fontId="39" fillId="2" borderId="1" xfId="1" applyNumberFormat="1" applyFont="1" applyFill="1" applyBorder="1" applyAlignment="1">
      <alignment vertical="center"/>
    </xf>
    <xf numFmtId="0" fontId="45" fillId="2" borderId="1" xfId="0" applyFont="1" applyFill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39" fillId="2" borderId="35" xfId="0" applyFont="1" applyFill="1" applyBorder="1" applyAlignment="1">
      <alignment horizontal="left" vertical="center" wrapText="1"/>
    </xf>
    <xf numFmtId="0" fontId="42" fillId="0" borderId="0" xfId="0" applyFont="1" applyAlignment="1"/>
    <xf numFmtId="165" fontId="43" fillId="0" borderId="0" xfId="1" applyNumberFormat="1" applyFont="1" applyAlignment="1"/>
    <xf numFmtId="41" fontId="42" fillId="0" borderId="0" xfId="1" applyFont="1" applyAlignment="1"/>
    <xf numFmtId="0" fontId="39" fillId="0" borderId="0" xfId="0" applyFont="1"/>
    <xf numFmtId="165" fontId="39" fillId="0" borderId="0" xfId="1" applyNumberFormat="1" applyFont="1"/>
    <xf numFmtId="0" fontId="39" fillId="0" borderId="0" xfId="0" applyFont="1" applyAlignment="1">
      <alignment horizontal="center"/>
    </xf>
    <xf numFmtId="0" fontId="39" fillId="0" borderId="5" xfId="2" applyFont="1" applyBorder="1" applyAlignment="1">
      <alignment horizontal="center" vertical="center"/>
    </xf>
    <xf numFmtId="0" fontId="39" fillId="0" borderId="1" xfId="2" applyFont="1" applyBorder="1" applyAlignment="1">
      <alignment horizontal="center" vertical="center"/>
    </xf>
    <xf numFmtId="165" fontId="39" fillId="2" borderId="1" xfId="1" applyNumberFormat="1" applyFont="1" applyFill="1" applyBorder="1" applyAlignment="1">
      <alignment horizontal="left" vertical="center" wrapText="1"/>
    </xf>
    <xf numFmtId="0" fontId="41" fillId="0" borderId="0" xfId="3" applyFont="1" applyAlignment="1">
      <alignment vertical="center"/>
    </xf>
    <xf numFmtId="165" fontId="45" fillId="2" borderId="1" xfId="1" applyNumberFormat="1" applyFont="1" applyFill="1" applyBorder="1" applyAlignment="1">
      <alignment horizontal="left" vertical="center" wrapText="1"/>
    </xf>
    <xf numFmtId="0" fontId="39" fillId="2" borderId="1" xfId="0" quotePrefix="1" applyFont="1" applyFill="1" applyBorder="1" applyAlignment="1">
      <alignment vertical="center"/>
    </xf>
    <xf numFmtId="0" fontId="39" fillId="2" borderId="35" xfId="0" applyFont="1" applyFill="1" applyBorder="1" applyAlignment="1">
      <alignment horizontal="center" vertical="center"/>
    </xf>
    <xf numFmtId="165" fontId="39" fillId="2" borderId="1" xfId="1" applyNumberFormat="1" applyFont="1" applyFill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39" fillId="2" borderId="35" xfId="0" applyFont="1" applyFill="1" applyBorder="1" applyAlignment="1">
      <alignment vertical="center" wrapText="1"/>
    </xf>
    <xf numFmtId="0" fontId="39" fillId="2" borderId="41" xfId="0" applyFont="1" applyFill="1" applyBorder="1" applyAlignment="1">
      <alignment horizontal="center" vertical="center"/>
    </xf>
    <xf numFmtId="0" fontId="39" fillId="2" borderId="42" xfId="0" applyFont="1" applyFill="1" applyBorder="1" applyAlignment="1">
      <alignment vertical="center"/>
    </xf>
    <xf numFmtId="0" fontId="39" fillId="2" borderId="42" xfId="0" applyFont="1" applyFill="1" applyBorder="1" applyAlignment="1">
      <alignment horizontal="center" vertical="center"/>
    </xf>
    <xf numFmtId="165" fontId="39" fillId="2" borderId="42" xfId="1" applyNumberFormat="1" applyFont="1" applyFill="1" applyBorder="1" applyAlignment="1">
      <alignment vertical="center"/>
    </xf>
    <xf numFmtId="0" fontId="39" fillId="2" borderId="43" xfId="0" applyFont="1" applyFill="1" applyBorder="1" applyAlignment="1">
      <alignment vertical="center"/>
    </xf>
    <xf numFmtId="0" fontId="39" fillId="0" borderId="0" xfId="0" applyFont="1" applyAlignment="1"/>
    <xf numFmtId="0" fontId="40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39" fillId="0" borderId="0" xfId="3" applyFont="1" applyAlignment="1"/>
    <xf numFmtId="165" fontId="41" fillId="0" borderId="0" xfId="1" applyNumberFormat="1" applyFont="1"/>
    <xf numFmtId="0" fontId="39" fillId="0" borderId="0" xfId="0" applyFont="1" applyAlignment="1">
      <alignment vertical="center" wrapText="1"/>
    </xf>
    <xf numFmtId="0" fontId="39" fillId="0" borderId="1" xfId="0" applyFont="1" applyBorder="1" applyAlignment="1">
      <alignment horizontal="center" vertical="center"/>
    </xf>
    <xf numFmtId="0" fontId="39" fillId="0" borderId="44" xfId="0" applyFont="1" applyBorder="1" applyAlignment="1">
      <alignment horizontal="left" vertical="center" wrapText="1"/>
    </xf>
    <xf numFmtId="0" fontId="39" fillId="0" borderId="23" xfId="0" applyFont="1" applyBorder="1" applyAlignment="1">
      <alignment horizontal="left" vertical="center" wrapText="1"/>
    </xf>
    <xf numFmtId="0" fontId="39" fillId="0" borderId="27" xfId="0" applyFont="1" applyBorder="1" applyAlignment="1">
      <alignment vertical="center"/>
    </xf>
    <xf numFmtId="0" fontId="39" fillId="0" borderId="29" xfId="0" applyFont="1" applyBorder="1" applyAlignment="1">
      <alignment horizontal="left" vertical="center" wrapText="1"/>
    </xf>
    <xf numFmtId="0" fontId="39" fillId="0" borderId="24" xfId="0" applyFont="1" applyBorder="1" applyAlignment="1">
      <alignment horizontal="left" vertical="center" wrapText="1"/>
    </xf>
    <xf numFmtId="0" fontId="39" fillId="0" borderId="8" xfId="0" applyFont="1" applyBorder="1" applyAlignment="1">
      <alignment vertical="center"/>
    </xf>
    <xf numFmtId="0" fontId="39" fillId="0" borderId="28" xfId="0" applyFont="1" applyBorder="1" applyAlignment="1">
      <alignment vertical="center"/>
    </xf>
    <xf numFmtId="0" fontId="39" fillId="6" borderId="29" xfId="0" applyFont="1" applyFill="1" applyBorder="1" applyAlignment="1">
      <alignment vertical="center"/>
    </xf>
    <xf numFmtId="0" fontId="39" fillId="6" borderId="24" xfId="0" quotePrefix="1" applyFont="1" applyFill="1" applyBorder="1" applyAlignment="1">
      <alignment vertical="center"/>
    </xf>
    <xf numFmtId="0" fontId="39" fillId="0" borderId="29" xfId="0" applyFont="1" applyBorder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39" fillId="0" borderId="29" xfId="0" applyFont="1" applyBorder="1" applyAlignment="1">
      <alignment vertical="center"/>
    </xf>
    <xf numFmtId="0" fontId="39" fillId="0" borderId="24" xfId="0" applyFont="1" applyBorder="1" applyAlignment="1">
      <alignment vertical="center"/>
    </xf>
    <xf numFmtId="0" fontId="39" fillId="0" borderId="35" xfId="0" applyFont="1" applyBorder="1" applyAlignment="1">
      <alignment horizontal="center" vertical="center"/>
    </xf>
    <xf numFmtId="0" fontId="39" fillId="0" borderId="34" xfId="2" applyFont="1" applyBorder="1" applyAlignment="1">
      <alignment horizontal="center" vertical="center"/>
    </xf>
    <xf numFmtId="0" fontId="47" fillId="0" borderId="0" xfId="3" applyFont="1" applyFill="1" applyAlignment="1"/>
    <xf numFmtId="0" fontId="47" fillId="0" borderId="0" xfId="3" applyFont="1" applyAlignment="1"/>
    <xf numFmtId="0" fontId="40" fillId="0" borderId="0" xfId="0" applyFont="1" applyFill="1" applyAlignment="1"/>
    <xf numFmtId="0" fontId="41" fillId="0" borderId="0" xfId="0" applyFont="1" applyFill="1" applyAlignment="1">
      <alignment horizontal="center" wrapText="1"/>
    </xf>
    <xf numFmtId="0" fontId="45" fillId="2" borderId="12" xfId="3" applyFont="1" applyFill="1" applyBorder="1" applyAlignment="1">
      <alignment horizontal="center" vertical="center" wrapText="1"/>
    </xf>
    <xf numFmtId="0" fontId="39" fillId="2" borderId="12" xfId="0" applyFont="1" applyFill="1" applyBorder="1" applyAlignment="1">
      <alignment horizontal="center" vertical="center"/>
    </xf>
    <xf numFmtId="0" fontId="39" fillId="2" borderId="12" xfId="0" applyFont="1" applyFill="1" applyBorder="1" applyAlignment="1">
      <alignment horizontal="center" vertical="center" wrapText="1"/>
    </xf>
    <xf numFmtId="164" fontId="39" fillId="2" borderId="12" xfId="0" applyNumberFormat="1" applyFont="1" applyFill="1" applyBorder="1" applyAlignment="1">
      <alignment horizontal="center" vertical="center"/>
    </xf>
    <xf numFmtId="0" fontId="39" fillId="2" borderId="35" xfId="0" applyFont="1" applyFill="1" applyBorder="1" applyAlignment="1">
      <alignment horizontal="center" vertical="center" wrapText="1"/>
    </xf>
    <xf numFmtId="0" fontId="39" fillId="0" borderId="1" xfId="3" applyFont="1" applyBorder="1" applyAlignment="1">
      <alignment vertical="center"/>
    </xf>
    <xf numFmtId="0" fontId="39" fillId="2" borderId="43" xfId="0" applyFont="1" applyFill="1" applyBorder="1" applyAlignment="1">
      <alignment horizontal="center" vertical="center"/>
    </xf>
    <xf numFmtId="1" fontId="39" fillId="0" borderId="1" xfId="1" applyNumberFormat="1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7" xfId="2" applyFont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9" fillId="0" borderId="40" xfId="2" applyFont="1" applyBorder="1" applyAlignment="1">
      <alignment horizontal="center" vertical="center"/>
    </xf>
    <xf numFmtId="0" fontId="45" fillId="0" borderId="34" xfId="0" applyFont="1" applyFill="1" applyBorder="1" applyAlignment="1">
      <alignment horizontal="left" vertical="center"/>
    </xf>
    <xf numFmtId="43" fontId="39" fillId="0" borderId="8" xfId="0" applyNumberFormat="1" applyFont="1" applyBorder="1" applyAlignment="1">
      <alignment vertical="center"/>
    </xf>
    <xf numFmtId="0" fontId="41" fillId="0" borderId="0" xfId="3" applyFont="1" applyAlignment="1">
      <alignment horizontal="center"/>
    </xf>
    <xf numFmtId="0" fontId="41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31" fillId="0" borderId="0" xfId="3" applyFont="1" applyFill="1" applyAlignment="1">
      <alignment horizontal="center"/>
    </xf>
    <xf numFmtId="0" fontId="2" fillId="0" borderId="0" xfId="3" applyFont="1" applyFill="1" applyAlignment="1">
      <alignment horizontal="center"/>
    </xf>
    <xf numFmtId="0" fontId="4" fillId="0" borderId="0" xfId="3" applyFont="1" applyFill="1" applyAlignment="1">
      <alignment horizontal="center"/>
    </xf>
    <xf numFmtId="0" fontId="10" fillId="0" borderId="0" xfId="0" applyFont="1"/>
    <xf numFmtId="0" fontId="31" fillId="0" borderId="0" xfId="3" applyFont="1" applyAlignment="1">
      <alignment horizontal="center"/>
    </xf>
    <xf numFmtId="0" fontId="12" fillId="0" borderId="0" xfId="3" applyFill="1" applyAlignment="1">
      <alignment horizontal="center"/>
    </xf>
    <xf numFmtId="0" fontId="12" fillId="0" borderId="0" xfId="3" applyFont="1" applyFill="1" applyAlignment="1">
      <alignment horizontal="center"/>
    </xf>
    <xf numFmtId="0" fontId="12" fillId="0" borderId="0" xfId="3" applyFill="1"/>
    <xf numFmtId="0" fontId="3" fillId="0" borderId="0" xfId="3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0" fontId="45" fillId="0" borderId="1" xfId="0" applyFont="1" applyBorder="1" applyAlignment="1">
      <alignment horizontal="center" vertical="center" wrapText="1"/>
    </xf>
    <xf numFmtId="0" fontId="45" fillId="2" borderId="1" xfId="3" applyFont="1" applyFill="1" applyBorder="1" applyAlignment="1">
      <alignment horizontal="center" vertical="center" wrapText="1"/>
    </xf>
    <xf numFmtId="0" fontId="41" fillId="0" borderId="0" xfId="0" applyFont="1" applyAlignment="1"/>
    <xf numFmtId="0" fontId="45" fillId="0" borderId="0" xfId="0" applyFont="1" applyBorder="1" applyAlignment="1">
      <alignment horizontal="left" vertical="center"/>
    </xf>
    <xf numFmtId="0" fontId="45" fillId="0" borderId="1" xfId="3" applyFont="1" applyBorder="1" applyAlignment="1">
      <alignment horizontal="center" vertical="center" wrapText="1"/>
    </xf>
    <xf numFmtId="0" fontId="45" fillId="0" borderId="1" xfId="3" applyFont="1" applyBorder="1" applyAlignment="1">
      <alignment horizontal="center" vertical="center"/>
    </xf>
    <xf numFmtId="0" fontId="39" fillId="0" borderId="0" xfId="3" applyFont="1" applyAlignment="1"/>
    <xf numFmtId="0" fontId="41" fillId="0" borderId="0" xfId="0" applyFont="1" applyAlignment="1">
      <alignment horizontal="left"/>
    </xf>
    <xf numFmtId="0" fontId="47" fillId="0" borderId="0" xfId="0" applyFont="1" applyAlignment="1">
      <alignment horizontal="center"/>
    </xf>
    <xf numFmtId="0" fontId="39" fillId="2" borderId="5" xfId="3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43" fontId="39" fillId="2" borderId="1" xfId="0" applyNumberFormat="1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12" fillId="0" borderId="0" xfId="3" applyFill="1" applyAlignment="1">
      <alignment horizontal="center" vertical="center"/>
    </xf>
    <xf numFmtId="0" fontId="12" fillId="0" borderId="0" xfId="3" applyFont="1" applyFill="1" applyAlignment="1">
      <alignment horizontal="center" vertical="center"/>
    </xf>
    <xf numFmtId="0" fontId="12" fillId="0" borderId="0" xfId="3" applyFill="1" applyAlignment="1">
      <alignment vertical="center"/>
    </xf>
    <xf numFmtId="0" fontId="2" fillId="0" borderId="0" xfId="3" applyFont="1" applyFill="1" applyAlignment="1">
      <alignment horizontal="center" vertical="center"/>
    </xf>
    <xf numFmtId="0" fontId="31" fillId="0" borderId="0" xfId="3" applyFont="1" applyFill="1" applyAlignment="1">
      <alignment horizontal="center" vertical="center"/>
    </xf>
    <xf numFmtId="0" fontId="4" fillId="0" borderId="0" xfId="3" applyFont="1" applyFill="1" applyAlignment="1">
      <alignment horizontal="center" vertical="center"/>
    </xf>
    <xf numFmtId="0" fontId="41" fillId="0" borderId="0" xfId="0" applyFont="1" applyFill="1" applyAlignment="1">
      <alignment horizontal="center"/>
    </xf>
    <xf numFmtId="0" fontId="48" fillId="0" borderId="0" xfId="0" applyFont="1" applyAlignment="1"/>
    <xf numFmtId="0" fontId="49" fillId="0" borderId="0" xfId="0" applyFont="1"/>
    <xf numFmtId="0" fontId="50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51" fillId="0" borderId="0" xfId="3" applyFont="1" applyAlignment="1"/>
    <xf numFmtId="0" fontId="49" fillId="0" borderId="0" xfId="0" applyFont="1" applyAlignment="1">
      <alignment horizontal="center"/>
    </xf>
    <xf numFmtId="0" fontId="53" fillId="0" borderId="0" xfId="0" applyFont="1"/>
    <xf numFmtId="0" fontId="53" fillId="0" borderId="0" xfId="3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49" fillId="0" borderId="0" xfId="0" applyFont="1" applyAlignment="1">
      <alignment wrapText="1"/>
    </xf>
    <xf numFmtId="0" fontId="53" fillId="2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/>
    </xf>
    <xf numFmtId="0" fontId="49" fillId="0" borderId="1" xfId="2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49" fillId="0" borderId="5" xfId="2" applyFont="1" applyBorder="1" applyAlignment="1">
      <alignment horizontal="center" vertical="center"/>
    </xf>
    <xf numFmtId="0" fontId="53" fillId="2" borderId="1" xfId="0" applyFont="1" applyFill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53" fillId="2" borderId="1" xfId="0" applyFont="1" applyFill="1" applyBorder="1" applyAlignment="1">
      <alignment vertical="center" wrapText="1"/>
    </xf>
    <xf numFmtId="0" fontId="49" fillId="2" borderId="1" xfId="0" applyFont="1" applyFill="1" applyBorder="1" applyAlignment="1">
      <alignment horizontal="center" vertical="center"/>
    </xf>
    <xf numFmtId="43" fontId="53" fillId="2" borderId="1" xfId="0" applyNumberFormat="1" applyFont="1" applyFill="1" applyBorder="1" applyAlignment="1">
      <alignment horizontal="center" vertical="center"/>
    </xf>
    <xf numFmtId="0" fontId="49" fillId="0" borderId="42" xfId="0" applyFont="1" applyBorder="1"/>
    <xf numFmtId="0" fontId="49" fillId="0" borderId="5" xfId="0" applyFont="1" applyBorder="1"/>
    <xf numFmtId="0" fontId="49" fillId="0" borderId="1" xfId="0" applyFont="1" applyBorder="1"/>
    <xf numFmtId="0" fontId="53" fillId="0" borderId="0" xfId="0" applyFont="1" applyAlignment="1">
      <alignment horizontal="center"/>
    </xf>
    <xf numFmtId="0" fontId="53" fillId="0" borderId="0" xfId="3" applyFont="1" applyAlignment="1"/>
    <xf numFmtId="0" fontId="53" fillId="0" borderId="62" xfId="0" quotePrefix="1" applyFont="1" applyBorder="1" applyAlignment="1">
      <alignment horizontal="center" vertical="center"/>
    </xf>
    <xf numFmtId="0" fontId="49" fillId="0" borderId="63" xfId="0" applyFont="1" applyBorder="1" applyAlignment="1">
      <alignment horizontal="center" vertical="center"/>
    </xf>
    <xf numFmtId="0" fontId="49" fillId="0" borderId="64" xfId="0" applyFont="1" applyBorder="1" applyAlignment="1">
      <alignment horizontal="center" vertical="center"/>
    </xf>
    <xf numFmtId="0" fontId="49" fillId="0" borderId="65" xfId="0" applyFont="1" applyBorder="1"/>
    <xf numFmtId="0" fontId="53" fillId="0" borderId="66" xfId="0" applyFont="1" applyBorder="1" applyAlignment="1">
      <alignment horizontal="center" vertical="center"/>
    </xf>
    <xf numFmtId="0" fontId="53" fillId="0" borderId="7" xfId="0" applyFont="1" applyBorder="1" applyAlignment="1">
      <alignment horizontal="left" vertical="center"/>
    </xf>
    <xf numFmtId="0" fontId="53" fillId="0" borderId="7" xfId="0" applyFont="1" applyBorder="1" applyAlignment="1">
      <alignment horizontal="center" vertical="center"/>
    </xf>
    <xf numFmtId="0" fontId="53" fillId="2" borderId="7" xfId="0" applyFont="1" applyFill="1" applyBorder="1" applyAlignment="1">
      <alignment horizontal="center" vertical="center"/>
    </xf>
    <xf numFmtId="0" fontId="53" fillId="0" borderId="67" xfId="0" applyFont="1" applyBorder="1" applyAlignment="1">
      <alignment horizontal="center" vertical="center"/>
    </xf>
    <xf numFmtId="0" fontId="49" fillId="0" borderId="68" xfId="2" applyFont="1" applyBorder="1" applyAlignment="1">
      <alignment horizontal="center" vertical="center"/>
    </xf>
    <xf numFmtId="0" fontId="49" fillId="0" borderId="69" xfId="2" applyFont="1" applyBorder="1" applyAlignment="1">
      <alignment horizontal="center" vertical="center"/>
    </xf>
    <xf numFmtId="0" fontId="49" fillId="0" borderId="69" xfId="0" applyFont="1" applyBorder="1" applyAlignment="1">
      <alignment horizontal="center" vertical="center"/>
    </xf>
    <xf numFmtId="0" fontId="49" fillId="0" borderId="70" xfId="2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0" fillId="0" borderId="1" xfId="2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0" fillId="0" borderId="1" xfId="3" applyFont="1" applyBorder="1" applyAlignment="1">
      <alignment horizontal="center" vertical="center" wrapText="1"/>
    </xf>
    <xf numFmtId="0" fontId="10" fillId="0" borderId="2" xfId="3" applyFont="1" applyBorder="1" applyAlignment="1">
      <alignment horizontal="center" vertical="center" wrapText="1"/>
    </xf>
    <xf numFmtId="0" fontId="10" fillId="0" borderId="6" xfId="3" applyFont="1" applyBorder="1" applyAlignment="1">
      <alignment horizontal="center" vertical="center" wrapText="1"/>
    </xf>
    <xf numFmtId="0" fontId="10" fillId="0" borderId="7" xfId="3" applyFont="1" applyBorder="1" applyAlignment="1">
      <alignment horizontal="center" vertical="center" wrapText="1"/>
    </xf>
    <xf numFmtId="0" fontId="10" fillId="2" borderId="1" xfId="3" applyFont="1" applyFill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/>
    </xf>
    <xf numFmtId="0" fontId="12" fillId="0" borderId="0" xfId="3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0" fillId="2" borderId="2" xfId="3" applyFont="1" applyFill="1" applyBorder="1" applyAlignment="1">
      <alignment horizontal="center" vertical="center"/>
    </xf>
    <xf numFmtId="0" fontId="10" fillId="2" borderId="6" xfId="3" applyFont="1" applyFill="1" applyBorder="1" applyAlignment="1">
      <alignment horizontal="center" vertical="center"/>
    </xf>
    <xf numFmtId="0" fontId="10" fillId="2" borderId="7" xfId="3" applyFont="1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14" fillId="0" borderId="0" xfId="3" applyFont="1" applyAlignment="1">
      <alignment horizontal="center"/>
    </xf>
    <xf numFmtId="0" fontId="11" fillId="2" borderId="0" xfId="0" applyFont="1" applyFill="1" applyAlignment="1">
      <alignment horizontal="center"/>
    </xf>
    <xf numFmtId="0" fontId="12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10" fillId="2" borderId="2" xfId="3" applyFont="1" applyFill="1" applyBorder="1" applyAlignment="1">
      <alignment horizontal="center" vertical="center" wrapText="1"/>
    </xf>
    <xf numFmtId="0" fontId="10" fillId="2" borderId="6" xfId="3" applyFont="1" applyFill="1" applyBorder="1" applyAlignment="1">
      <alignment horizontal="center" vertical="center" wrapText="1"/>
    </xf>
    <xf numFmtId="0" fontId="10" fillId="2" borderId="7" xfId="3" applyFont="1" applyFill="1" applyBorder="1" applyAlignment="1">
      <alignment horizontal="center" vertical="center" wrapText="1"/>
    </xf>
    <xf numFmtId="0" fontId="10" fillId="2" borderId="1" xfId="3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10" fillId="2" borderId="1" xfId="2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41" fillId="0" borderId="0" xfId="3" applyFont="1" applyFill="1" applyAlignment="1">
      <alignment horizontal="center"/>
    </xf>
    <xf numFmtId="0" fontId="41" fillId="0" borderId="0" xfId="3" applyFont="1" applyAlignment="1">
      <alignment horizontal="center"/>
    </xf>
    <xf numFmtId="0" fontId="46" fillId="0" borderId="0" xfId="3" applyFont="1" applyAlignment="1">
      <alignment horizontal="center"/>
    </xf>
    <xf numFmtId="0" fontId="41" fillId="2" borderId="0" xfId="0" applyFont="1" applyFill="1" applyAlignment="1">
      <alignment horizontal="center"/>
    </xf>
    <xf numFmtId="0" fontId="46" fillId="0" borderId="0" xfId="3" applyFont="1" applyFill="1" applyAlignment="1">
      <alignment horizontal="center"/>
    </xf>
    <xf numFmtId="0" fontId="47" fillId="0" borderId="0" xfId="3" applyFont="1" applyAlignment="1">
      <alignment horizontal="center"/>
    </xf>
    <xf numFmtId="0" fontId="43" fillId="0" borderId="0" xfId="0" applyFont="1" applyAlignment="1">
      <alignment horizontal="center"/>
    </xf>
    <xf numFmtId="0" fontId="26" fillId="10" borderId="45" xfId="0" applyFont="1" applyFill="1" applyBorder="1" applyAlignment="1">
      <alignment horizontal="center" vertical="center" wrapText="1"/>
    </xf>
    <xf numFmtId="0" fontId="26" fillId="10" borderId="46" xfId="0" applyFont="1" applyFill="1" applyBorder="1" applyAlignment="1">
      <alignment horizontal="center" vertical="center" wrapText="1"/>
    </xf>
    <xf numFmtId="0" fontId="26" fillId="10" borderId="47" xfId="0" applyFont="1" applyFill="1" applyBorder="1" applyAlignment="1">
      <alignment horizontal="center" vertical="center" wrapText="1"/>
    </xf>
    <xf numFmtId="0" fontId="26" fillId="10" borderId="45" xfId="0" applyFont="1" applyFill="1" applyBorder="1" applyAlignment="1">
      <alignment horizontal="center" vertical="center"/>
    </xf>
    <xf numFmtId="0" fontId="26" fillId="10" borderId="46" xfId="0" applyFont="1" applyFill="1" applyBorder="1" applyAlignment="1">
      <alignment horizontal="center" vertical="center"/>
    </xf>
    <xf numFmtId="0" fontId="26" fillId="10" borderId="47" xfId="0" applyFont="1" applyFill="1" applyBorder="1" applyAlignment="1">
      <alignment horizontal="center" vertical="center"/>
    </xf>
    <xf numFmtId="0" fontId="10" fillId="8" borderId="49" xfId="0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165" fontId="26" fillId="0" borderId="2" xfId="1" applyNumberFormat="1" applyFont="1" applyFill="1" applyBorder="1" applyAlignment="1">
      <alignment horizontal="center" vertical="center" wrapText="1"/>
    </xf>
    <xf numFmtId="165" fontId="26" fillId="0" borderId="6" xfId="1" applyNumberFormat="1" applyFont="1" applyFill="1" applyBorder="1" applyAlignment="1">
      <alignment horizontal="center" vertical="center" wrapText="1"/>
    </xf>
    <xf numFmtId="165" fontId="26" fillId="0" borderId="7" xfId="1" applyNumberFormat="1" applyFont="1" applyFill="1" applyBorder="1" applyAlignment="1">
      <alignment horizontal="center" vertical="center" wrapText="1"/>
    </xf>
    <xf numFmtId="41" fontId="26" fillId="10" borderId="45" xfId="1" applyFont="1" applyFill="1" applyBorder="1" applyAlignment="1">
      <alignment horizontal="center" vertical="center" wrapText="1"/>
    </xf>
    <xf numFmtId="41" fontId="26" fillId="10" borderId="46" xfId="1" applyFont="1" applyFill="1" applyBorder="1" applyAlignment="1">
      <alignment horizontal="center" vertical="center" wrapText="1"/>
    </xf>
    <xf numFmtId="41" fontId="26" fillId="10" borderId="47" xfId="1" applyFont="1" applyFill="1" applyBorder="1" applyAlignment="1">
      <alignment horizontal="center" vertical="center" wrapText="1"/>
    </xf>
    <xf numFmtId="0" fontId="31" fillId="0" borderId="0" xfId="3" applyFont="1" applyFill="1" applyAlignment="1">
      <alignment horizontal="center"/>
    </xf>
    <xf numFmtId="0" fontId="2" fillId="0" borderId="0" xfId="3" applyFont="1" applyFill="1" applyAlignment="1">
      <alignment horizontal="center"/>
    </xf>
    <xf numFmtId="0" fontId="4" fillId="0" borderId="0" xfId="3" applyFont="1" applyFill="1" applyAlignment="1">
      <alignment horizontal="center"/>
    </xf>
    <xf numFmtId="0" fontId="10" fillId="0" borderId="0" xfId="0" applyFont="1"/>
    <xf numFmtId="0" fontId="11" fillId="0" borderId="0" xfId="3" applyFont="1" applyAlignment="1">
      <alignment horizontal="center"/>
    </xf>
    <xf numFmtId="0" fontId="1" fillId="0" borderId="0" xfId="3" applyFont="1" applyAlignment="1">
      <alignment horizontal="center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1" fillId="0" borderId="0" xfId="3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2" fillId="0" borderId="0" xfId="3" applyFill="1" applyAlignment="1">
      <alignment horizontal="center"/>
    </xf>
    <xf numFmtId="0" fontId="12" fillId="0" borderId="0" xfId="3" applyFont="1" applyFill="1" applyAlignment="1">
      <alignment horizontal="center"/>
    </xf>
    <xf numFmtId="0" fontId="12" fillId="0" borderId="0" xfId="3" applyFill="1"/>
    <xf numFmtId="0" fontId="26" fillId="2" borderId="1" xfId="3" applyFont="1" applyFill="1" applyBorder="1" applyAlignment="1">
      <alignment horizontal="center" vertical="center"/>
    </xf>
    <xf numFmtId="0" fontId="26" fillId="2" borderId="32" xfId="3" applyFont="1" applyFill="1" applyBorder="1" applyAlignment="1">
      <alignment horizontal="center" vertical="center" wrapText="1"/>
    </xf>
    <xf numFmtId="0" fontId="26" fillId="2" borderId="1" xfId="3" applyFont="1" applyFill="1" applyBorder="1" applyAlignment="1">
      <alignment horizontal="center" vertical="center" wrapText="1"/>
    </xf>
    <xf numFmtId="0" fontId="11" fillId="0" borderId="0" xfId="3" applyFont="1" applyFill="1" applyAlignment="1">
      <alignment horizontal="center"/>
    </xf>
    <xf numFmtId="0" fontId="3" fillId="0" borderId="0" xfId="3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0" fontId="26" fillId="2" borderId="31" xfId="2" applyFont="1" applyFill="1" applyBorder="1" applyAlignment="1">
      <alignment horizontal="center" vertical="center" wrapText="1"/>
    </xf>
    <xf numFmtId="0" fontId="26" fillId="2" borderId="34" xfId="2" applyFont="1" applyFill="1" applyBorder="1" applyAlignment="1">
      <alignment horizontal="center" vertical="center" wrapText="1"/>
    </xf>
    <xf numFmtId="0" fontId="26" fillId="2" borderId="32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33" xfId="3" applyFont="1" applyFill="1" applyBorder="1" applyAlignment="1">
      <alignment horizontal="center" vertical="center"/>
    </xf>
    <xf numFmtId="0" fontId="26" fillId="2" borderId="35" xfId="3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 wrapText="1"/>
    </xf>
    <xf numFmtId="0" fontId="26" fillId="2" borderId="51" xfId="3" applyFont="1" applyFill="1" applyBorder="1" applyAlignment="1">
      <alignment horizontal="center" vertical="center"/>
    </xf>
    <xf numFmtId="0" fontId="26" fillId="2" borderId="3" xfId="3" applyFont="1" applyFill="1" applyBorder="1" applyAlignment="1">
      <alignment horizontal="center" vertical="center"/>
    </xf>
    <xf numFmtId="0" fontId="38" fillId="2" borderId="0" xfId="0" applyFont="1" applyFill="1" applyAlignment="1">
      <alignment horizontal="center"/>
    </xf>
    <xf numFmtId="0" fontId="26" fillId="2" borderId="57" xfId="2" applyFont="1" applyFill="1" applyBorder="1" applyAlignment="1">
      <alignment horizontal="center" vertical="center" wrapText="1"/>
    </xf>
    <xf numFmtId="0" fontId="26" fillId="2" borderId="39" xfId="2" applyFont="1" applyFill="1" applyBorder="1" applyAlignment="1">
      <alignment horizontal="center" vertical="center" wrapText="1"/>
    </xf>
    <xf numFmtId="0" fontId="26" fillId="2" borderId="50" xfId="3" applyFont="1" applyFill="1" applyBorder="1" applyAlignment="1">
      <alignment horizontal="center" vertical="center" wrapText="1"/>
    </xf>
    <xf numFmtId="0" fontId="26" fillId="2" borderId="7" xfId="3" applyFont="1" applyFill="1" applyBorder="1" applyAlignment="1">
      <alignment horizontal="center" vertical="center" wrapText="1"/>
    </xf>
    <xf numFmtId="0" fontId="26" fillId="2" borderId="51" xfId="3" applyFont="1" applyFill="1" applyBorder="1" applyAlignment="1">
      <alignment horizontal="center" vertical="center" wrapText="1"/>
    </xf>
    <xf numFmtId="0" fontId="26" fillId="2" borderId="54" xfId="3" applyFont="1" applyFill="1" applyBorder="1" applyAlignment="1">
      <alignment horizontal="center" vertical="center" wrapText="1"/>
    </xf>
    <xf numFmtId="0" fontId="26" fillId="2" borderId="55" xfId="3" applyFont="1" applyFill="1" applyBorder="1" applyAlignment="1">
      <alignment horizontal="center" vertical="center" wrapText="1"/>
    </xf>
    <xf numFmtId="0" fontId="26" fillId="2" borderId="58" xfId="3" applyFont="1" applyFill="1" applyBorder="1" applyAlignment="1">
      <alignment horizontal="center" vertical="center"/>
    </xf>
    <xf numFmtId="0" fontId="26" fillId="2" borderId="40" xfId="3" applyFont="1" applyFill="1" applyBorder="1" applyAlignment="1">
      <alignment horizontal="center" vertical="center"/>
    </xf>
    <xf numFmtId="0" fontId="0" fillId="0" borderId="0" xfId="3" applyFont="1" applyFill="1"/>
    <xf numFmtId="0" fontId="0" fillId="0" borderId="0" xfId="3" applyFont="1" applyFill="1" applyAlignment="1">
      <alignment horizontal="center"/>
    </xf>
    <xf numFmtId="0" fontId="0" fillId="0" borderId="0" xfId="0" applyFill="1" applyAlignment="1">
      <alignment horizontal="center"/>
    </xf>
    <xf numFmtId="0" fontId="32" fillId="0" borderId="0" xfId="3" applyFont="1" applyFill="1" applyAlignment="1">
      <alignment horizontal="center"/>
    </xf>
    <xf numFmtId="0" fontId="39" fillId="0" borderId="0" xfId="0" applyFont="1" applyFill="1" applyBorder="1" applyAlignment="1"/>
    <xf numFmtId="0" fontId="45" fillId="2" borderId="32" xfId="3" applyFont="1" applyFill="1" applyBorder="1" applyAlignment="1">
      <alignment horizontal="center" vertical="center" wrapText="1"/>
    </xf>
    <xf numFmtId="0" fontId="45" fillId="2" borderId="1" xfId="3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26" fillId="0" borderId="32" xfId="3" applyFont="1" applyBorder="1" applyAlignment="1">
      <alignment horizontal="center" vertical="center" wrapText="1"/>
    </xf>
    <xf numFmtId="0" fontId="26" fillId="0" borderId="1" xfId="3" applyFont="1" applyBorder="1" applyAlignment="1">
      <alignment horizontal="center" vertical="center" wrapText="1"/>
    </xf>
    <xf numFmtId="0" fontId="26" fillId="0" borderId="37" xfId="3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2" fillId="0" borderId="0" xfId="0" applyFont="1" applyAlignment="1"/>
    <xf numFmtId="0" fontId="31" fillId="0" borderId="0" xfId="0" applyFont="1" applyAlignment="1">
      <alignment horizontal="center"/>
    </xf>
    <xf numFmtId="0" fontId="10" fillId="2" borderId="5" xfId="3" applyFont="1" applyFill="1" applyBorder="1" applyAlignment="1">
      <alignment horizontal="center" vertical="center" wrapText="1"/>
    </xf>
    <xf numFmtId="0" fontId="26" fillId="0" borderId="50" xfId="3" applyFont="1" applyBorder="1" applyAlignment="1">
      <alignment horizontal="center" vertical="center" wrapText="1"/>
    </xf>
    <xf numFmtId="0" fontId="26" fillId="0" borderId="7" xfId="3" applyFont="1" applyBorder="1" applyAlignment="1">
      <alignment horizontal="center" vertical="center" wrapText="1"/>
    </xf>
    <xf numFmtId="0" fontId="26" fillId="2" borderId="37" xfId="3" applyFont="1" applyFill="1" applyBorder="1" applyAlignment="1">
      <alignment horizontal="center" vertical="center" wrapText="1"/>
    </xf>
    <xf numFmtId="0" fontId="26" fillId="0" borderId="1" xfId="3" applyFont="1" applyBorder="1" applyAlignment="1">
      <alignment horizontal="center" vertical="center"/>
    </xf>
    <xf numFmtId="0" fontId="26" fillId="0" borderId="37" xfId="3" applyFont="1" applyBorder="1" applyAlignment="1">
      <alignment horizontal="center" vertical="center"/>
    </xf>
    <xf numFmtId="0" fontId="26" fillId="0" borderId="32" xfId="2" applyFont="1" applyBorder="1" applyAlignment="1">
      <alignment horizontal="center" vertical="center" wrapText="1"/>
    </xf>
    <xf numFmtId="0" fontId="26" fillId="0" borderId="1" xfId="2" applyFont="1" applyBorder="1" applyAlignment="1">
      <alignment horizontal="center" vertical="center" wrapText="1"/>
    </xf>
    <xf numFmtId="0" fontId="26" fillId="0" borderId="37" xfId="2" applyFont="1" applyBorder="1" applyAlignment="1">
      <alignment horizontal="center" vertical="center" wrapText="1"/>
    </xf>
    <xf numFmtId="0" fontId="26" fillId="0" borderId="32" xfId="3" applyFont="1" applyBorder="1" applyAlignment="1">
      <alignment horizontal="center" vertical="center"/>
    </xf>
    <xf numFmtId="165" fontId="26" fillId="2" borderId="32" xfId="1" applyNumberFormat="1" applyFont="1" applyFill="1" applyBorder="1" applyAlignment="1">
      <alignment horizontal="center" vertical="center" wrapText="1"/>
    </xf>
    <xf numFmtId="165" fontId="26" fillId="2" borderId="1" xfId="1" applyNumberFormat="1" applyFont="1" applyFill="1" applyBorder="1" applyAlignment="1">
      <alignment horizontal="center" vertical="center" wrapText="1"/>
    </xf>
    <xf numFmtId="165" fontId="26" fillId="2" borderId="37" xfId="1" applyNumberFormat="1" applyFont="1" applyFill="1" applyBorder="1" applyAlignment="1">
      <alignment horizontal="center" vertical="center" wrapText="1"/>
    </xf>
    <xf numFmtId="0" fontId="26" fillId="2" borderId="38" xfId="3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/>
    </xf>
    <xf numFmtId="0" fontId="26" fillId="0" borderId="31" xfId="2" applyFont="1" applyBorder="1" applyAlignment="1">
      <alignment horizontal="center" vertical="center" wrapText="1"/>
    </xf>
    <xf numFmtId="0" fontId="26" fillId="0" borderId="34" xfId="2" applyFont="1" applyBorder="1" applyAlignment="1">
      <alignment horizontal="center" vertical="center" wrapText="1"/>
    </xf>
    <xf numFmtId="0" fontId="26" fillId="0" borderId="36" xfId="2" applyFont="1" applyBorder="1" applyAlignment="1">
      <alignment horizontal="center" vertical="center" wrapText="1"/>
    </xf>
    <xf numFmtId="0" fontId="26" fillId="0" borderId="32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26" fillId="0" borderId="51" xfId="3" applyFont="1" applyBorder="1" applyAlignment="1">
      <alignment horizontal="center" vertical="center" wrapText="1"/>
    </xf>
    <xf numFmtId="0" fontId="26" fillId="0" borderId="55" xfId="3" applyFont="1" applyBorder="1" applyAlignment="1">
      <alignment horizontal="center" vertical="center" wrapText="1"/>
    </xf>
    <xf numFmtId="0" fontId="26" fillId="2" borderId="56" xfId="3" applyFont="1" applyFill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165" fontId="45" fillId="2" borderId="32" xfId="1" applyNumberFormat="1" applyFont="1" applyFill="1" applyBorder="1" applyAlignment="1">
      <alignment horizontal="center" vertical="center" wrapText="1"/>
    </xf>
    <xf numFmtId="165" fontId="45" fillId="2" borderId="1" xfId="1" applyNumberFormat="1" applyFont="1" applyFill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left" vertical="center"/>
    </xf>
    <xf numFmtId="0" fontId="45" fillId="0" borderId="31" xfId="2" applyFont="1" applyBorder="1" applyAlignment="1">
      <alignment horizontal="center" vertical="center" wrapText="1"/>
    </xf>
    <xf numFmtId="0" fontId="45" fillId="0" borderId="34" xfId="2" applyFont="1" applyBorder="1" applyAlignment="1">
      <alignment horizontal="center" vertical="center" wrapText="1"/>
    </xf>
    <xf numFmtId="0" fontId="45" fillId="0" borderId="32" xfId="3" applyFont="1" applyBorder="1" applyAlignment="1">
      <alignment horizontal="center" vertical="center" wrapText="1"/>
    </xf>
    <xf numFmtId="0" fontId="45" fillId="0" borderId="1" xfId="3" applyFont="1" applyBorder="1" applyAlignment="1">
      <alignment horizontal="center" vertical="center" wrapText="1"/>
    </xf>
    <xf numFmtId="0" fontId="45" fillId="0" borderId="32" xfId="3" applyFont="1" applyBorder="1" applyAlignment="1">
      <alignment horizontal="center" vertical="center"/>
    </xf>
    <xf numFmtId="0" fontId="45" fillId="0" borderId="1" xfId="3" applyFont="1" applyBorder="1" applyAlignment="1">
      <alignment horizontal="center" vertical="center"/>
    </xf>
    <xf numFmtId="0" fontId="45" fillId="2" borderId="33" xfId="3" applyFont="1" applyFill="1" applyBorder="1" applyAlignment="1">
      <alignment horizontal="center" vertical="center" wrapText="1"/>
    </xf>
    <xf numFmtId="0" fontId="45" fillId="2" borderId="35" xfId="3" applyFont="1" applyFill="1" applyBorder="1" applyAlignment="1">
      <alignment horizontal="center" vertical="center" wrapText="1"/>
    </xf>
    <xf numFmtId="0" fontId="45" fillId="2" borderId="33" xfId="3" applyFont="1" applyFill="1" applyBorder="1" applyAlignment="1">
      <alignment horizontal="center" vertical="center"/>
    </xf>
    <xf numFmtId="0" fontId="45" fillId="2" borderId="35" xfId="3" applyFont="1" applyFill="1" applyBorder="1" applyAlignment="1">
      <alignment horizontal="center" vertical="center"/>
    </xf>
    <xf numFmtId="0" fontId="52" fillId="0" borderId="0" xfId="3" applyFont="1" applyAlignment="1">
      <alignment horizontal="center"/>
    </xf>
    <xf numFmtId="0" fontId="53" fillId="0" borderId="0" xfId="3" applyFont="1" applyAlignment="1">
      <alignment horizontal="center"/>
    </xf>
    <xf numFmtId="0" fontId="53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49" fillId="0" borderId="0" xfId="3" applyFont="1" applyAlignment="1">
      <alignment horizontal="center"/>
    </xf>
    <xf numFmtId="0" fontId="39" fillId="0" borderId="0" xfId="3" applyFont="1" applyAlignment="1"/>
    <xf numFmtId="0" fontId="53" fillId="0" borderId="0" xfId="3" applyFont="1" applyAlignment="1"/>
    <xf numFmtId="0" fontId="50" fillId="0" borderId="0" xfId="0" applyFont="1" applyAlignment="1">
      <alignment horizontal="center"/>
    </xf>
    <xf numFmtId="0" fontId="53" fillId="2" borderId="60" xfId="3" applyFont="1" applyFill="1" applyBorder="1" applyAlignment="1">
      <alignment horizontal="center" vertical="center" wrapText="1"/>
    </xf>
    <xf numFmtId="0" fontId="53" fillId="2" borderId="1" xfId="3" applyFont="1" applyFill="1" applyBorder="1" applyAlignment="1">
      <alignment horizontal="center" vertical="center" wrapText="1"/>
    </xf>
    <xf numFmtId="0" fontId="53" fillId="2" borderId="42" xfId="3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/>
    </xf>
    <xf numFmtId="0" fontId="53" fillId="2" borderId="59" xfId="2" applyFont="1" applyFill="1" applyBorder="1" applyAlignment="1">
      <alignment horizontal="center" vertical="center" wrapText="1"/>
    </xf>
    <xf numFmtId="0" fontId="53" fillId="2" borderId="62" xfId="2" applyFont="1" applyFill="1" applyBorder="1" applyAlignment="1">
      <alignment horizontal="center" vertical="center" wrapText="1"/>
    </xf>
    <xf numFmtId="0" fontId="53" fillId="2" borderId="64" xfId="2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1" xfId="0" applyFont="1" applyFill="1" applyBorder="1" applyAlignment="1">
      <alignment horizontal="center" vertical="center" wrapText="1"/>
    </xf>
    <xf numFmtId="0" fontId="53" fillId="2" borderId="42" xfId="0" applyFont="1" applyFill="1" applyBorder="1" applyAlignment="1">
      <alignment horizontal="center" vertical="center" wrapText="1"/>
    </xf>
    <xf numFmtId="0" fontId="53" fillId="2" borderId="1" xfId="3" applyFont="1" applyFill="1" applyBorder="1" applyAlignment="1">
      <alignment horizontal="center" vertical="center"/>
    </xf>
    <xf numFmtId="0" fontId="53" fillId="2" borderId="42" xfId="3" applyFont="1" applyFill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49" fillId="0" borderId="3" xfId="0" applyFont="1" applyBorder="1" applyAlignment="1">
      <alignment horizontal="center" vertical="center" wrapText="1"/>
    </xf>
    <xf numFmtId="0" fontId="49" fillId="0" borderId="5" xfId="0" applyFont="1" applyBorder="1" applyAlignment="1">
      <alignment horizontal="center" vertical="center" wrapText="1"/>
    </xf>
    <xf numFmtId="0" fontId="53" fillId="2" borderId="61" xfId="3" applyFont="1" applyFill="1" applyBorder="1" applyAlignment="1">
      <alignment horizontal="center" vertical="center" wrapText="1"/>
    </xf>
    <xf numFmtId="0" fontId="53" fillId="2" borderId="63" xfId="3" applyFont="1" applyFill="1" applyBorder="1" applyAlignment="1">
      <alignment horizontal="center" vertical="center" wrapText="1"/>
    </xf>
    <xf numFmtId="0" fontId="53" fillId="2" borderId="65" xfId="3" applyFont="1" applyFill="1" applyBorder="1" applyAlignment="1">
      <alignment horizontal="center" vertical="center" wrapText="1"/>
    </xf>
    <xf numFmtId="0" fontId="49" fillId="0" borderId="5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2" borderId="5" xfId="3" applyFont="1" applyFill="1" applyBorder="1" applyAlignment="1">
      <alignment horizontal="center" vertical="center" wrapText="1"/>
    </xf>
    <xf numFmtId="0" fontId="53" fillId="2" borderId="60" xfId="2" applyFont="1" applyFill="1" applyBorder="1" applyAlignment="1">
      <alignment horizontal="center" vertical="center" wrapText="1"/>
    </xf>
    <xf numFmtId="0" fontId="53" fillId="2" borderId="1" xfId="2" applyFont="1" applyFill="1" applyBorder="1" applyAlignment="1">
      <alignment horizontal="center" vertical="center" wrapText="1"/>
    </xf>
    <xf numFmtId="0" fontId="53" fillId="2" borderId="42" xfId="2" applyFont="1" applyFill="1" applyBorder="1" applyAlignment="1">
      <alignment horizontal="center" vertical="center" wrapText="1"/>
    </xf>
    <xf numFmtId="0" fontId="53" fillId="0" borderId="0" xfId="3" applyFont="1" applyAlignment="1">
      <alignment horizontal="center" vertical="center" wrapText="1"/>
    </xf>
    <xf numFmtId="0" fontId="53" fillId="0" borderId="0" xfId="3" applyFont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10" fillId="2" borderId="1" xfId="0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/>
    </xf>
    <xf numFmtId="0" fontId="1" fillId="0" borderId="0" xfId="8" applyFont="1" applyAlignment="1">
      <alignment horizontal="center"/>
    </xf>
    <xf numFmtId="0" fontId="10" fillId="0" borderId="0" xfId="0" applyFont="1" applyAlignment="1">
      <alignment horizontal="center"/>
    </xf>
    <xf numFmtId="0" fontId="30" fillId="0" borderId="0" xfId="8" applyFont="1" applyAlignment="1">
      <alignment horizontal="center"/>
    </xf>
    <xf numFmtId="0" fontId="10" fillId="0" borderId="0" xfId="8" applyFont="1" applyAlignment="1">
      <alignment horizontal="center"/>
    </xf>
    <xf numFmtId="0" fontId="26" fillId="0" borderId="0" xfId="0" applyFont="1" applyAlignment="1">
      <alignment horizontal="center"/>
    </xf>
    <xf numFmtId="0" fontId="11" fillId="0" borderId="0" xfId="8" applyFont="1" applyAlignment="1">
      <alignment horizontal="center"/>
    </xf>
    <xf numFmtId="0" fontId="14" fillId="0" borderId="0" xfId="8" applyFont="1" applyAlignment="1">
      <alignment horizontal="center"/>
    </xf>
    <xf numFmtId="0" fontId="14" fillId="0" borderId="0" xfId="0" applyFont="1" applyAlignment="1">
      <alignment horizontal="center"/>
    </xf>
    <xf numFmtId="0" fontId="26" fillId="0" borderId="6" xfId="0" applyFont="1" applyBorder="1" applyAlignment="1">
      <alignment horizontal="left"/>
    </xf>
    <xf numFmtId="0" fontId="26" fillId="0" borderId="8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26" fillId="0" borderId="1" xfId="0" applyFont="1" applyBorder="1" applyAlignment="1">
      <alignment horizontal="center"/>
    </xf>
    <xf numFmtId="0" fontId="54" fillId="0" borderId="0" xfId="0" applyFont="1"/>
    <xf numFmtId="0" fontId="55" fillId="0" borderId="0" xfId="0" applyFont="1" applyAlignment="1">
      <alignment horizontal="center"/>
    </xf>
    <xf numFmtId="0" fontId="56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165" fontId="54" fillId="0" borderId="0" xfId="1" applyNumberFormat="1" applyFont="1"/>
    <xf numFmtId="0" fontId="56" fillId="0" borderId="0" xfId="0" applyFont="1" applyAlignment="1"/>
    <xf numFmtId="0" fontId="56" fillId="0" borderId="0" xfId="0" applyFont="1" applyAlignment="1">
      <alignment vertical="center"/>
    </xf>
    <xf numFmtId="165" fontId="56" fillId="0" borderId="0" xfId="1" applyNumberFormat="1" applyFont="1" applyAlignment="1"/>
    <xf numFmtId="41" fontId="56" fillId="0" borderId="0" xfId="1" applyFont="1" applyAlignment="1"/>
    <xf numFmtId="0" fontId="56" fillId="0" borderId="0" xfId="0" applyFont="1" applyBorder="1" applyAlignment="1">
      <alignment horizontal="left" vertical="center"/>
    </xf>
    <xf numFmtId="0" fontId="56" fillId="0" borderId="0" xfId="0" applyFont="1" applyBorder="1" applyAlignment="1">
      <alignment horizontal="left" vertical="center"/>
    </xf>
    <xf numFmtId="0" fontId="54" fillId="0" borderId="0" xfId="0" applyFont="1" applyAlignment="1">
      <alignment vertical="center" wrapText="1"/>
    </xf>
    <xf numFmtId="0" fontId="56" fillId="2" borderId="32" xfId="3" applyFont="1" applyFill="1" applyBorder="1" applyAlignment="1">
      <alignment horizontal="center" vertical="center" wrapText="1"/>
    </xf>
    <xf numFmtId="0" fontId="56" fillId="2" borderId="12" xfId="3" applyFont="1" applyFill="1" applyBorder="1" applyAlignment="1">
      <alignment horizontal="center" vertical="center" wrapText="1"/>
    </xf>
    <xf numFmtId="0" fontId="56" fillId="2" borderId="33" xfId="3" applyFont="1" applyFill="1" applyBorder="1" applyAlignment="1">
      <alignment horizontal="center" vertical="center"/>
    </xf>
    <xf numFmtId="0" fontId="54" fillId="0" borderId="5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4" fillId="0" borderId="0" xfId="0" applyFont="1" applyAlignment="1">
      <alignment vertical="center"/>
    </xf>
    <xf numFmtId="0" fontId="56" fillId="2" borderId="1" xfId="3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6" fillId="2" borderId="35" xfId="3" applyFont="1" applyFill="1" applyBorder="1" applyAlignment="1">
      <alignment horizontal="center" vertical="center"/>
    </xf>
    <xf numFmtId="0" fontId="54" fillId="2" borderId="5" xfId="3" applyFont="1" applyFill="1" applyBorder="1" applyAlignment="1">
      <alignment horizontal="center" vertical="center" wrapText="1"/>
    </xf>
    <xf numFmtId="0" fontId="54" fillId="0" borderId="3" xfId="0" applyFont="1" applyBorder="1" applyAlignment="1">
      <alignment horizontal="center" vertical="center" wrapText="1"/>
    </xf>
    <xf numFmtId="0" fontId="54" fillId="0" borderId="1" xfId="2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54" fillId="0" borderId="12" xfId="0" applyFont="1" applyBorder="1" applyAlignment="1">
      <alignment horizontal="center" vertical="center"/>
    </xf>
    <xf numFmtId="0" fontId="54" fillId="0" borderId="7" xfId="2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/>
    </xf>
    <xf numFmtId="0" fontId="54" fillId="0" borderId="40" xfId="2" applyFont="1" applyBorder="1" applyAlignment="1">
      <alignment horizontal="center" vertical="center"/>
    </xf>
    <xf numFmtId="0" fontId="54" fillId="0" borderId="5" xfId="2" applyFont="1" applyBorder="1" applyAlignment="1">
      <alignment horizontal="center" vertical="center"/>
    </xf>
    <xf numFmtId="0" fontId="54" fillId="0" borderId="0" xfId="0" applyFont="1" applyBorder="1" applyAlignment="1">
      <alignment vertical="center"/>
    </xf>
    <xf numFmtId="0" fontId="56" fillId="2" borderId="1" xfId="0" applyFont="1" applyFill="1" applyBorder="1" applyAlignment="1">
      <alignment vertical="center" wrapText="1"/>
    </xf>
    <xf numFmtId="0" fontId="54" fillId="2" borderId="1" xfId="0" applyFont="1" applyFill="1" applyBorder="1" applyAlignment="1">
      <alignment horizontal="center" vertical="center" wrapText="1"/>
    </xf>
    <xf numFmtId="0" fontId="54" fillId="2" borderId="1" xfId="0" applyFont="1" applyFill="1" applyBorder="1" applyAlignment="1">
      <alignment horizontal="left" vertical="center" wrapText="1"/>
    </xf>
    <xf numFmtId="165" fontId="56" fillId="2" borderId="1" xfId="1" applyNumberFormat="1" applyFont="1" applyFill="1" applyBorder="1" applyAlignment="1">
      <alignment horizontal="left" vertical="center" wrapText="1"/>
    </xf>
    <xf numFmtId="0" fontId="54" fillId="2" borderId="12" xfId="0" applyFont="1" applyFill="1" applyBorder="1" applyAlignment="1">
      <alignment horizontal="center" vertical="center" wrapText="1"/>
    </xf>
    <xf numFmtId="0" fontId="54" fillId="2" borderId="35" xfId="0" applyFont="1" applyFill="1" applyBorder="1" applyAlignment="1">
      <alignment horizontal="left" vertical="center" wrapText="1"/>
    </xf>
    <xf numFmtId="0" fontId="54" fillId="0" borderId="44" xfId="0" applyFont="1" applyBorder="1" applyAlignment="1">
      <alignment horizontal="left" vertical="center" wrapText="1"/>
    </xf>
    <xf numFmtId="0" fontId="54" fillId="0" borderId="23" xfId="0" applyFont="1" applyBorder="1" applyAlignment="1">
      <alignment horizontal="left" vertical="center" wrapText="1"/>
    </xf>
    <xf numFmtId="0" fontId="54" fillId="0" borderId="27" xfId="0" applyFont="1" applyBorder="1" applyAlignment="1">
      <alignment vertical="center"/>
    </xf>
    <xf numFmtId="0" fontId="54" fillId="0" borderId="29" xfId="0" applyFont="1" applyBorder="1" applyAlignment="1">
      <alignment horizontal="left" vertical="center" wrapText="1"/>
    </xf>
    <xf numFmtId="0" fontId="54" fillId="0" borderId="24" xfId="0" applyFont="1" applyBorder="1" applyAlignment="1">
      <alignment horizontal="left" vertical="center" wrapText="1"/>
    </xf>
    <xf numFmtId="0" fontId="54" fillId="0" borderId="8" xfId="0" applyFont="1" applyBorder="1" applyAlignment="1">
      <alignment vertical="center"/>
    </xf>
    <xf numFmtId="0" fontId="54" fillId="0" borderId="28" xfId="0" applyFont="1" applyBorder="1" applyAlignment="1">
      <alignment vertical="center"/>
    </xf>
    <xf numFmtId="0" fontId="54" fillId="2" borderId="1" xfId="0" applyFont="1" applyFill="1" applyBorder="1" applyAlignment="1">
      <alignment horizontal="center" vertical="center"/>
    </xf>
    <xf numFmtId="165" fontId="54" fillId="2" borderId="1" xfId="1" applyNumberFormat="1" applyFont="1" applyFill="1" applyBorder="1" applyAlignment="1">
      <alignment vertical="center"/>
    </xf>
    <xf numFmtId="0" fontId="54" fillId="2" borderId="35" xfId="0" applyFont="1" applyFill="1" applyBorder="1" applyAlignment="1">
      <alignment horizontal="center" vertical="center"/>
    </xf>
    <xf numFmtId="0" fontId="54" fillId="2" borderId="12" xfId="0" applyFont="1" applyFill="1" applyBorder="1" applyAlignment="1">
      <alignment horizontal="center" vertical="center"/>
    </xf>
    <xf numFmtId="0" fontId="54" fillId="2" borderId="1" xfId="0" quotePrefix="1" applyFont="1" applyFill="1" applyBorder="1" applyAlignment="1">
      <alignment vertical="center"/>
    </xf>
    <xf numFmtId="0" fontId="54" fillId="2" borderId="1" xfId="0" applyFont="1" applyFill="1" applyBorder="1" applyAlignment="1">
      <alignment vertical="center"/>
    </xf>
    <xf numFmtId="0" fontId="54" fillId="6" borderId="29" xfId="0" applyFont="1" applyFill="1" applyBorder="1" applyAlignment="1">
      <alignment vertical="center"/>
    </xf>
    <xf numFmtId="0" fontId="54" fillId="6" borderId="24" xfId="0" quotePrefix="1" applyFont="1" applyFill="1" applyBorder="1" applyAlignment="1">
      <alignment vertical="center"/>
    </xf>
    <xf numFmtId="164" fontId="54" fillId="2" borderId="12" xfId="0" applyNumberFormat="1" applyFont="1" applyFill="1" applyBorder="1" applyAlignment="1">
      <alignment horizontal="center" vertical="center"/>
    </xf>
    <xf numFmtId="0" fontId="54" fillId="0" borderId="1" xfId="3" applyFont="1" applyBorder="1" applyAlignment="1">
      <alignment vertical="center"/>
    </xf>
    <xf numFmtId="43" fontId="54" fillId="0" borderId="8" xfId="0" applyNumberFormat="1" applyFont="1" applyBorder="1" applyAlignment="1">
      <alignment vertical="center"/>
    </xf>
    <xf numFmtId="43" fontId="54" fillId="2" borderId="1" xfId="0" applyNumberFormat="1" applyFont="1" applyFill="1" applyBorder="1" applyAlignment="1">
      <alignment horizontal="left" vertical="center" wrapText="1"/>
    </xf>
    <xf numFmtId="165" fontId="54" fillId="2" borderId="1" xfId="1" applyNumberFormat="1" applyFont="1" applyFill="1" applyBorder="1" applyAlignment="1">
      <alignment horizontal="left" vertical="center" wrapText="1"/>
    </xf>
    <xf numFmtId="0" fontId="54" fillId="2" borderId="1" xfId="0" applyFont="1" applyFill="1" applyBorder="1" applyAlignment="1">
      <alignment vertical="center" wrapText="1"/>
    </xf>
    <xf numFmtId="165" fontId="54" fillId="2" borderId="1" xfId="1" applyNumberFormat="1" applyFont="1" applyFill="1" applyBorder="1" applyAlignment="1">
      <alignment vertical="center" wrapText="1"/>
    </xf>
    <xf numFmtId="0" fontId="54" fillId="2" borderId="35" xfId="0" applyFont="1" applyFill="1" applyBorder="1" applyAlignment="1">
      <alignment vertical="center" wrapText="1"/>
    </xf>
    <xf numFmtId="0" fontId="54" fillId="0" borderId="29" xfId="0" applyFont="1" applyBorder="1" applyAlignment="1">
      <alignment vertical="center" wrapText="1"/>
    </xf>
    <xf numFmtId="0" fontId="54" fillId="0" borderId="24" xfId="0" applyFont="1" applyBorder="1" applyAlignment="1">
      <alignment vertical="center" wrapText="1"/>
    </xf>
    <xf numFmtId="0" fontId="54" fillId="2" borderId="42" xfId="0" applyFont="1" applyFill="1" applyBorder="1" applyAlignment="1">
      <alignment vertical="center"/>
    </xf>
    <xf numFmtId="0" fontId="54" fillId="2" borderId="42" xfId="0" applyFont="1" applyFill="1" applyBorder="1" applyAlignment="1">
      <alignment horizontal="center" vertical="center"/>
    </xf>
    <xf numFmtId="165" fontId="54" fillId="2" borderId="42" xfId="1" applyNumberFormat="1" applyFont="1" applyFill="1" applyBorder="1" applyAlignment="1">
      <alignment vertical="center"/>
    </xf>
    <xf numFmtId="0" fontId="54" fillId="2" borderId="43" xfId="0" applyFont="1" applyFill="1" applyBorder="1" applyAlignment="1">
      <alignment vertical="center"/>
    </xf>
    <xf numFmtId="0" fontId="54" fillId="0" borderId="29" xfId="0" applyFont="1" applyBorder="1" applyAlignment="1">
      <alignment vertical="center"/>
    </xf>
    <xf numFmtId="0" fontId="54" fillId="0" borderId="24" xfId="0" applyFont="1" applyBorder="1" applyAlignment="1">
      <alignment vertical="center"/>
    </xf>
    <xf numFmtId="0" fontId="56" fillId="0" borderId="59" xfId="2" applyFont="1" applyBorder="1" applyAlignment="1">
      <alignment horizontal="center" vertical="center" wrapText="1"/>
    </xf>
    <xf numFmtId="0" fontId="56" fillId="0" borderId="60" xfId="3" applyFont="1" applyBorder="1" applyAlignment="1">
      <alignment horizontal="center" vertical="center" wrapText="1"/>
    </xf>
    <xf numFmtId="0" fontId="56" fillId="0" borderId="60" xfId="3" applyFont="1" applyBorder="1" applyAlignment="1">
      <alignment horizontal="center" vertical="center"/>
    </xf>
    <xf numFmtId="0" fontId="56" fillId="2" borderId="60" xfId="3" applyFont="1" applyFill="1" applyBorder="1" applyAlignment="1">
      <alignment horizontal="center" vertical="center" wrapText="1"/>
    </xf>
    <xf numFmtId="165" fontId="56" fillId="2" borderId="60" xfId="1" applyNumberFormat="1" applyFont="1" applyFill="1" applyBorder="1" applyAlignment="1">
      <alignment horizontal="center" vertical="center" wrapText="1"/>
    </xf>
    <xf numFmtId="0" fontId="56" fillId="2" borderId="61" xfId="3" applyFont="1" applyFill="1" applyBorder="1" applyAlignment="1">
      <alignment horizontal="center" vertical="center" wrapText="1"/>
    </xf>
    <xf numFmtId="0" fontId="56" fillId="0" borderId="62" xfId="0" applyFont="1" applyFill="1" applyBorder="1" applyAlignment="1">
      <alignment horizontal="left" vertical="center"/>
    </xf>
    <xf numFmtId="0" fontId="54" fillId="2" borderId="63" xfId="0" applyFont="1" applyFill="1" applyBorder="1" applyAlignment="1">
      <alignment horizontal="center" vertical="center" wrapText="1"/>
    </xf>
    <xf numFmtId="0" fontId="54" fillId="2" borderId="62" xfId="0" applyFont="1" applyFill="1" applyBorder="1" applyAlignment="1">
      <alignment horizontal="center" vertical="center"/>
    </xf>
    <xf numFmtId="0" fontId="54" fillId="2" borderId="63" xfId="0" applyFont="1" applyFill="1" applyBorder="1" applyAlignment="1">
      <alignment horizontal="center" vertical="center"/>
    </xf>
    <xf numFmtId="0" fontId="56" fillId="2" borderId="62" xfId="0" applyFont="1" applyFill="1" applyBorder="1" applyAlignment="1">
      <alignment horizontal="center" vertical="center"/>
    </xf>
    <xf numFmtId="0" fontId="54" fillId="2" borderId="64" xfId="0" applyFont="1" applyFill="1" applyBorder="1" applyAlignment="1">
      <alignment horizontal="center" vertical="center"/>
    </xf>
    <xf numFmtId="0" fontId="54" fillId="2" borderId="65" xfId="0" applyFont="1" applyFill="1" applyBorder="1" applyAlignment="1">
      <alignment horizontal="center" vertical="center"/>
    </xf>
    <xf numFmtId="0" fontId="56" fillId="0" borderId="64" xfId="2" applyFont="1" applyBorder="1" applyAlignment="1">
      <alignment horizontal="center" vertical="center" wrapText="1"/>
    </xf>
    <xf numFmtId="0" fontId="56" fillId="0" borderId="42" xfId="3" applyFont="1" applyBorder="1" applyAlignment="1">
      <alignment horizontal="center" vertical="center" wrapText="1"/>
    </xf>
    <xf numFmtId="0" fontId="56" fillId="0" borderId="42" xfId="3" applyFont="1" applyBorder="1" applyAlignment="1">
      <alignment horizontal="center" vertical="center" wrapText="1"/>
    </xf>
    <xf numFmtId="0" fontId="56" fillId="0" borderId="42" xfId="3" applyFont="1" applyBorder="1" applyAlignment="1">
      <alignment horizontal="center" vertical="center"/>
    </xf>
    <xf numFmtId="0" fontId="56" fillId="0" borderId="42" xfId="3" applyFont="1" applyBorder="1" applyAlignment="1">
      <alignment horizontal="center" vertical="center"/>
    </xf>
    <xf numFmtId="0" fontId="56" fillId="2" borderId="42" xfId="3" applyFont="1" applyFill="1" applyBorder="1" applyAlignment="1">
      <alignment horizontal="center" vertical="center" wrapText="1"/>
    </xf>
    <xf numFmtId="165" fontId="56" fillId="2" borderId="42" xfId="1" applyNumberFormat="1" applyFont="1" applyFill="1" applyBorder="1" applyAlignment="1">
      <alignment horizontal="center" vertical="center" wrapText="1"/>
    </xf>
    <xf numFmtId="0" fontId="56" fillId="2" borderId="65" xfId="3" applyFont="1" applyFill="1" applyBorder="1" applyAlignment="1">
      <alignment horizontal="center" vertical="center" wrapText="1"/>
    </xf>
    <xf numFmtId="0" fontId="56" fillId="0" borderId="66" xfId="0" applyFont="1" applyFill="1" applyBorder="1" applyAlignment="1">
      <alignment horizontal="left" vertical="center"/>
    </xf>
    <xf numFmtId="0" fontId="56" fillId="2" borderId="7" xfId="0" applyFont="1" applyFill="1" applyBorder="1" applyAlignment="1">
      <alignment vertical="center" wrapText="1"/>
    </xf>
    <xf numFmtId="0" fontId="54" fillId="2" borderId="7" xfId="0" applyFont="1" applyFill="1" applyBorder="1" applyAlignment="1">
      <alignment horizontal="center" vertical="center" wrapText="1"/>
    </xf>
    <xf numFmtId="0" fontId="54" fillId="2" borderId="7" xfId="0" applyFont="1" applyFill="1" applyBorder="1" applyAlignment="1">
      <alignment horizontal="left" vertical="center" wrapText="1"/>
    </xf>
    <xf numFmtId="165" fontId="56" fillId="2" borderId="7" xfId="1" applyNumberFormat="1" applyFont="1" applyFill="1" applyBorder="1" applyAlignment="1">
      <alignment horizontal="left" vertical="center" wrapText="1"/>
    </xf>
    <xf numFmtId="0" fontId="54" fillId="2" borderId="67" xfId="0" applyFont="1" applyFill="1" applyBorder="1" applyAlignment="1">
      <alignment horizontal="center" vertical="center" wrapText="1"/>
    </xf>
    <xf numFmtId="0" fontId="54" fillId="0" borderId="68" xfId="2" applyFont="1" applyBorder="1" applyAlignment="1">
      <alignment horizontal="center" vertical="center"/>
    </xf>
    <xf numFmtId="0" fontId="54" fillId="0" borderId="69" xfId="2" applyFont="1" applyBorder="1" applyAlignment="1">
      <alignment horizontal="center" vertical="center"/>
    </xf>
    <xf numFmtId="0" fontId="54" fillId="0" borderId="69" xfId="0" applyFont="1" applyBorder="1" applyAlignment="1">
      <alignment horizontal="center" vertical="center"/>
    </xf>
    <xf numFmtId="1" fontId="54" fillId="0" borderId="69" xfId="1" applyNumberFormat="1" applyFont="1" applyBorder="1" applyAlignment="1">
      <alignment horizontal="center" vertical="center"/>
    </xf>
    <xf numFmtId="0" fontId="54" fillId="0" borderId="70" xfId="0" applyFont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6" fillId="0" borderId="0" xfId="0" applyFont="1"/>
    <xf numFmtId="165" fontId="56" fillId="0" borderId="0" xfId="1" applyNumberFormat="1" applyFont="1"/>
    <xf numFmtId="0" fontId="56" fillId="0" borderId="0" xfId="3" applyFont="1" applyAlignment="1">
      <alignment vertical="center"/>
    </xf>
    <xf numFmtId="0" fontId="56" fillId="0" borderId="0" xfId="3" applyFont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0" borderId="0" xfId="0" applyFont="1" applyAlignment="1">
      <alignment horizontal="center" vertical="center"/>
    </xf>
    <xf numFmtId="0" fontId="56" fillId="0" borderId="0" xfId="3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3" applyFont="1" applyAlignment="1">
      <alignment horizontal="center" vertical="center"/>
    </xf>
    <xf numFmtId="0" fontId="56" fillId="2" borderId="0" xfId="0" applyFont="1" applyFill="1" applyAlignment="1">
      <alignment horizontal="center" vertical="center"/>
    </xf>
    <xf numFmtId="0" fontId="56" fillId="2" borderId="0" xfId="0" applyFont="1" applyFill="1" applyAlignment="1">
      <alignment vertical="center"/>
    </xf>
    <xf numFmtId="0" fontId="57" fillId="0" borderId="0" xfId="3" applyFont="1" applyAlignment="1">
      <alignment vertical="center"/>
    </xf>
    <xf numFmtId="0" fontId="49" fillId="0" borderId="0" xfId="0" applyFont="1" applyFill="1"/>
    <xf numFmtId="0" fontId="53" fillId="0" borderId="0" xfId="0" applyFont="1" applyFill="1" applyBorder="1" applyAlignment="1">
      <alignment horizontal="center" vertical="center" wrapText="1"/>
    </xf>
    <xf numFmtId="0" fontId="49" fillId="0" borderId="0" xfId="0" applyFont="1" applyAlignment="1">
      <alignment vertical="center" wrapText="1"/>
    </xf>
    <xf numFmtId="0" fontId="49" fillId="0" borderId="0" xfId="0" applyFont="1" applyAlignment="1">
      <alignment vertical="center"/>
    </xf>
    <xf numFmtId="0" fontId="49" fillId="0" borderId="0" xfId="0" applyFont="1" applyFill="1" applyBorder="1" applyAlignment="1">
      <alignment vertical="center"/>
    </xf>
    <xf numFmtId="0" fontId="49" fillId="0" borderId="0" xfId="0" applyFont="1" applyAlignment="1">
      <alignment horizontal="center" vertical="center"/>
    </xf>
    <xf numFmtId="0" fontId="58" fillId="0" borderId="0" xfId="3" applyFont="1" applyAlignment="1"/>
    <xf numFmtId="0" fontId="52" fillId="0" borderId="0" xfId="3" applyFont="1" applyFill="1" applyAlignment="1">
      <alignment horizontal="center" vertical="center"/>
    </xf>
    <xf numFmtId="0" fontId="53" fillId="0" borderId="0" xfId="0" applyFont="1" applyFill="1" applyAlignment="1"/>
    <xf numFmtId="0" fontId="53" fillId="0" borderId="0" xfId="0" applyFont="1" applyAlignment="1">
      <alignment vertical="center"/>
    </xf>
    <xf numFmtId="0" fontId="53" fillId="0" borderId="0" xfId="0" applyFont="1" applyAlignment="1"/>
    <xf numFmtId="0" fontId="53" fillId="0" borderId="1" xfId="0" applyFont="1" applyFill="1" applyBorder="1" applyAlignment="1">
      <alignment horizontal="center" vertical="center" wrapText="1"/>
    </xf>
    <xf numFmtId="41" fontId="53" fillId="0" borderId="1" xfId="1" applyFont="1" applyFill="1" applyBorder="1" applyAlignment="1">
      <alignment horizontal="center" vertical="center" wrapText="1"/>
    </xf>
    <xf numFmtId="165" fontId="53" fillId="0" borderId="3" xfId="1" applyNumberFormat="1" applyFont="1" applyFill="1" applyBorder="1" applyAlignment="1">
      <alignment horizontal="center" vertical="center" wrapText="1"/>
    </xf>
    <xf numFmtId="165" fontId="53" fillId="0" borderId="4" xfId="1" applyNumberFormat="1" applyFont="1" applyFill="1" applyBorder="1" applyAlignment="1">
      <alignment horizontal="center" vertical="center" wrapText="1"/>
    </xf>
    <xf numFmtId="165" fontId="53" fillId="0" borderId="5" xfId="1" applyNumberFormat="1" applyFont="1" applyFill="1" applyBorder="1" applyAlignment="1">
      <alignment horizontal="center" vertical="center" wrapText="1"/>
    </xf>
    <xf numFmtId="165" fontId="53" fillId="0" borderId="1" xfId="1" applyNumberFormat="1" applyFont="1" applyFill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49" fillId="0" borderId="0" xfId="2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vertical="center"/>
    </xf>
    <xf numFmtId="0" fontId="53" fillId="0" borderId="0" xfId="0" applyFont="1" applyBorder="1" applyAlignment="1">
      <alignment vertical="center"/>
    </xf>
    <xf numFmtId="164" fontId="53" fillId="0" borderId="0" xfId="0" applyNumberFormat="1" applyFont="1" applyBorder="1" applyAlignment="1">
      <alignment vertical="center"/>
    </xf>
    <xf numFmtId="0" fontId="49" fillId="2" borderId="1" xfId="0" applyFont="1" applyFill="1" applyBorder="1" applyAlignment="1">
      <alignment vertical="center"/>
    </xf>
    <xf numFmtId="0" fontId="49" fillId="0" borderId="0" xfId="0" applyFont="1" applyBorder="1" applyAlignment="1">
      <alignment vertical="center"/>
    </xf>
    <xf numFmtId="165" fontId="49" fillId="0" borderId="0" xfId="1" applyNumberFormat="1" applyFont="1" applyBorder="1" applyAlignment="1">
      <alignment vertical="center"/>
    </xf>
    <xf numFmtId="0" fontId="49" fillId="2" borderId="1" xfId="0" applyFont="1" applyFill="1" applyBorder="1" applyAlignment="1">
      <alignment horizontal="left" vertical="center" wrapText="1"/>
    </xf>
    <xf numFmtId="0" fontId="49" fillId="2" borderId="1" xfId="0" applyFont="1" applyFill="1" applyBorder="1" applyAlignment="1">
      <alignment horizontal="center" vertical="center" wrapText="1"/>
    </xf>
    <xf numFmtId="0" fontId="49" fillId="0" borderId="0" xfId="0" applyFont="1" applyFill="1" applyBorder="1" applyAlignment="1">
      <alignment horizontal="left" vertical="center" wrapText="1"/>
    </xf>
    <xf numFmtId="0" fontId="53" fillId="2" borderId="1" xfId="0" applyFont="1" applyFill="1" applyBorder="1" applyAlignment="1">
      <alignment horizontal="left" vertical="center" wrapText="1"/>
    </xf>
    <xf numFmtId="165" fontId="53" fillId="2" borderId="1" xfId="0" applyNumberFormat="1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165" fontId="53" fillId="0" borderId="0" xfId="0" applyNumberFormat="1" applyFont="1" applyBorder="1" applyAlignment="1">
      <alignment vertical="center"/>
    </xf>
    <xf numFmtId="165" fontId="53" fillId="2" borderId="1" xfId="0" applyNumberFormat="1" applyFont="1" applyFill="1" applyBorder="1" applyAlignment="1">
      <alignment vertical="center" wrapText="1"/>
    </xf>
    <xf numFmtId="0" fontId="53" fillId="0" borderId="0" xfId="0" applyFont="1" applyFill="1" applyBorder="1" applyAlignment="1">
      <alignment vertical="center" wrapText="1"/>
    </xf>
    <xf numFmtId="165" fontId="53" fillId="0" borderId="0" xfId="1" applyNumberFormat="1" applyFont="1" applyAlignment="1">
      <alignment vertical="center"/>
    </xf>
    <xf numFmtId="0" fontId="49" fillId="2" borderId="1" xfId="0" applyFont="1" applyFill="1" applyBorder="1" applyAlignment="1">
      <alignment vertical="center" wrapText="1"/>
    </xf>
    <xf numFmtId="165" fontId="49" fillId="2" borderId="1" xfId="1" applyNumberFormat="1" applyFont="1" applyFill="1" applyBorder="1" applyAlignment="1">
      <alignment vertical="center" wrapText="1"/>
    </xf>
    <xf numFmtId="0" fontId="49" fillId="0" borderId="0" xfId="0" applyFont="1" applyFill="1" applyBorder="1" applyAlignment="1">
      <alignment vertical="center" wrapText="1"/>
    </xf>
    <xf numFmtId="0" fontId="49" fillId="0" borderId="0" xfId="0" applyFont="1" applyFill="1" applyAlignment="1">
      <alignment vertical="center"/>
    </xf>
    <xf numFmtId="0" fontId="49" fillId="0" borderId="0" xfId="0" applyFont="1" applyFill="1" applyAlignment="1">
      <alignment vertical="center" wrapText="1"/>
    </xf>
    <xf numFmtId="43" fontId="49" fillId="0" borderId="0" xfId="1" applyNumberFormat="1" applyFont="1" applyFill="1" applyAlignment="1">
      <alignment vertical="center"/>
    </xf>
    <xf numFmtId="41" fontId="49" fillId="0" borderId="0" xfId="9" quotePrefix="1" applyFont="1" applyFill="1" applyAlignment="1">
      <alignment vertical="center"/>
    </xf>
    <xf numFmtId="165" fontId="49" fillId="0" borderId="0" xfId="1" applyNumberFormat="1" applyFont="1" applyFill="1" applyAlignment="1">
      <alignment vertical="center"/>
    </xf>
    <xf numFmtId="165" fontId="49" fillId="0" borderId="0" xfId="1" applyNumberFormat="1" applyFont="1" applyFill="1" applyBorder="1" applyAlignment="1">
      <alignment vertical="center"/>
    </xf>
    <xf numFmtId="165" fontId="49" fillId="0" borderId="0" xfId="1" quotePrefix="1" applyNumberFormat="1" applyFont="1" applyFill="1" applyBorder="1" applyAlignment="1">
      <alignment vertical="center"/>
    </xf>
    <xf numFmtId="165" fontId="53" fillId="2" borderId="1" xfId="0" applyNumberFormat="1" applyFont="1" applyFill="1" applyBorder="1" applyAlignment="1">
      <alignment horizontal="left" vertical="center" wrapText="1"/>
    </xf>
    <xf numFmtId="165" fontId="53" fillId="0" borderId="0" xfId="0" applyNumberFormat="1" applyFont="1" applyAlignment="1">
      <alignment vertical="center"/>
    </xf>
    <xf numFmtId="49" fontId="49" fillId="2" borderId="1" xfId="0" applyNumberFormat="1" applyFont="1" applyFill="1" applyBorder="1" applyAlignment="1">
      <alignment horizontal="center" vertical="center"/>
    </xf>
    <xf numFmtId="165" fontId="49" fillId="2" borderId="1" xfId="1" applyNumberFormat="1" applyFont="1" applyFill="1" applyBorder="1" applyAlignment="1">
      <alignment vertical="center"/>
    </xf>
    <xf numFmtId="0" fontId="49" fillId="2" borderId="0" xfId="0" applyFont="1" applyFill="1" applyBorder="1" applyAlignment="1">
      <alignment horizontal="left" vertical="center" wrapText="1"/>
    </xf>
    <xf numFmtId="0" fontId="49" fillId="2" borderId="0" xfId="0" applyFont="1" applyFill="1" applyAlignment="1">
      <alignment vertical="center"/>
    </xf>
    <xf numFmtId="0" fontId="49" fillId="2" borderId="42" xfId="0" applyFont="1" applyFill="1" applyBorder="1" applyAlignment="1">
      <alignment horizontal="left" vertical="center" wrapText="1"/>
    </xf>
    <xf numFmtId="0" fontId="49" fillId="2" borderId="42" xfId="0" applyFont="1" applyFill="1" applyBorder="1" applyAlignment="1">
      <alignment horizontal="center" vertical="center"/>
    </xf>
    <xf numFmtId="49" fontId="49" fillId="2" borderId="42" xfId="0" applyNumberFormat="1" applyFont="1" applyFill="1" applyBorder="1" applyAlignment="1">
      <alignment horizontal="center" vertical="center"/>
    </xf>
    <xf numFmtId="0" fontId="49" fillId="2" borderId="42" xfId="0" applyFont="1" applyFill="1" applyBorder="1" applyAlignment="1">
      <alignment vertical="center"/>
    </xf>
    <xf numFmtId="0" fontId="49" fillId="2" borderId="42" xfId="0" applyFont="1" applyFill="1" applyBorder="1" applyAlignment="1">
      <alignment horizontal="center" vertical="center" wrapText="1"/>
    </xf>
    <xf numFmtId="165" fontId="49" fillId="2" borderId="42" xfId="1" applyNumberFormat="1" applyFont="1" applyFill="1" applyBorder="1" applyAlignment="1">
      <alignment vertical="center"/>
    </xf>
    <xf numFmtId="0" fontId="48" fillId="0" borderId="0" xfId="0" applyFont="1" applyAlignment="1">
      <alignment horizontal="center" vertical="center"/>
    </xf>
    <xf numFmtId="0" fontId="53" fillId="0" borderId="0" xfId="0" applyFont="1" applyFill="1" applyAlignment="1">
      <alignment vertical="center"/>
    </xf>
    <xf numFmtId="0" fontId="53" fillId="0" borderId="60" xfId="0" applyFont="1" applyBorder="1" applyAlignment="1">
      <alignment horizontal="center" vertical="center" wrapText="1"/>
    </xf>
    <xf numFmtId="0" fontId="53" fillId="0" borderId="61" xfId="0" applyFont="1" applyFill="1" applyBorder="1" applyAlignment="1">
      <alignment horizontal="center" vertical="center" wrapText="1"/>
    </xf>
    <xf numFmtId="0" fontId="53" fillId="0" borderId="63" xfId="0" applyFont="1" applyFill="1" applyBorder="1" applyAlignment="1">
      <alignment horizontal="center" vertical="center" wrapText="1"/>
    </xf>
    <xf numFmtId="0" fontId="49" fillId="0" borderId="63" xfId="2" applyFont="1" applyFill="1" applyBorder="1" applyAlignment="1">
      <alignment horizontal="center" vertical="center"/>
    </xf>
    <xf numFmtId="0" fontId="53" fillId="0" borderId="62" xfId="0" applyFont="1" applyFill="1" applyBorder="1" applyAlignment="1">
      <alignment vertical="center"/>
    </xf>
    <xf numFmtId="0" fontId="49" fillId="0" borderId="63" xfId="0" applyFont="1" applyFill="1" applyBorder="1" applyAlignment="1">
      <alignment vertical="center"/>
    </xf>
    <xf numFmtId="0" fontId="53" fillId="2" borderId="62" xfId="0" applyFont="1" applyFill="1" applyBorder="1" applyAlignment="1">
      <alignment horizontal="center" vertical="center"/>
    </xf>
    <xf numFmtId="0" fontId="49" fillId="0" borderId="63" xfId="0" applyFont="1" applyFill="1" applyBorder="1" applyAlignment="1">
      <alignment horizontal="left" vertical="center" wrapText="1"/>
    </xf>
    <xf numFmtId="0" fontId="53" fillId="0" borderId="63" xfId="0" applyFont="1" applyFill="1" applyBorder="1" applyAlignment="1">
      <alignment horizontal="left" vertical="center" wrapText="1"/>
    </xf>
    <xf numFmtId="0" fontId="53" fillId="0" borderId="63" xfId="0" applyFont="1" applyFill="1" applyBorder="1" applyAlignment="1">
      <alignment vertical="center" wrapText="1"/>
    </xf>
    <xf numFmtId="0" fontId="49" fillId="0" borderId="63" xfId="0" applyFont="1" applyFill="1" applyBorder="1" applyAlignment="1">
      <alignment vertical="center" wrapText="1"/>
    </xf>
    <xf numFmtId="0" fontId="49" fillId="2" borderId="62" xfId="0" applyFont="1" applyFill="1" applyBorder="1" applyAlignment="1">
      <alignment horizontal="center" vertical="center"/>
    </xf>
    <xf numFmtId="0" fontId="49" fillId="2" borderId="63" xfId="0" applyFont="1" applyFill="1" applyBorder="1" applyAlignment="1">
      <alignment horizontal="left" vertical="center" wrapText="1"/>
    </xf>
    <xf numFmtId="0" fontId="49" fillId="2" borderId="64" xfId="0" applyFont="1" applyFill="1" applyBorder="1" applyAlignment="1">
      <alignment horizontal="center" vertical="center"/>
    </xf>
    <xf numFmtId="0" fontId="49" fillId="0" borderId="65" xfId="0" applyFont="1" applyFill="1" applyBorder="1" applyAlignment="1">
      <alignment vertical="center"/>
    </xf>
    <xf numFmtId="0" fontId="49" fillId="0" borderId="66" xfId="2" applyFont="1" applyBorder="1" applyAlignment="1">
      <alignment horizontal="center" vertical="center"/>
    </xf>
    <xf numFmtId="0" fontId="49" fillId="0" borderId="7" xfId="2" applyFont="1" applyBorder="1" applyAlignment="1">
      <alignment horizontal="center" vertical="center"/>
    </xf>
    <xf numFmtId="0" fontId="49" fillId="0" borderId="67" xfId="2" applyFont="1" applyFill="1" applyBorder="1" applyAlignment="1">
      <alignment horizontal="center" vertical="center"/>
    </xf>
    <xf numFmtId="0" fontId="53" fillId="0" borderId="42" xfId="0" applyFont="1" applyBorder="1" applyAlignment="1">
      <alignment horizontal="center" vertical="center" wrapText="1"/>
    </xf>
    <xf numFmtId="0" fontId="53" fillId="0" borderId="65" xfId="0" applyFont="1" applyFill="1" applyBorder="1" applyAlignment="1">
      <alignment horizontal="center" vertical="center" wrapText="1"/>
    </xf>
    <xf numFmtId="0" fontId="53" fillId="0" borderId="66" xfId="0" applyFont="1" applyFill="1" applyBorder="1" applyAlignment="1">
      <alignment vertical="center"/>
    </xf>
    <xf numFmtId="0" fontId="53" fillId="2" borderId="7" xfId="0" applyFont="1" applyFill="1" applyBorder="1" applyAlignment="1">
      <alignment vertical="center" wrapText="1"/>
    </xf>
    <xf numFmtId="0" fontId="53" fillId="2" borderId="7" xfId="0" applyFont="1" applyFill="1" applyBorder="1" applyAlignment="1">
      <alignment vertical="center"/>
    </xf>
    <xf numFmtId="165" fontId="53" fillId="2" borderId="7" xfId="0" applyNumberFormat="1" applyFont="1" applyFill="1" applyBorder="1" applyAlignment="1">
      <alignment vertical="center"/>
    </xf>
    <xf numFmtId="0" fontId="53" fillId="0" borderId="67" xfId="0" applyFont="1" applyFill="1" applyBorder="1" applyAlignment="1">
      <alignment vertical="center"/>
    </xf>
    <xf numFmtId="0" fontId="53" fillId="0" borderId="68" xfId="2" applyFont="1" applyBorder="1" applyAlignment="1">
      <alignment horizontal="center" vertical="center"/>
    </xf>
    <xf numFmtId="0" fontId="53" fillId="0" borderId="69" xfId="2" applyFont="1" applyBorder="1" applyAlignment="1">
      <alignment horizontal="center" vertical="center"/>
    </xf>
    <xf numFmtId="0" fontId="53" fillId="0" borderId="69" xfId="0" applyFont="1" applyBorder="1" applyAlignment="1">
      <alignment horizontal="center" vertical="center"/>
    </xf>
    <xf numFmtId="0" fontId="53" fillId="0" borderId="70" xfId="2" applyFont="1" applyFill="1" applyBorder="1" applyAlignment="1">
      <alignment horizontal="center" vertical="center"/>
    </xf>
    <xf numFmtId="0" fontId="53" fillId="0" borderId="0" xfId="3" applyFont="1" applyFill="1" applyAlignment="1">
      <alignment horizontal="center" vertical="center"/>
    </xf>
    <xf numFmtId="0" fontId="53" fillId="0" borderId="0" xfId="3" applyFont="1" applyAlignment="1">
      <alignment vertical="center"/>
    </xf>
    <xf numFmtId="0" fontId="52" fillId="0" borderId="0" xfId="3" applyFont="1" applyAlignment="1">
      <alignment vertical="center"/>
    </xf>
    <xf numFmtId="0" fontId="52" fillId="0" borderId="0" xfId="3" applyFont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0" fontId="53" fillId="2" borderId="0" xfId="0" applyFont="1" applyFill="1" applyAlignment="1">
      <alignment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vertical="center"/>
    </xf>
    <xf numFmtId="0" fontId="40" fillId="0" borderId="0" xfId="0" applyFont="1" applyFill="1" applyAlignment="1">
      <alignment vertical="center"/>
    </xf>
    <xf numFmtId="0" fontId="53" fillId="0" borderId="0" xfId="0" applyFont="1" applyAlignment="1">
      <alignment wrapText="1"/>
    </xf>
    <xf numFmtId="0" fontId="53" fillId="0" borderId="2" xfId="0" applyFont="1" applyFill="1" applyBorder="1" applyAlignment="1">
      <alignment horizontal="center" vertical="center" wrapText="1"/>
    </xf>
    <xf numFmtId="165" fontId="53" fillId="0" borderId="2" xfId="1" applyNumberFormat="1" applyFont="1" applyFill="1" applyBorder="1" applyAlignment="1">
      <alignment horizontal="center" vertical="center" wrapText="1"/>
    </xf>
    <xf numFmtId="165" fontId="53" fillId="0" borderId="10" xfId="1" applyNumberFormat="1" applyFont="1" applyFill="1" applyBorder="1" applyAlignment="1">
      <alignment horizontal="center" vertical="center" wrapText="1"/>
    </xf>
    <xf numFmtId="165" fontId="53" fillId="0" borderId="9" xfId="1" applyNumberFormat="1" applyFont="1" applyFill="1" applyBorder="1" applyAlignment="1">
      <alignment horizontal="center" vertical="center" wrapText="1"/>
    </xf>
    <xf numFmtId="165" fontId="53" fillId="0" borderId="11" xfId="1" applyNumberFormat="1" applyFont="1" applyFill="1" applyBorder="1" applyAlignment="1">
      <alignment horizontal="center" vertical="center" wrapText="1"/>
    </xf>
    <xf numFmtId="0" fontId="53" fillId="0" borderId="7" xfId="0" applyFont="1" applyFill="1" applyBorder="1" applyAlignment="1">
      <alignment horizontal="center" vertical="center" wrapText="1"/>
    </xf>
    <xf numFmtId="165" fontId="53" fillId="0" borderId="7" xfId="1" applyNumberFormat="1" applyFont="1" applyFill="1" applyBorder="1" applyAlignment="1">
      <alignment horizontal="center" vertical="center" wrapText="1"/>
    </xf>
    <xf numFmtId="165" fontId="53" fillId="0" borderId="1" xfId="1" applyNumberFormat="1" applyFont="1" applyFill="1" applyBorder="1" applyAlignment="1">
      <alignment horizontal="center" vertical="center" wrapText="1"/>
    </xf>
    <xf numFmtId="164" fontId="53" fillId="0" borderId="0" xfId="0" applyNumberFormat="1" applyFont="1" applyAlignment="1">
      <alignment vertical="center"/>
    </xf>
    <xf numFmtId="0" fontId="49" fillId="0" borderId="0" xfId="3" applyFont="1" applyFill="1" applyAlignment="1">
      <alignment horizontal="center"/>
    </xf>
    <xf numFmtId="0" fontId="58" fillId="0" borderId="0" xfId="3" applyFont="1" applyAlignment="1">
      <alignment horizontal="center"/>
    </xf>
    <xf numFmtId="0" fontId="49" fillId="0" borderId="0" xfId="3" applyFont="1" applyFill="1" applyAlignment="1"/>
    <xf numFmtId="0" fontId="53" fillId="0" borderId="1" xfId="3" applyFont="1" applyFill="1" applyBorder="1" applyAlignment="1">
      <alignment horizontal="center" vertical="center" wrapText="1"/>
    </xf>
    <xf numFmtId="0" fontId="49" fillId="0" borderId="1" xfId="2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vertical="center" wrapText="1"/>
    </xf>
    <xf numFmtId="0" fontId="53" fillId="0" borderId="1" xfId="0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vertical="center"/>
    </xf>
    <xf numFmtId="165" fontId="53" fillId="0" borderId="1" xfId="0" applyNumberFormat="1" applyFont="1" applyFill="1" applyBorder="1" applyAlignment="1">
      <alignment vertical="center"/>
    </xf>
    <xf numFmtId="0" fontId="49" fillId="0" borderId="1" xfId="0" applyFont="1" applyFill="1" applyBorder="1" applyAlignment="1">
      <alignment horizontal="justify" vertical="center" wrapText="1"/>
    </xf>
    <xf numFmtId="49" fontId="49" fillId="0" borderId="1" xfId="0" applyNumberFormat="1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vertical="center"/>
    </xf>
    <xf numFmtId="165" fontId="49" fillId="0" borderId="1" xfId="1" applyNumberFormat="1" applyFont="1" applyFill="1" applyBorder="1" applyAlignment="1">
      <alignment vertical="center"/>
    </xf>
    <xf numFmtId="49" fontId="49" fillId="0" borderId="1" xfId="1" quotePrefix="1" applyNumberFormat="1" applyFont="1" applyFill="1" applyBorder="1" applyAlignment="1">
      <alignment horizontal="left" vertical="center" wrapText="1"/>
    </xf>
    <xf numFmtId="1" fontId="49" fillId="0" borderId="1" xfId="0" applyNumberFormat="1" applyFont="1" applyFill="1" applyBorder="1" applyAlignment="1">
      <alignment horizontal="center" vertical="center"/>
    </xf>
    <xf numFmtId="165" fontId="49" fillId="0" borderId="1" xfId="1" applyNumberFormat="1" applyFont="1" applyFill="1" applyBorder="1" applyAlignment="1">
      <alignment horizontal="right" vertical="center"/>
    </xf>
    <xf numFmtId="0" fontId="53" fillId="0" borderId="1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left" vertical="center" wrapText="1"/>
    </xf>
    <xf numFmtId="0" fontId="49" fillId="0" borderId="42" xfId="0" applyFont="1" applyFill="1" applyBorder="1"/>
    <xf numFmtId="0" fontId="49" fillId="0" borderId="42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left" vertical="center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 applyBorder="1" applyAlignment="1"/>
    <xf numFmtId="0" fontId="49" fillId="0" borderId="0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left" vertical="center"/>
    </xf>
    <xf numFmtId="0" fontId="53" fillId="0" borderId="0" xfId="0" applyFont="1" applyFill="1" applyBorder="1" applyAlignment="1">
      <alignment horizontal="center" vertical="center"/>
    </xf>
    <xf numFmtId="0" fontId="53" fillId="0" borderId="0" xfId="0" applyFont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53" fillId="0" borderId="0" xfId="3" applyFont="1" applyFill="1" applyAlignment="1">
      <alignment vertical="center"/>
    </xf>
    <xf numFmtId="0" fontId="52" fillId="0" borderId="0" xfId="3" applyFont="1" applyAlignment="1">
      <alignment horizontal="center" vertical="center"/>
    </xf>
    <xf numFmtId="0" fontId="53" fillId="0" borderId="1" xfId="2" applyFont="1" applyFill="1" applyBorder="1" applyAlignment="1">
      <alignment horizontal="center" vertical="center"/>
    </xf>
    <xf numFmtId="1" fontId="53" fillId="0" borderId="47" xfId="0" applyNumberFormat="1" applyFont="1" applyFill="1" applyBorder="1"/>
    <xf numFmtId="1" fontId="53" fillId="0" borderId="47" xfId="0" applyNumberFormat="1" applyFont="1" applyFill="1" applyBorder="1" applyAlignment="1">
      <alignment wrapText="1"/>
    </xf>
    <xf numFmtId="165" fontId="53" fillId="0" borderId="47" xfId="1" applyNumberFormat="1" applyFont="1" applyFill="1" applyBorder="1"/>
    <xf numFmtId="0" fontId="53" fillId="0" borderId="59" xfId="2" applyFont="1" applyFill="1" applyBorder="1" applyAlignment="1">
      <alignment horizontal="center" vertical="center" wrapText="1"/>
    </xf>
    <xf numFmtId="0" fontId="53" fillId="0" borderId="60" xfId="3" applyFont="1" applyFill="1" applyBorder="1" applyAlignment="1">
      <alignment horizontal="center" vertical="center" wrapText="1"/>
    </xf>
    <xf numFmtId="0" fontId="59" fillId="0" borderId="60" xfId="3" applyFont="1" applyFill="1" applyBorder="1" applyAlignment="1">
      <alignment horizontal="center" vertical="center" wrapText="1"/>
    </xf>
    <xf numFmtId="0" fontId="53" fillId="0" borderId="60" xfId="0" applyFont="1" applyFill="1" applyBorder="1" applyAlignment="1">
      <alignment horizontal="center" vertical="center" wrapText="1"/>
    </xf>
    <xf numFmtId="0" fontId="53" fillId="0" borderId="61" xfId="3" applyFont="1" applyFill="1" applyBorder="1" applyAlignment="1">
      <alignment horizontal="center" vertical="center"/>
    </xf>
    <xf numFmtId="0" fontId="53" fillId="0" borderId="62" xfId="2" applyFont="1" applyFill="1" applyBorder="1" applyAlignment="1">
      <alignment horizontal="center" vertical="center" wrapText="1"/>
    </xf>
    <xf numFmtId="0" fontId="53" fillId="0" borderId="63" xfId="3" applyFont="1" applyFill="1" applyBorder="1" applyAlignment="1">
      <alignment horizontal="center" vertical="center"/>
    </xf>
    <xf numFmtId="0" fontId="53" fillId="0" borderId="63" xfId="2" applyFont="1" applyFill="1" applyBorder="1" applyAlignment="1">
      <alignment horizontal="center" vertical="center"/>
    </xf>
    <xf numFmtId="0" fontId="53" fillId="0" borderId="62" xfId="0" applyFont="1" applyFill="1" applyBorder="1" applyAlignment="1">
      <alignment horizontal="center" vertical="center"/>
    </xf>
    <xf numFmtId="0" fontId="53" fillId="0" borderId="63" xfId="0" applyFont="1" applyFill="1" applyBorder="1" applyAlignment="1">
      <alignment horizontal="center" vertical="center"/>
    </xf>
    <xf numFmtId="0" fontId="49" fillId="0" borderId="62" xfId="0" applyFont="1" applyFill="1" applyBorder="1" applyAlignment="1">
      <alignment horizontal="center" vertical="center"/>
    </xf>
    <xf numFmtId="0" fontId="49" fillId="0" borderId="63" xfId="0" applyFont="1" applyFill="1" applyBorder="1" applyAlignment="1">
      <alignment horizontal="center" vertical="center"/>
    </xf>
    <xf numFmtId="0" fontId="53" fillId="0" borderId="63" xfId="0" applyFont="1" applyFill="1" applyBorder="1" applyAlignment="1">
      <alignment horizontal="center" vertical="center" wrapText="1"/>
    </xf>
    <xf numFmtId="0" fontId="49" fillId="0" borderId="64" xfId="0" applyFont="1" applyFill="1" applyBorder="1" applyAlignment="1">
      <alignment horizontal="left" vertical="center"/>
    </xf>
    <xf numFmtId="0" fontId="49" fillId="0" borderId="65" xfId="0" applyFont="1" applyFill="1" applyBorder="1" applyAlignment="1">
      <alignment horizontal="center"/>
    </xf>
    <xf numFmtId="0" fontId="53" fillId="0" borderId="7" xfId="0" applyFont="1" applyFill="1" applyBorder="1" applyAlignment="1">
      <alignment horizontal="center" vertical="center"/>
    </xf>
    <xf numFmtId="0" fontId="53" fillId="0" borderId="64" xfId="2" applyFont="1" applyFill="1" applyBorder="1" applyAlignment="1">
      <alignment horizontal="center" vertical="center" wrapText="1"/>
    </xf>
    <xf numFmtId="0" fontId="53" fillId="0" borderId="42" xfId="3" applyFont="1" applyFill="1" applyBorder="1" applyAlignment="1">
      <alignment horizontal="center" vertical="center" wrapText="1"/>
    </xf>
    <xf numFmtId="0" fontId="53" fillId="0" borderId="42" xfId="3" applyFont="1" applyFill="1" applyBorder="1" applyAlignment="1">
      <alignment horizontal="center" vertical="center" wrapText="1"/>
    </xf>
    <xf numFmtId="0" fontId="59" fillId="0" borderId="42" xfId="3" applyFont="1" applyFill="1" applyBorder="1" applyAlignment="1">
      <alignment horizontal="center" vertical="center" wrapText="1"/>
    </xf>
    <xf numFmtId="0" fontId="53" fillId="0" borderId="42" xfId="0" applyFont="1" applyFill="1" applyBorder="1" applyAlignment="1">
      <alignment horizontal="center" vertical="center" wrapText="1"/>
    </xf>
    <xf numFmtId="0" fontId="53" fillId="0" borderId="42" xfId="3" applyFont="1" applyFill="1" applyBorder="1" applyAlignment="1">
      <alignment horizontal="center" vertical="center"/>
    </xf>
    <xf numFmtId="0" fontId="53" fillId="0" borderId="65" xfId="3" applyFont="1" applyFill="1" applyBorder="1" applyAlignment="1">
      <alignment horizontal="center" vertical="center"/>
    </xf>
    <xf numFmtId="0" fontId="53" fillId="0" borderId="66" xfId="0" applyFont="1" applyFill="1" applyBorder="1" applyAlignment="1">
      <alignment horizontal="center" vertical="center"/>
    </xf>
    <xf numFmtId="0" fontId="53" fillId="0" borderId="7" xfId="0" applyFont="1" applyFill="1" applyBorder="1" applyAlignment="1">
      <alignment vertical="center" wrapText="1"/>
    </xf>
    <xf numFmtId="0" fontId="53" fillId="0" borderId="7" xfId="0" applyFont="1" applyFill="1" applyBorder="1" applyAlignment="1">
      <alignment vertical="center"/>
    </xf>
    <xf numFmtId="165" fontId="53" fillId="0" borderId="7" xfId="0" applyNumberFormat="1" applyFont="1" applyFill="1" applyBorder="1" applyAlignment="1">
      <alignment vertical="center"/>
    </xf>
    <xf numFmtId="0" fontId="53" fillId="0" borderId="68" xfId="2" applyFont="1" applyFill="1" applyBorder="1" applyAlignment="1">
      <alignment horizontal="center" vertical="center"/>
    </xf>
    <xf numFmtId="0" fontId="53" fillId="0" borderId="69" xfId="2" applyFont="1" applyFill="1" applyBorder="1" applyAlignment="1">
      <alignment horizontal="center" vertical="center"/>
    </xf>
    <xf numFmtId="0" fontId="53" fillId="0" borderId="69" xfId="0" applyFont="1" applyFill="1" applyBorder="1" applyAlignment="1">
      <alignment horizontal="center" vertical="center"/>
    </xf>
    <xf numFmtId="165" fontId="49" fillId="0" borderId="0" xfId="1" applyNumberFormat="1" applyFont="1" applyFill="1"/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wrapText="1"/>
    </xf>
    <xf numFmtId="165" fontId="49" fillId="0" borderId="0" xfId="0" applyNumberFormat="1" applyFont="1" applyFill="1"/>
    <xf numFmtId="165" fontId="53" fillId="0" borderId="7" xfId="1" applyNumberFormat="1" applyFont="1" applyFill="1" applyBorder="1" applyAlignment="1">
      <alignment horizontal="center" vertical="center" wrapText="1"/>
    </xf>
    <xf numFmtId="1" fontId="53" fillId="0" borderId="0" xfId="0" applyNumberFormat="1" applyFont="1" applyFill="1"/>
    <xf numFmtId="0" fontId="49" fillId="0" borderId="0" xfId="3" applyFont="1" applyFill="1" applyAlignment="1">
      <alignment horizontal="center"/>
    </xf>
    <xf numFmtId="0" fontId="53" fillId="0" borderId="0" xfId="0" applyFont="1" applyFill="1" applyAlignment="1">
      <alignment horizontal="center"/>
    </xf>
    <xf numFmtId="0" fontId="53" fillId="0" borderId="0" xfId="0" applyFont="1" applyFill="1" applyAlignment="1">
      <alignment horizontal="center"/>
    </xf>
    <xf numFmtId="0" fontId="53" fillId="0" borderId="0" xfId="0" applyFont="1" applyFill="1" applyAlignment="1">
      <alignment horizontal="center" wrapText="1"/>
    </xf>
    <xf numFmtId="0" fontId="53" fillId="0" borderId="0" xfId="0" applyFont="1" applyFill="1" applyAlignment="1">
      <alignment wrapText="1"/>
    </xf>
    <xf numFmtId="0" fontId="53" fillId="0" borderId="0" xfId="0" applyFont="1" applyFill="1" applyAlignment="1">
      <alignment vertical="center" wrapText="1"/>
    </xf>
    <xf numFmtId="165" fontId="53" fillId="0" borderId="0" xfId="1" applyNumberFormat="1" applyFont="1" applyFill="1" applyAlignment="1">
      <alignment vertical="center" wrapText="1"/>
    </xf>
    <xf numFmtId="165" fontId="53" fillId="0" borderId="0" xfId="1" applyNumberFormat="1" applyFont="1" applyFill="1" applyAlignment="1">
      <alignment vertical="center"/>
    </xf>
    <xf numFmtId="1" fontId="53" fillId="0" borderId="0" xfId="0" applyNumberFormat="1" applyFont="1" applyFill="1" applyAlignment="1">
      <alignment vertical="center"/>
    </xf>
    <xf numFmtId="1" fontId="53" fillId="0" borderId="0" xfId="1" applyNumberFormat="1" applyFont="1" applyFill="1" applyAlignment="1">
      <alignment vertical="center"/>
    </xf>
    <xf numFmtId="0" fontId="49" fillId="0" borderId="1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left" vertical="center"/>
    </xf>
    <xf numFmtId="164" fontId="53" fillId="0" borderId="0" xfId="0" applyNumberFormat="1" applyFont="1" applyFill="1" applyAlignment="1">
      <alignment vertical="center"/>
    </xf>
    <xf numFmtId="0" fontId="49" fillId="0" borderId="1" xfId="0" applyFont="1" applyFill="1" applyBorder="1" applyAlignment="1">
      <alignment horizontal="left" vertical="center" wrapText="1"/>
    </xf>
    <xf numFmtId="0" fontId="49" fillId="0" borderId="1" xfId="0" quotePrefix="1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left" vertical="center"/>
    </xf>
    <xf numFmtId="165" fontId="49" fillId="0" borderId="24" xfId="1" applyNumberFormat="1" applyFont="1" applyFill="1" applyBorder="1" applyAlignment="1">
      <alignment vertical="center"/>
    </xf>
    <xf numFmtId="165" fontId="49" fillId="0" borderId="24" xfId="1" quotePrefix="1" applyNumberFormat="1" applyFont="1" applyFill="1" applyBorder="1" applyAlignment="1">
      <alignment vertical="center"/>
    </xf>
    <xf numFmtId="164" fontId="49" fillId="0" borderId="0" xfId="0" applyNumberFormat="1" applyFont="1" applyFill="1" applyAlignment="1">
      <alignment vertical="center"/>
    </xf>
    <xf numFmtId="0" fontId="49" fillId="0" borderId="1" xfId="1" applyNumberFormat="1" applyFont="1" applyFill="1" applyBorder="1" applyAlignment="1">
      <alignment horizontal="center" vertical="center" wrapText="1"/>
    </xf>
    <xf numFmtId="165" fontId="49" fillId="0" borderId="1" xfId="1" applyNumberFormat="1" applyFont="1" applyFill="1" applyBorder="1" applyAlignment="1">
      <alignment horizontal="left" vertical="center" wrapText="1"/>
    </xf>
    <xf numFmtId="165" fontId="53" fillId="0" borderId="1" xfId="0" applyNumberFormat="1" applyFont="1" applyFill="1" applyBorder="1" applyAlignment="1">
      <alignment horizontal="center" vertical="center" wrapText="1"/>
    </xf>
    <xf numFmtId="43" fontId="53" fillId="0" borderId="1" xfId="0" applyNumberFormat="1" applyFont="1" applyFill="1" applyBorder="1" applyAlignment="1">
      <alignment horizontal="center" vertical="center" wrapText="1"/>
    </xf>
    <xf numFmtId="49" fontId="60" fillId="0" borderId="1" xfId="1" quotePrefix="1" applyNumberFormat="1" applyFont="1" applyFill="1" applyBorder="1" applyAlignment="1">
      <alignment horizontal="left" vertical="center" wrapText="1"/>
    </xf>
    <xf numFmtId="0" fontId="61" fillId="0" borderId="1" xfId="0" applyFont="1" applyFill="1" applyBorder="1" applyAlignment="1">
      <alignment vertical="center"/>
    </xf>
    <xf numFmtId="165" fontId="53" fillId="0" borderId="1" xfId="0" applyNumberFormat="1" applyFont="1" applyFill="1" applyBorder="1" applyAlignment="1">
      <alignment horizontal="left" vertical="center" wrapText="1"/>
    </xf>
    <xf numFmtId="43" fontId="53" fillId="0" borderId="0" xfId="0" applyNumberFormat="1" applyFont="1" applyFill="1" applyAlignment="1">
      <alignment vertical="center"/>
    </xf>
    <xf numFmtId="49" fontId="49" fillId="0" borderId="1" xfId="1" quotePrefix="1" applyNumberFormat="1" applyFont="1" applyFill="1" applyBorder="1" applyAlignment="1">
      <alignment horizontal="left" vertical="center"/>
    </xf>
    <xf numFmtId="165" fontId="49" fillId="0" borderId="1" xfId="1" applyNumberFormat="1" applyFont="1" applyFill="1" applyBorder="1" applyAlignment="1">
      <alignment horizontal="center" vertical="center"/>
    </xf>
    <xf numFmtId="49" fontId="60" fillId="0" borderId="1" xfId="0" applyNumberFormat="1" applyFont="1" applyFill="1" applyBorder="1" applyAlignment="1">
      <alignment horizontal="left" vertical="center" wrapText="1"/>
    </xf>
    <xf numFmtId="49" fontId="60" fillId="0" borderId="1" xfId="1" applyNumberFormat="1" applyFont="1" applyFill="1" applyBorder="1" applyAlignment="1">
      <alignment horizontal="left" vertical="center"/>
    </xf>
    <xf numFmtId="49" fontId="60" fillId="0" borderId="1" xfId="1" applyNumberFormat="1" applyFont="1" applyFill="1" applyBorder="1" applyAlignment="1">
      <alignment vertical="center" wrapText="1"/>
    </xf>
    <xf numFmtId="49" fontId="60" fillId="0" borderId="1" xfId="1" applyNumberFormat="1" applyFont="1" applyFill="1" applyBorder="1" applyAlignment="1">
      <alignment horizontal="left" vertical="center" wrapText="1"/>
    </xf>
    <xf numFmtId="0" fontId="62" fillId="0" borderId="1" xfId="0" applyFont="1" applyFill="1" applyBorder="1" applyAlignment="1">
      <alignment vertical="center"/>
    </xf>
    <xf numFmtId="0" fontId="49" fillId="0" borderId="1" xfId="0" applyFont="1" applyFill="1" applyBorder="1" applyAlignment="1">
      <alignment vertical="center" wrapText="1"/>
    </xf>
    <xf numFmtId="165" fontId="49" fillId="0" borderId="0" xfId="0" applyNumberFormat="1" applyFont="1" applyFill="1" applyAlignment="1">
      <alignment vertical="center"/>
    </xf>
    <xf numFmtId="165" fontId="49" fillId="0" borderId="0" xfId="1" applyNumberFormat="1" applyFont="1" applyFill="1" applyBorder="1" applyAlignment="1">
      <alignment horizontal="center" vertical="center"/>
    </xf>
    <xf numFmtId="0" fontId="49" fillId="0" borderId="42" xfId="0" applyFont="1" applyFill="1" applyBorder="1" applyAlignment="1">
      <alignment horizontal="center" vertical="center"/>
    </xf>
    <xf numFmtId="0" fontId="49" fillId="0" borderId="42" xfId="0" applyFont="1" applyFill="1" applyBorder="1" applyAlignment="1">
      <alignment vertical="center"/>
    </xf>
    <xf numFmtId="0" fontId="49" fillId="0" borderId="42" xfId="0" applyFont="1" applyFill="1" applyBorder="1" applyAlignment="1">
      <alignment horizontal="center" vertical="center" wrapText="1"/>
    </xf>
    <xf numFmtId="0" fontId="49" fillId="0" borderId="7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/>
    </xf>
    <xf numFmtId="0" fontId="49" fillId="0" borderId="7" xfId="0" applyFont="1" applyFill="1" applyBorder="1"/>
    <xf numFmtId="0" fontId="49" fillId="0" borderId="7" xfId="0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/>
    </xf>
    <xf numFmtId="0" fontId="49" fillId="0" borderId="1" xfId="0" applyFont="1" applyFill="1" applyBorder="1"/>
    <xf numFmtId="0" fontId="49" fillId="0" borderId="1" xfId="0" applyFont="1" applyFill="1" applyBorder="1" applyAlignment="1">
      <alignment horizontal="center" wrapText="1"/>
    </xf>
    <xf numFmtId="165" fontId="53" fillId="0" borderId="1" xfId="0" applyNumberFormat="1" applyFont="1" applyFill="1" applyBorder="1"/>
    <xf numFmtId="0" fontId="49" fillId="0" borderId="1" xfId="0" applyFont="1" applyFill="1" applyBorder="1" applyAlignment="1">
      <alignment horizontal="left" wrapText="1"/>
    </xf>
    <xf numFmtId="165" fontId="53" fillId="0" borderId="1" xfId="0" applyNumberFormat="1" applyFont="1" applyFill="1" applyBorder="1" applyAlignment="1">
      <alignment vertical="center" wrapText="1"/>
    </xf>
    <xf numFmtId="0" fontId="49" fillId="0" borderId="1" xfId="0" applyFont="1" applyFill="1" applyBorder="1" applyAlignment="1">
      <alignment horizontal="center" vertical="top"/>
    </xf>
    <xf numFmtId="0" fontId="61" fillId="0" borderId="1" xfId="0" applyFont="1" applyFill="1" applyBorder="1" applyAlignment="1"/>
    <xf numFmtId="0" fontId="49" fillId="0" borderId="1" xfId="0" quotePrefix="1" applyFont="1" applyFill="1" applyBorder="1" applyAlignment="1">
      <alignment horizontal="center"/>
    </xf>
    <xf numFmtId="49" fontId="49" fillId="0" borderId="1" xfId="0" applyNumberFormat="1" applyFont="1" applyFill="1" applyBorder="1" applyAlignment="1">
      <alignment vertical="center" wrapText="1"/>
    </xf>
    <xf numFmtId="49" fontId="49" fillId="0" borderId="1" xfId="0" applyNumberFormat="1" applyFont="1" applyFill="1" applyBorder="1" applyAlignment="1">
      <alignment horizontal="left" vertical="center" wrapText="1"/>
    </xf>
    <xf numFmtId="49" fontId="60" fillId="0" borderId="1" xfId="0" applyNumberFormat="1" applyFont="1" applyFill="1" applyBorder="1" applyAlignment="1">
      <alignment horizontal="left" vertical="center"/>
    </xf>
    <xf numFmtId="41" fontId="53" fillId="0" borderId="1" xfId="0" applyNumberFormat="1" applyFont="1" applyFill="1" applyBorder="1" applyAlignment="1">
      <alignment horizontal="left" wrapText="1"/>
    </xf>
    <xf numFmtId="41" fontId="49" fillId="0" borderId="1" xfId="1" applyFont="1" applyFill="1" applyBorder="1" applyAlignment="1">
      <alignment vertical="center"/>
    </xf>
    <xf numFmtId="0" fontId="49" fillId="0" borderId="0" xfId="0" applyFont="1" applyFill="1" applyAlignment="1">
      <alignment wrapText="1"/>
    </xf>
    <xf numFmtId="0" fontId="48" fillId="0" borderId="0" xfId="0" applyFont="1" applyFill="1" applyAlignment="1">
      <alignment horizontal="center" vertical="center"/>
    </xf>
    <xf numFmtId="0" fontId="53" fillId="0" borderId="0" xfId="0" applyFont="1" applyFill="1" applyAlignment="1">
      <alignment horizontal="center" vertical="center"/>
    </xf>
    <xf numFmtId="0" fontId="53" fillId="0" borderId="12" xfId="3" applyFont="1" applyFill="1" applyBorder="1" applyAlignment="1">
      <alignment horizontal="center" vertical="center"/>
    </xf>
    <xf numFmtId="1" fontId="53" fillId="0" borderId="12" xfId="0" applyNumberFormat="1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0" fontId="53" fillId="0" borderId="12" xfId="0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 wrapText="1"/>
    </xf>
    <xf numFmtId="0" fontId="53" fillId="0" borderId="12" xfId="0" applyFont="1" applyFill="1" applyBorder="1" applyAlignment="1">
      <alignment horizontal="center" vertical="center" wrapText="1"/>
    </xf>
    <xf numFmtId="41" fontId="53" fillId="0" borderId="12" xfId="1" applyFont="1" applyFill="1" applyBorder="1" applyAlignment="1">
      <alignment horizontal="center" vertical="center" wrapText="1"/>
    </xf>
    <xf numFmtId="0" fontId="49" fillId="0" borderId="12" xfId="0" applyFont="1" applyFill="1" applyBorder="1" applyAlignment="1">
      <alignment vertical="center"/>
    </xf>
    <xf numFmtId="165" fontId="49" fillId="0" borderId="12" xfId="0" applyNumberFormat="1" applyFont="1" applyFill="1" applyBorder="1" applyAlignment="1">
      <alignment horizontal="center" vertical="center"/>
    </xf>
    <xf numFmtId="43" fontId="53" fillId="0" borderId="12" xfId="0" applyNumberFormat="1" applyFont="1" applyFill="1" applyBorder="1" applyAlignment="1">
      <alignment horizontal="center" vertical="center" wrapText="1"/>
    </xf>
    <xf numFmtId="0" fontId="53" fillId="0" borderId="62" xfId="0" quotePrefix="1" applyFont="1" applyFill="1" applyBorder="1" applyAlignment="1">
      <alignment horizontal="center" vertical="center"/>
    </xf>
    <xf numFmtId="0" fontId="49" fillId="0" borderId="63" xfId="0" applyFont="1" applyFill="1" applyBorder="1" applyAlignment="1">
      <alignment horizontal="center" vertical="center" wrapText="1"/>
    </xf>
    <xf numFmtId="41" fontId="53" fillId="0" borderId="63" xfId="1" applyFont="1" applyFill="1" applyBorder="1" applyAlignment="1">
      <alignment horizontal="center" vertical="center" wrapText="1"/>
    </xf>
    <xf numFmtId="0" fontId="49" fillId="0" borderId="64" xfId="0" applyFont="1" applyFill="1" applyBorder="1" applyAlignment="1">
      <alignment horizontal="center" vertical="center"/>
    </xf>
    <xf numFmtId="0" fontId="49" fillId="0" borderId="65" xfId="0" applyFont="1" applyFill="1" applyBorder="1" applyAlignment="1">
      <alignment horizontal="center" vertical="center"/>
    </xf>
    <xf numFmtId="0" fontId="49" fillId="0" borderId="66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vertical="center"/>
    </xf>
    <xf numFmtId="0" fontId="49" fillId="0" borderId="7" xfId="0" applyFont="1" applyFill="1" applyBorder="1" applyAlignment="1">
      <alignment horizontal="center" vertical="center" wrapText="1"/>
    </xf>
    <xf numFmtId="0" fontId="49" fillId="0" borderId="67" xfId="0" applyFont="1" applyFill="1" applyBorder="1" applyAlignment="1">
      <alignment horizontal="center" vertical="center"/>
    </xf>
    <xf numFmtId="1" fontId="53" fillId="0" borderId="68" xfId="2" applyNumberFormat="1" applyFont="1" applyFill="1" applyBorder="1" applyAlignment="1">
      <alignment horizontal="center" vertical="center"/>
    </xf>
    <xf numFmtId="1" fontId="53" fillId="0" borderId="69" xfId="2" applyNumberFormat="1" applyFont="1" applyFill="1" applyBorder="1" applyAlignment="1">
      <alignment horizontal="center" vertical="center"/>
    </xf>
    <xf numFmtId="1" fontId="53" fillId="0" borderId="69" xfId="2" applyNumberFormat="1" applyFont="1" applyFill="1" applyBorder="1" applyAlignment="1">
      <alignment horizontal="center" vertical="center" wrapText="1"/>
    </xf>
    <xf numFmtId="1" fontId="53" fillId="0" borderId="70" xfId="2" applyNumberFormat="1" applyFont="1" applyFill="1" applyBorder="1" applyAlignment="1">
      <alignment horizontal="center" vertical="center"/>
    </xf>
    <xf numFmtId="0" fontId="53" fillId="0" borderId="71" xfId="3" applyFont="1" applyFill="1" applyBorder="1" applyAlignment="1">
      <alignment horizontal="center" vertical="center" wrapText="1"/>
    </xf>
    <xf numFmtId="0" fontId="53" fillId="0" borderId="72" xfId="3" applyFont="1" applyFill="1" applyBorder="1" applyAlignment="1">
      <alignment horizontal="center" vertical="center" wrapText="1"/>
    </xf>
    <xf numFmtId="0" fontId="53" fillId="0" borderId="73" xfId="3" applyFont="1" applyFill="1" applyBorder="1" applyAlignment="1">
      <alignment horizontal="center" vertical="center" wrapText="1"/>
    </xf>
    <xf numFmtId="0" fontId="53" fillId="0" borderId="74" xfId="3" applyFont="1" applyFill="1" applyBorder="1" applyAlignment="1">
      <alignment horizontal="center" vertical="center" wrapText="1"/>
    </xf>
    <xf numFmtId="0" fontId="53" fillId="0" borderId="75" xfId="3" applyFont="1" applyFill="1" applyBorder="1" applyAlignment="1">
      <alignment horizontal="center" vertical="center" wrapText="1"/>
    </xf>
    <xf numFmtId="0" fontId="53" fillId="0" borderId="76" xfId="2" applyFont="1" applyFill="1" applyBorder="1" applyAlignment="1">
      <alignment horizontal="center" vertical="center" wrapText="1"/>
    </xf>
    <xf numFmtId="0" fontId="53" fillId="0" borderId="77" xfId="2" applyFont="1" applyFill="1" applyBorder="1" applyAlignment="1">
      <alignment horizontal="center" vertical="center" wrapText="1"/>
    </xf>
    <xf numFmtId="0" fontId="53" fillId="0" borderId="78" xfId="3" applyFont="1" applyFill="1" applyBorder="1" applyAlignment="1">
      <alignment horizontal="center" vertical="center"/>
    </xf>
    <xf numFmtId="0" fontId="53" fillId="0" borderId="79" xfId="3" applyFont="1" applyFill="1" applyBorder="1" applyAlignment="1">
      <alignment horizontal="center" vertical="center"/>
    </xf>
    <xf numFmtId="0" fontId="53" fillId="0" borderId="0" xfId="3" applyFont="1" applyFill="1" applyAlignment="1">
      <alignment vertical="center"/>
    </xf>
    <xf numFmtId="0" fontId="53" fillId="0" borderId="0" xfId="3" applyFont="1" applyFill="1" applyAlignment="1">
      <alignment horizontal="center" vertical="center"/>
    </xf>
    <xf numFmtId="0" fontId="53" fillId="0" borderId="0" xfId="3" applyFont="1" applyFill="1" applyAlignment="1">
      <alignment horizontal="center" vertical="center" wrapText="1"/>
    </xf>
    <xf numFmtId="0" fontId="53" fillId="0" borderId="0" xfId="0" applyFont="1" applyFill="1" applyAlignment="1">
      <alignment horizontal="center" vertical="center"/>
    </xf>
    <xf numFmtId="0" fontId="53" fillId="0" borderId="0" xfId="3" applyFont="1" applyFill="1" applyAlignment="1">
      <alignment vertical="center" wrapText="1"/>
    </xf>
    <xf numFmtId="0" fontId="52" fillId="0" borderId="0" xfId="3" applyFont="1" applyFill="1" applyAlignment="1">
      <alignment horizontal="center" vertical="center"/>
    </xf>
    <xf numFmtId="0" fontId="52" fillId="0" borderId="0" xfId="3" applyFont="1" applyFill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center" vertical="center"/>
    </xf>
    <xf numFmtId="0" fontId="49" fillId="0" borderId="42" xfId="0" applyFont="1" applyBorder="1" applyAlignment="1">
      <alignment vertical="center"/>
    </xf>
    <xf numFmtId="0" fontId="49" fillId="0" borderId="5" xfId="0" applyFont="1" applyBorder="1" applyAlignment="1">
      <alignment vertical="center"/>
    </xf>
    <xf numFmtId="0" fontId="49" fillId="0" borderId="1" xfId="0" applyFont="1" applyBorder="1" applyAlignment="1">
      <alignment vertical="center"/>
    </xf>
    <xf numFmtId="0" fontId="53" fillId="0" borderId="0" xfId="0" applyFont="1" applyBorder="1" applyAlignment="1"/>
    <xf numFmtId="0" fontId="53" fillId="0" borderId="0" xfId="0" applyFont="1" applyFill="1" applyBorder="1" applyAlignment="1"/>
    <xf numFmtId="0" fontId="49" fillId="0" borderId="11" xfId="3" applyFont="1" applyBorder="1" applyAlignment="1">
      <alignment horizontal="center" vertical="center" wrapText="1"/>
    </xf>
    <xf numFmtId="0" fontId="49" fillId="0" borderId="1" xfId="3" applyFont="1" applyBorder="1" applyAlignment="1">
      <alignment horizontal="center" vertical="center" wrapText="1"/>
    </xf>
    <xf numFmtId="0" fontId="49" fillId="0" borderId="1" xfId="2" applyFont="1" applyBorder="1" applyAlignment="1">
      <alignment horizontal="center" vertical="center" wrapText="1"/>
    </xf>
    <xf numFmtId="0" fontId="49" fillId="2" borderId="1" xfId="3" applyFont="1" applyFill="1" applyBorder="1" applyAlignment="1">
      <alignment horizontal="center" vertical="center" wrapText="1"/>
    </xf>
    <xf numFmtId="0" fontId="49" fillId="2" borderId="2" xfId="3" applyFont="1" applyFill="1" applyBorder="1" applyAlignment="1">
      <alignment horizontal="center" vertical="center"/>
    </xf>
    <xf numFmtId="0" fontId="53" fillId="0" borderId="1" xfId="3" applyFont="1" applyFill="1" applyBorder="1" applyAlignment="1">
      <alignment horizontal="center" vertical="center"/>
    </xf>
    <xf numFmtId="0" fontId="49" fillId="0" borderId="12" xfId="3" applyFont="1" applyBorder="1" applyAlignment="1">
      <alignment horizontal="center" vertical="center" wrapText="1"/>
    </xf>
    <xf numFmtId="0" fontId="49" fillId="0" borderId="1" xfId="3" applyFont="1" applyBorder="1" applyAlignment="1">
      <alignment horizontal="center" vertical="center"/>
    </xf>
    <xf numFmtId="0" fontId="49" fillId="2" borderId="6" xfId="3" applyFont="1" applyFill="1" applyBorder="1" applyAlignment="1">
      <alignment horizontal="center" vertical="center"/>
    </xf>
    <xf numFmtId="0" fontId="49" fillId="0" borderId="15" xfId="3" applyFont="1" applyBorder="1" applyAlignment="1">
      <alignment horizontal="center" vertical="center" wrapText="1"/>
    </xf>
    <xf numFmtId="0" fontId="49" fillId="2" borderId="7" xfId="3" applyFont="1" applyFill="1" applyBorder="1" applyAlignment="1">
      <alignment horizontal="center" vertical="center"/>
    </xf>
    <xf numFmtId="0" fontId="49" fillId="0" borderId="10" xfId="2" applyFont="1" applyBorder="1" applyAlignment="1">
      <alignment horizontal="center" vertical="center"/>
    </xf>
    <xf numFmtId="0" fontId="49" fillId="0" borderId="11" xfId="2" applyFont="1" applyBorder="1" applyAlignment="1">
      <alignment horizontal="center" vertical="center"/>
    </xf>
    <xf numFmtId="0" fontId="49" fillId="0" borderId="2" xfId="2" applyFont="1" applyBorder="1" applyAlignment="1">
      <alignment horizontal="center" vertical="center"/>
    </xf>
    <xf numFmtId="0" fontId="49" fillId="0" borderId="9" xfId="2" applyFont="1" applyBorder="1" applyAlignment="1">
      <alignment horizontal="center" vertical="center"/>
    </xf>
    <xf numFmtId="0" fontId="53" fillId="0" borderId="1" xfId="2" applyFont="1" applyBorder="1" applyAlignment="1">
      <alignment horizontal="left" vertical="center"/>
    </xf>
    <xf numFmtId="43" fontId="53" fillId="0" borderId="1" xfId="2" applyNumberFormat="1" applyFont="1" applyFill="1" applyBorder="1" applyAlignment="1">
      <alignment horizontal="center" vertical="center"/>
    </xf>
    <xf numFmtId="0" fontId="53" fillId="0" borderId="5" xfId="2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53" fillId="0" borderId="1" xfId="2" applyFont="1" applyBorder="1" applyAlignment="1">
      <alignment horizontal="center" vertical="center"/>
    </xf>
    <xf numFmtId="0" fontId="53" fillId="0" borderId="10" xfId="2" applyFont="1" applyBorder="1" applyAlignment="1">
      <alignment horizontal="center" vertical="center"/>
    </xf>
    <xf numFmtId="0" fontId="53" fillId="0" borderId="11" xfId="2" applyFont="1" applyBorder="1" applyAlignment="1">
      <alignment horizontal="center" vertical="center"/>
    </xf>
    <xf numFmtId="0" fontId="53" fillId="0" borderId="2" xfId="2" applyFont="1" applyBorder="1" applyAlignment="1">
      <alignment horizontal="center" vertical="center"/>
    </xf>
    <xf numFmtId="0" fontId="53" fillId="0" borderId="9" xfId="2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41" fontId="53" fillId="0" borderId="0" xfId="1" applyFont="1" applyAlignment="1">
      <alignment vertical="center"/>
    </xf>
    <xf numFmtId="43" fontId="53" fillId="0" borderId="0" xfId="0" applyNumberFormat="1" applyFont="1" applyAlignment="1">
      <alignment vertical="center"/>
    </xf>
    <xf numFmtId="0" fontId="53" fillId="0" borderId="0" xfId="0" applyFont="1" applyBorder="1" applyAlignment="1">
      <alignment horizontal="center"/>
    </xf>
    <xf numFmtId="0" fontId="52" fillId="0" borderId="0" xfId="3" applyFont="1" applyFill="1" applyAlignment="1">
      <alignment vertical="center"/>
    </xf>
    <xf numFmtId="0" fontId="53" fillId="0" borderId="60" xfId="3" applyFont="1" applyFill="1" applyBorder="1" applyAlignment="1">
      <alignment horizontal="center" vertical="center"/>
    </xf>
    <xf numFmtId="0" fontId="53" fillId="0" borderId="62" xfId="2" applyFont="1" applyBorder="1" applyAlignment="1">
      <alignment horizontal="center" vertical="center"/>
    </xf>
    <xf numFmtId="0" fontId="49" fillId="0" borderId="64" xfId="0" applyFont="1" applyBorder="1" applyAlignment="1">
      <alignment horizontal="left" vertical="center"/>
    </xf>
    <xf numFmtId="0" fontId="53" fillId="0" borderId="42" xfId="3" applyFont="1" applyFill="1" applyBorder="1" applyAlignment="1">
      <alignment horizontal="center" vertical="center"/>
    </xf>
    <xf numFmtId="0" fontId="49" fillId="0" borderId="7" xfId="2" applyFont="1" applyFill="1" applyBorder="1" applyAlignment="1">
      <alignment horizontal="center" vertical="center"/>
    </xf>
  </cellXfs>
  <cellStyles count="22">
    <cellStyle name="Comma" xfId="4" builtinId="3"/>
    <cellStyle name="Comma [0]" xfId="1" builtinId="6"/>
    <cellStyle name="Comma [0] 2" xfId="9" xr:uid="{00000000-0005-0000-0000-000002000000}"/>
    <cellStyle name="Comma [0] 2 2" xfId="10" xr:uid="{00000000-0005-0000-0000-000003000000}"/>
    <cellStyle name="Comma [0] 3" xfId="11" xr:uid="{00000000-0005-0000-0000-000004000000}"/>
    <cellStyle name="Comma [0] 3 2" xfId="7" xr:uid="{00000000-0005-0000-0000-000005000000}"/>
    <cellStyle name="Comma 2" xfId="12" xr:uid="{00000000-0005-0000-0000-000006000000}"/>
    <cellStyle name="Comma 5 2" xfId="5" xr:uid="{00000000-0005-0000-0000-000007000000}"/>
    <cellStyle name="Comma 5 6" xfId="13" xr:uid="{00000000-0005-0000-0000-000008000000}"/>
    <cellStyle name="Good 2" xfId="14" xr:uid="{00000000-0005-0000-0000-000009000000}"/>
    <cellStyle name="Normal" xfId="0" builtinId="0"/>
    <cellStyle name="Normal 2" xfId="3" xr:uid="{00000000-0005-0000-0000-00000B000000}"/>
    <cellStyle name="Normal 2 2" xfId="15" xr:uid="{00000000-0005-0000-0000-00000C000000}"/>
    <cellStyle name="Normal 2 2 2" xfId="8" xr:uid="{00000000-0005-0000-0000-00000D000000}"/>
    <cellStyle name="Normal 2_BPMPKB 2007" xfId="16" xr:uid="{00000000-0005-0000-0000-00000E000000}"/>
    <cellStyle name="Normal 3 2" xfId="17" xr:uid="{00000000-0005-0000-0000-00000F000000}"/>
    <cellStyle name="Normal 4" xfId="2" xr:uid="{00000000-0005-0000-0000-000010000000}"/>
    <cellStyle name="Normal 5" xfId="18" xr:uid="{00000000-0005-0000-0000-000011000000}"/>
    <cellStyle name="Normal 5 11" xfId="19" xr:uid="{00000000-0005-0000-0000-000012000000}"/>
    <cellStyle name="Normal 5 3" xfId="6" xr:uid="{00000000-0005-0000-0000-000013000000}"/>
    <cellStyle name="Normal 5 8" xfId="20" xr:uid="{00000000-0005-0000-0000-000014000000}"/>
    <cellStyle name="Normal 7" xfId="21" xr:uid="{00000000-0005-0000-0000-00001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2</xdr:row>
      <xdr:rowOff>63501</xdr:rowOff>
    </xdr:from>
    <xdr:to>
      <xdr:col>2</xdr:col>
      <xdr:colOff>609600</xdr:colOff>
      <xdr:row>4</xdr:row>
      <xdr:rowOff>292101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368300" y="596901"/>
          <a:ext cx="6731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373154</xdr:colOff>
      <xdr:row>0</xdr:row>
      <xdr:rowOff>215531</xdr:rowOff>
    </xdr:from>
    <xdr:to>
      <xdr:col>1</xdr:col>
      <xdr:colOff>1066668</xdr:colOff>
      <xdr:row>3</xdr:row>
      <xdr:rowOff>186427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616" y="215531"/>
          <a:ext cx="693514" cy="801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244929</xdr:rowOff>
    </xdr:from>
    <xdr:to>
      <xdr:col>3</xdr:col>
      <xdr:colOff>1129393</xdr:colOff>
      <xdr:row>3</xdr:row>
      <xdr:rowOff>262241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" y="244929"/>
          <a:ext cx="748393" cy="860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244929</xdr:rowOff>
    </xdr:from>
    <xdr:to>
      <xdr:col>2</xdr:col>
      <xdr:colOff>1129393</xdr:colOff>
      <xdr:row>2</xdr:row>
      <xdr:rowOff>262241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44929"/>
          <a:ext cx="748393" cy="817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472711</xdr:colOff>
      <xdr:row>0</xdr:row>
      <xdr:rowOff>67894</xdr:rowOff>
    </xdr:from>
    <xdr:to>
      <xdr:col>2</xdr:col>
      <xdr:colOff>1370073</xdr:colOff>
      <xdr:row>2</xdr:row>
      <xdr:rowOff>143405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282" y="67894"/>
          <a:ext cx="897362" cy="80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741596</xdr:colOff>
      <xdr:row>0</xdr:row>
      <xdr:rowOff>43091</xdr:rowOff>
    </xdr:from>
    <xdr:to>
      <xdr:col>2</xdr:col>
      <xdr:colOff>1635131</xdr:colOff>
      <xdr:row>3</xdr:row>
      <xdr:rowOff>112940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096" y="43091"/>
          <a:ext cx="893535" cy="974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230057</xdr:colOff>
      <xdr:row>0</xdr:row>
      <xdr:rowOff>120742</xdr:rowOff>
    </xdr:from>
    <xdr:to>
      <xdr:col>2</xdr:col>
      <xdr:colOff>1101151</xdr:colOff>
      <xdr:row>3</xdr:row>
      <xdr:rowOff>164699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722182" y="120742"/>
          <a:ext cx="871094" cy="9488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750094</xdr:colOff>
      <xdr:row>1</xdr:row>
      <xdr:rowOff>23812</xdr:rowOff>
    </xdr:from>
    <xdr:to>
      <xdr:col>2</xdr:col>
      <xdr:colOff>1345406</xdr:colOff>
      <xdr:row>3</xdr:row>
      <xdr:rowOff>261937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1178719" y="285750"/>
          <a:ext cx="595312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750094</xdr:colOff>
      <xdr:row>1</xdr:row>
      <xdr:rowOff>23812</xdr:rowOff>
    </xdr:from>
    <xdr:to>
      <xdr:col>1</xdr:col>
      <xdr:colOff>1345406</xdr:colOff>
      <xdr:row>3</xdr:row>
      <xdr:rowOff>261937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1178719" y="290512"/>
          <a:ext cx="595312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83732</xdr:colOff>
      <xdr:row>0</xdr:row>
      <xdr:rowOff>164362</xdr:rowOff>
    </xdr:from>
    <xdr:to>
      <xdr:col>2</xdr:col>
      <xdr:colOff>789007</xdr:colOff>
      <xdr:row>3</xdr:row>
      <xdr:rowOff>120454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623482" y="164362"/>
          <a:ext cx="705275" cy="765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415392</xdr:colOff>
      <xdr:row>0</xdr:row>
      <xdr:rowOff>235564</xdr:rowOff>
    </xdr:from>
    <xdr:to>
      <xdr:col>1</xdr:col>
      <xdr:colOff>597443</xdr:colOff>
      <xdr:row>3</xdr:row>
      <xdr:rowOff>171425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415392" y="235564"/>
          <a:ext cx="673664" cy="7825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2</xdr:row>
      <xdr:rowOff>127001</xdr:rowOff>
    </xdr:from>
    <xdr:to>
      <xdr:col>2</xdr:col>
      <xdr:colOff>609600</xdr:colOff>
      <xdr:row>5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381000" y="690881"/>
          <a:ext cx="670560" cy="848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2</xdr:row>
      <xdr:rowOff>63501</xdr:rowOff>
    </xdr:from>
    <xdr:to>
      <xdr:col>2</xdr:col>
      <xdr:colOff>609600</xdr:colOff>
      <xdr:row>4</xdr:row>
      <xdr:rowOff>292101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368300" y="596901"/>
          <a:ext cx="6699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244929</xdr:rowOff>
    </xdr:from>
    <xdr:to>
      <xdr:col>2</xdr:col>
      <xdr:colOff>1129393</xdr:colOff>
      <xdr:row>3</xdr:row>
      <xdr:rowOff>262241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44929"/>
          <a:ext cx="748393" cy="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99607</xdr:colOff>
      <xdr:row>0</xdr:row>
      <xdr:rowOff>116737</xdr:rowOff>
    </xdr:from>
    <xdr:to>
      <xdr:col>1</xdr:col>
      <xdr:colOff>265132</xdr:colOff>
      <xdr:row>3</xdr:row>
      <xdr:rowOff>110929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99607" y="116737"/>
          <a:ext cx="632250" cy="889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Windows10/Downloads/KANTOR/1.%20PERWAKILAN%20PEKANBARU/16.%20Sensus%20BMD%20Inhu/02.%20Sensus%20SKPD%202012/P_KIB%202007%20SD%202012%20Kehutanan_Ed%20Jul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KAPITALISASI/LKPD%20KOLUT%202006%20NET%20BUANGET/BUKU%201/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KAPITALISASI/My%20Work/HAPSEM%20I%20KENDARI%202007/2_LHP%20Kendari%20Semester%20I%202007/1_LKPD/05_LHP%20LKPD%20Kolaka%20Utara/Buku%201/LRA%20Keuangan%20Audi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ERLENGKAPAN/Dinas%20Pendidikanf_master%20KK%20Penyusutan%20Aset%20Tetap_Akrua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ANTOR/1.%20PERWAKILAN%20PEKANBARU/16.%20Sensus%20BMD%20Inhu/02.%20Sensus%20SKPD%202012/P_KIB%202007%20SD%202012%20Kehutanan_Ed%20Juli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KAPITALISASI/LRA%20Kolut%200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PENYUSUTAN/Dinas%20Kependudukan%20dan%20Pencatatan%20Sipi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2016/WTP%202016/BPK%202017/KIB%20PENYUSUTAN%202016/Dinas%20Pasar%20Kebersihan%20dan%20Pertamanan%202017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IB%202014/8.%20Kartu%20Inventaris%20Ruangan%20(KIR)%202015%20SMT%20I%20-%20BACKUP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TA%20INVENTARIS%202014%20yang%20ada%20perubahan%20data/KKS%20DAN%20KIB%20DINAS%20KOPERASI%20UMKM/KIB%202010%20S.D%202014%20Koperasi%20UKM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KAPITALISASI/Kolaka%20Utara/Book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FILE%20SASA/2018/ASET/Daftar%20Kapitalisasi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EMDA%20KUANSING%20MENUJU%20WTP%202011%20(%20LANJUTKAN%20)/LAP%20INVENTARIS%20DINAS%20,%20DPKP,%20BKD%20,%20PERIKANAN%20TAHUN%202007,2008,2009,2010/DATA%20ASSET%202007%20DPKP,BKD,D.PERIKANA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TP%20TAHAP%20II%20YUDHI%20SWISS%20BELL%20PRINT%20KI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EM"/>
      <sheetName val="EKBANG"/>
      <sheetName val="PMD"/>
      <sheetName val="KESBANG"/>
      <sheetName val="CAPIL"/>
      <sheetName val="BAPPEDA"/>
      <sheetName val="BAWASDA"/>
      <sheetName val="DIKBUDPAR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5">
          <cell r="J5" t="str">
            <v>BAGIAN PEMBERDAYAAN MASYARAKAT DESA</v>
          </cell>
        </row>
      </sheetData>
      <sheetData sheetId="3">
        <row r="5">
          <cell r="J5" t="str">
            <v>KANTOR KESATUAN BANGSA DAN PERLINDUNGAN MASYARAKAT</v>
          </cell>
        </row>
      </sheetData>
      <sheetData sheetId="4">
        <row r="5">
          <cell r="J5" t="str">
            <v>KANTOR CATATAN SIPIL</v>
          </cell>
        </row>
      </sheetData>
      <sheetData sheetId="5">
        <row r="5">
          <cell r="J5" t="str">
            <v>B A P P E D A</v>
          </cell>
        </row>
      </sheetData>
      <sheetData sheetId="6">
        <row r="5">
          <cell r="J5" t="str">
            <v>B A W A S D A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ran Kas"/>
      <sheetName val="LRA"/>
      <sheetName val="Silpa"/>
      <sheetName val="UUDP 05"/>
      <sheetName val="Rekap Pdptn"/>
      <sheetName val="Pdptn"/>
      <sheetName val="Rekap Belanja"/>
      <sheetName val="Rekap Publik"/>
      <sheetName val="Publik"/>
      <sheetName val="Rekap Aprtr"/>
      <sheetName val="Aparatur"/>
      <sheetName val="Bant _ Tdk Trsangka"/>
      <sheetName val="Pembiayaan"/>
      <sheetName val="Gaji DPRD"/>
      <sheetName val="Bupati"/>
      <sheetName val="Setda"/>
      <sheetName val="Sekretaris"/>
      <sheetName val="Ast I"/>
      <sheetName val="Ast II"/>
      <sheetName val="KPUD"/>
      <sheetName val="Pemerintahan"/>
      <sheetName val="Hukum"/>
      <sheetName val="Ekbang"/>
      <sheetName val="PMD"/>
      <sheetName val="Kepegawaian"/>
      <sheetName val="Keuangan"/>
      <sheetName val="Umum"/>
      <sheetName val="Setwan"/>
      <sheetName val="Dispenda"/>
      <sheetName val="Bappeda"/>
      <sheetName val="Bawasda"/>
      <sheetName val="Kesbang"/>
      <sheetName val="Pertanian"/>
      <sheetName val="Tambang"/>
      <sheetName val="Hutan"/>
      <sheetName val="Perindag"/>
      <sheetName val="Kesehatan"/>
      <sheetName val="Dikbudpar"/>
      <sheetName val="PU"/>
      <sheetName val="Capil"/>
      <sheetName val="Lasusua"/>
      <sheetName val="Pakue"/>
      <sheetName val="B Putih"/>
      <sheetName val="R Angin"/>
      <sheetName val="Ngapa"/>
      <sheetName val="Kodeo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 Filtering"/>
      <sheetName val="KIB A AU eksekusi"/>
      <sheetName val="KIB A AU"/>
      <sheetName val="KIB A"/>
      <sheetName val="Sheet4"/>
      <sheetName val="Sheet5"/>
      <sheetName val="KIB B"/>
      <sheetName val="kode barang"/>
      <sheetName val="MASA MANFAAT"/>
      <sheetName val="KIB C"/>
      <sheetName val="KIB D"/>
      <sheetName val="KIB E"/>
      <sheetName val="KIB F"/>
      <sheetName val="Sheet2"/>
    </sheetNames>
    <sheetDataSet>
      <sheetData sheetId="0">
        <row r="2">
          <cell r="H2" t="str">
            <v/>
          </cell>
        </row>
        <row r="3">
          <cell r="H3" t="str">
            <v/>
          </cell>
        </row>
        <row r="4">
          <cell r="H4" t="str">
            <v/>
          </cell>
        </row>
        <row r="5">
          <cell r="H5" t="str">
            <v/>
          </cell>
        </row>
        <row r="6">
          <cell r="H6" t="str">
            <v/>
          </cell>
        </row>
        <row r="7">
          <cell r="H7" t="str">
            <v/>
          </cell>
        </row>
        <row r="8">
          <cell r="H8" t="str">
            <v/>
          </cell>
        </row>
        <row r="9">
          <cell r="H9" t="str">
            <v/>
          </cell>
        </row>
        <row r="10">
          <cell r="H10" t="str">
            <v/>
          </cell>
        </row>
        <row r="11">
          <cell r="H11" t="str">
            <v/>
          </cell>
        </row>
        <row r="12">
          <cell r="H12" t="str">
            <v/>
          </cell>
        </row>
        <row r="13">
          <cell r="H13" t="str">
            <v/>
          </cell>
        </row>
        <row r="14">
          <cell r="H14" t="str">
            <v/>
          </cell>
        </row>
        <row r="15">
          <cell r="H15" t="str">
            <v/>
          </cell>
        </row>
        <row r="16">
          <cell r="H16" t="str">
            <v/>
          </cell>
        </row>
        <row r="17">
          <cell r="H17" t="str">
            <v/>
          </cell>
        </row>
        <row r="18">
          <cell r="H18" t="str">
            <v/>
          </cell>
        </row>
        <row r="19">
          <cell r="H19" t="str">
            <v/>
          </cell>
        </row>
        <row r="20">
          <cell r="H20" t="str">
            <v/>
          </cell>
        </row>
        <row r="21">
          <cell r="H21" t="str">
            <v/>
          </cell>
        </row>
        <row r="22">
          <cell r="H22" t="str">
            <v/>
          </cell>
        </row>
        <row r="23">
          <cell r="H23" t="str">
            <v/>
          </cell>
        </row>
        <row r="24">
          <cell r="H24" t="str">
            <v/>
          </cell>
        </row>
        <row r="25">
          <cell r="H25" t="str">
            <v/>
          </cell>
        </row>
        <row r="26">
          <cell r="H26" t="str">
            <v/>
          </cell>
        </row>
        <row r="27">
          <cell r="H27" t="str">
            <v/>
          </cell>
        </row>
        <row r="28">
          <cell r="H28" t="str">
            <v/>
          </cell>
        </row>
        <row r="29">
          <cell r="H29" t="str">
            <v/>
          </cell>
        </row>
        <row r="30">
          <cell r="H30" t="str">
            <v/>
          </cell>
        </row>
        <row r="31">
          <cell r="H31" t="str">
            <v/>
          </cell>
        </row>
        <row r="32">
          <cell r="H32" t="str">
            <v/>
          </cell>
        </row>
        <row r="33">
          <cell r="H33" t="str">
            <v/>
          </cell>
        </row>
        <row r="34">
          <cell r="H34" t="str">
            <v/>
          </cell>
        </row>
        <row r="35">
          <cell r="H35" t="str">
            <v/>
          </cell>
        </row>
        <row r="36">
          <cell r="H36" t="str">
            <v/>
          </cell>
        </row>
        <row r="37">
          <cell r="H37" t="str">
            <v/>
          </cell>
        </row>
        <row r="38">
          <cell r="H38" t="str">
            <v/>
          </cell>
        </row>
        <row r="39">
          <cell r="H39" t="str">
            <v/>
          </cell>
        </row>
        <row r="40">
          <cell r="H40" t="str">
            <v/>
          </cell>
        </row>
        <row r="41">
          <cell r="H41" t="str">
            <v/>
          </cell>
        </row>
        <row r="42">
          <cell r="H42" t="str">
            <v/>
          </cell>
        </row>
        <row r="43">
          <cell r="H43" t="str">
            <v/>
          </cell>
        </row>
        <row r="44">
          <cell r="H44" t="str">
            <v/>
          </cell>
        </row>
        <row r="45">
          <cell r="H45" t="str">
            <v/>
          </cell>
        </row>
        <row r="46">
          <cell r="H46" t="str">
            <v/>
          </cell>
        </row>
        <row r="47">
          <cell r="H47" t="str">
            <v/>
          </cell>
        </row>
        <row r="48">
          <cell r="H48" t="str">
            <v/>
          </cell>
        </row>
        <row r="49">
          <cell r="H49" t="str">
            <v/>
          </cell>
        </row>
        <row r="50">
          <cell r="H50" t="str">
            <v/>
          </cell>
        </row>
        <row r="51">
          <cell r="H51" t="str">
            <v/>
          </cell>
        </row>
        <row r="52">
          <cell r="H52" t="str">
            <v/>
          </cell>
        </row>
        <row r="53">
          <cell r="H53" t="str">
            <v/>
          </cell>
        </row>
        <row r="54">
          <cell r="H54" t="str">
            <v/>
          </cell>
        </row>
        <row r="55">
          <cell r="H55" t="str">
            <v/>
          </cell>
        </row>
        <row r="56">
          <cell r="H56" t="str">
            <v/>
          </cell>
        </row>
        <row r="57">
          <cell r="H57" t="str">
            <v/>
          </cell>
        </row>
        <row r="58">
          <cell r="H58" t="str">
            <v/>
          </cell>
        </row>
        <row r="59">
          <cell r="H59" t="str">
            <v/>
          </cell>
        </row>
        <row r="60">
          <cell r="H60" t="str">
            <v/>
          </cell>
        </row>
        <row r="61">
          <cell r="H61" t="str">
            <v/>
          </cell>
        </row>
        <row r="62">
          <cell r="H62" t="str">
            <v/>
          </cell>
        </row>
        <row r="63">
          <cell r="H63" t="str">
            <v/>
          </cell>
        </row>
        <row r="64">
          <cell r="H64" t="str">
            <v/>
          </cell>
        </row>
        <row r="65">
          <cell r="H65" t="str">
            <v/>
          </cell>
        </row>
        <row r="66">
          <cell r="H66" t="str">
            <v/>
          </cell>
        </row>
        <row r="67">
          <cell r="H67" t="str">
            <v/>
          </cell>
        </row>
        <row r="68">
          <cell r="H68" t="str">
            <v/>
          </cell>
        </row>
        <row r="69">
          <cell r="H69" t="str">
            <v/>
          </cell>
        </row>
        <row r="70">
          <cell r="H70" t="str">
            <v/>
          </cell>
        </row>
        <row r="71">
          <cell r="H71" t="str">
            <v/>
          </cell>
        </row>
        <row r="72">
          <cell r="H72" t="str">
            <v/>
          </cell>
        </row>
        <row r="73">
          <cell r="H73" t="str">
            <v/>
          </cell>
        </row>
        <row r="74">
          <cell r="H74" t="str">
            <v/>
          </cell>
        </row>
        <row r="75">
          <cell r="H75" t="str">
            <v/>
          </cell>
        </row>
        <row r="76">
          <cell r="H76" t="str">
            <v/>
          </cell>
        </row>
        <row r="77">
          <cell r="H77" t="str">
            <v/>
          </cell>
        </row>
        <row r="78">
          <cell r="H78" t="str">
            <v/>
          </cell>
        </row>
        <row r="79">
          <cell r="H79" t="str">
            <v/>
          </cell>
        </row>
        <row r="80">
          <cell r="H80" t="str">
            <v/>
          </cell>
        </row>
        <row r="81">
          <cell r="H81" t="str">
            <v/>
          </cell>
        </row>
        <row r="82">
          <cell r="H82" t="str">
            <v/>
          </cell>
        </row>
        <row r="83">
          <cell r="H83" t="str">
            <v/>
          </cell>
        </row>
        <row r="84">
          <cell r="H84" t="str">
            <v/>
          </cell>
        </row>
        <row r="85">
          <cell r="H85" t="str">
            <v/>
          </cell>
        </row>
        <row r="86">
          <cell r="H86" t="str">
            <v/>
          </cell>
        </row>
        <row r="87">
          <cell r="H87" t="str">
            <v/>
          </cell>
        </row>
        <row r="88">
          <cell r="H88" t="str">
            <v/>
          </cell>
        </row>
        <row r="89">
          <cell r="H89" t="str">
            <v/>
          </cell>
        </row>
        <row r="90">
          <cell r="H90" t="str">
            <v/>
          </cell>
        </row>
        <row r="91">
          <cell r="H91" t="str">
            <v/>
          </cell>
        </row>
        <row r="92">
          <cell r="H92" t="str">
            <v/>
          </cell>
        </row>
        <row r="93">
          <cell r="H93" t="str">
            <v/>
          </cell>
        </row>
        <row r="94">
          <cell r="H94" t="str">
            <v/>
          </cell>
        </row>
        <row r="95">
          <cell r="H95" t="str">
            <v/>
          </cell>
        </row>
        <row r="96">
          <cell r="H96" t="str">
            <v/>
          </cell>
        </row>
        <row r="97">
          <cell r="H97" t="str">
            <v/>
          </cell>
        </row>
        <row r="98">
          <cell r="H98" t="str">
            <v/>
          </cell>
        </row>
        <row r="99">
          <cell r="H99" t="str">
            <v/>
          </cell>
        </row>
        <row r="100">
          <cell r="H100" t="str">
            <v/>
          </cell>
        </row>
        <row r="101">
          <cell r="H101" t="str">
            <v/>
          </cell>
        </row>
        <row r="102">
          <cell r="H102" t="str">
            <v/>
          </cell>
        </row>
        <row r="103">
          <cell r="H103" t="str">
            <v/>
          </cell>
        </row>
        <row r="104">
          <cell r="H104" t="str">
            <v/>
          </cell>
        </row>
        <row r="105">
          <cell r="H105" t="str">
            <v/>
          </cell>
        </row>
        <row r="106">
          <cell r="H106" t="str">
            <v/>
          </cell>
        </row>
        <row r="107">
          <cell r="H107" t="str">
            <v/>
          </cell>
        </row>
        <row r="108">
          <cell r="H108" t="str">
            <v/>
          </cell>
        </row>
        <row r="109">
          <cell r="H109" t="str">
            <v/>
          </cell>
        </row>
        <row r="110">
          <cell r="H110" t="str">
            <v/>
          </cell>
        </row>
        <row r="111">
          <cell r="H111" t="str">
            <v/>
          </cell>
        </row>
        <row r="112">
          <cell r="H112" t="str">
            <v/>
          </cell>
        </row>
        <row r="113">
          <cell r="H113" t="str">
            <v/>
          </cell>
        </row>
        <row r="114">
          <cell r="H114" t="str">
            <v/>
          </cell>
        </row>
        <row r="115">
          <cell r="H115" t="str">
            <v/>
          </cell>
        </row>
        <row r="116">
          <cell r="H116" t="str">
            <v/>
          </cell>
        </row>
        <row r="117">
          <cell r="H117" t="str">
            <v/>
          </cell>
        </row>
        <row r="118">
          <cell r="H118" t="str">
            <v/>
          </cell>
        </row>
        <row r="119">
          <cell r="H119" t="str">
            <v/>
          </cell>
        </row>
        <row r="120">
          <cell r="H120" t="str">
            <v/>
          </cell>
        </row>
        <row r="121">
          <cell r="H121" t="str">
            <v/>
          </cell>
        </row>
        <row r="122">
          <cell r="H122" t="str">
            <v/>
          </cell>
        </row>
        <row r="123">
          <cell r="H123" t="str">
            <v/>
          </cell>
        </row>
        <row r="124">
          <cell r="H124" t="str">
            <v/>
          </cell>
        </row>
        <row r="125">
          <cell r="H125" t="str">
            <v/>
          </cell>
        </row>
        <row r="126">
          <cell r="H126" t="str">
            <v/>
          </cell>
        </row>
        <row r="127">
          <cell r="H127" t="str">
            <v/>
          </cell>
        </row>
        <row r="128">
          <cell r="H128" t="str">
            <v/>
          </cell>
        </row>
        <row r="129">
          <cell r="H129" t="str">
            <v/>
          </cell>
        </row>
        <row r="130">
          <cell r="H130" t="str">
            <v/>
          </cell>
        </row>
        <row r="131">
          <cell r="H131" t="str">
            <v/>
          </cell>
        </row>
        <row r="132">
          <cell r="H132" t="str">
            <v/>
          </cell>
        </row>
        <row r="133">
          <cell r="H133" t="str">
            <v/>
          </cell>
        </row>
        <row r="134">
          <cell r="H134" t="str">
            <v/>
          </cell>
        </row>
        <row r="135">
          <cell r="H135" t="str">
            <v/>
          </cell>
        </row>
        <row r="136">
          <cell r="H136" t="str">
            <v/>
          </cell>
        </row>
        <row r="137">
          <cell r="H137" t="str">
            <v/>
          </cell>
        </row>
        <row r="138">
          <cell r="H138" t="str">
            <v/>
          </cell>
        </row>
        <row r="139">
          <cell r="H139" t="str">
            <v/>
          </cell>
        </row>
        <row r="140">
          <cell r="H140" t="str">
            <v/>
          </cell>
        </row>
        <row r="141">
          <cell r="H141" t="str">
            <v/>
          </cell>
        </row>
        <row r="142">
          <cell r="H142" t="str">
            <v/>
          </cell>
        </row>
        <row r="143">
          <cell r="H143" t="str">
            <v/>
          </cell>
        </row>
        <row r="144">
          <cell r="H144" t="str">
            <v/>
          </cell>
        </row>
        <row r="145">
          <cell r="H145" t="str">
            <v/>
          </cell>
        </row>
        <row r="146">
          <cell r="H146" t="str">
            <v/>
          </cell>
        </row>
        <row r="147">
          <cell r="H147" t="str">
            <v/>
          </cell>
        </row>
        <row r="148">
          <cell r="H148" t="str">
            <v/>
          </cell>
        </row>
        <row r="149">
          <cell r="H149" t="str">
            <v/>
          </cell>
        </row>
        <row r="150">
          <cell r="H150" t="str">
            <v/>
          </cell>
        </row>
        <row r="151">
          <cell r="H151" t="str">
            <v/>
          </cell>
        </row>
        <row r="152">
          <cell r="H152" t="str">
            <v/>
          </cell>
        </row>
        <row r="153">
          <cell r="H153" t="str">
            <v/>
          </cell>
        </row>
        <row r="154">
          <cell r="H154" t="str">
            <v/>
          </cell>
        </row>
        <row r="155">
          <cell r="H155" t="str">
            <v/>
          </cell>
        </row>
        <row r="156">
          <cell r="H156" t="str">
            <v/>
          </cell>
        </row>
        <row r="157">
          <cell r="H157" t="str">
            <v/>
          </cell>
        </row>
        <row r="158">
          <cell r="H158" t="str">
            <v/>
          </cell>
        </row>
        <row r="159">
          <cell r="H159" t="str">
            <v/>
          </cell>
        </row>
        <row r="160">
          <cell r="H160" t="str">
            <v/>
          </cell>
        </row>
        <row r="161">
          <cell r="H161" t="str">
            <v/>
          </cell>
        </row>
        <row r="162">
          <cell r="H162" t="str">
            <v/>
          </cell>
        </row>
        <row r="163">
          <cell r="H163" t="str">
            <v/>
          </cell>
        </row>
        <row r="164">
          <cell r="H164" t="str">
            <v/>
          </cell>
        </row>
        <row r="165">
          <cell r="H165" t="str">
            <v/>
          </cell>
        </row>
        <row r="166">
          <cell r="H166" t="str">
            <v/>
          </cell>
        </row>
        <row r="167">
          <cell r="H167" t="str">
            <v/>
          </cell>
        </row>
        <row r="168">
          <cell r="H168" t="str">
            <v/>
          </cell>
        </row>
        <row r="169">
          <cell r="H169" t="str">
            <v/>
          </cell>
        </row>
        <row r="170">
          <cell r="H170" t="str">
            <v/>
          </cell>
        </row>
        <row r="171">
          <cell r="H171" t="str">
            <v/>
          </cell>
        </row>
        <row r="172">
          <cell r="H172" t="str">
            <v/>
          </cell>
        </row>
        <row r="173">
          <cell r="H173" t="str">
            <v/>
          </cell>
        </row>
        <row r="174">
          <cell r="H174" t="str">
            <v/>
          </cell>
        </row>
        <row r="175">
          <cell r="H175" t="str">
            <v/>
          </cell>
        </row>
        <row r="176">
          <cell r="H176" t="str">
            <v/>
          </cell>
        </row>
        <row r="177">
          <cell r="H177" t="str">
            <v/>
          </cell>
        </row>
        <row r="178">
          <cell r="H178" t="str">
            <v/>
          </cell>
        </row>
        <row r="179">
          <cell r="H179" t="str">
            <v/>
          </cell>
        </row>
        <row r="180">
          <cell r="H180" t="str">
            <v/>
          </cell>
        </row>
        <row r="181">
          <cell r="H181" t="str">
            <v/>
          </cell>
        </row>
        <row r="182">
          <cell r="H182" t="str">
            <v/>
          </cell>
        </row>
        <row r="183">
          <cell r="H183" t="str">
            <v/>
          </cell>
        </row>
        <row r="184">
          <cell r="H184" t="str">
            <v/>
          </cell>
        </row>
        <row r="185">
          <cell r="H185" t="str">
            <v/>
          </cell>
        </row>
        <row r="186">
          <cell r="H186" t="str">
            <v/>
          </cell>
        </row>
        <row r="187">
          <cell r="H187" t="str">
            <v/>
          </cell>
        </row>
        <row r="188">
          <cell r="H188" t="str">
            <v/>
          </cell>
        </row>
        <row r="189">
          <cell r="H189" t="str">
            <v/>
          </cell>
        </row>
        <row r="190">
          <cell r="H190" t="str">
            <v/>
          </cell>
        </row>
        <row r="191">
          <cell r="H191" t="str">
            <v/>
          </cell>
        </row>
        <row r="192">
          <cell r="H192" t="str">
            <v/>
          </cell>
        </row>
        <row r="193">
          <cell r="H193" t="str">
            <v/>
          </cell>
        </row>
        <row r="194">
          <cell r="H194" t="str">
            <v/>
          </cell>
        </row>
        <row r="195">
          <cell r="H195" t="str">
            <v/>
          </cell>
        </row>
        <row r="196">
          <cell r="H196" t="str">
            <v/>
          </cell>
        </row>
        <row r="197">
          <cell r="H197" t="str">
            <v/>
          </cell>
        </row>
        <row r="198">
          <cell r="H198" t="str">
            <v/>
          </cell>
        </row>
        <row r="199">
          <cell r="H199" t="str">
            <v/>
          </cell>
        </row>
        <row r="200">
          <cell r="H200" t="str">
            <v/>
          </cell>
        </row>
        <row r="201">
          <cell r="H201" t="str">
            <v/>
          </cell>
        </row>
        <row r="202">
          <cell r="H202" t="str">
            <v/>
          </cell>
        </row>
        <row r="203">
          <cell r="H203" t="str">
            <v/>
          </cell>
        </row>
        <row r="204">
          <cell r="H204" t="str">
            <v/>
          </cell>
        </row>
        <row r="205">
          <cell r="H205" t="str">
            <v/>
          </cell>
        </row>
        <row r="206">
          <cell r="H206" t="str">
            <v/>
          </cell>
        </row>
        <row r="207">
          <cell r="H207" t="str">
            <v/>
          </cell>
        </row>
        <row r="208">
          <cell r="H208" t="str">
            <v/>
          </cell>
        </row>
        <row r="209">
          <cell r="H209" t="str">
            <v/>
          </cell>
        </row>
        <row r="210">
          <cell r="H210" t="str">
            <v/>
          </cell>
        </row>
        <row r="211">
          <cell r="H211" t="str">
            <v/>
          </cell>
        </row>
        <row r="212">
          <cell r="H212" t="str">
            <v/>
          </cell>
        </row>
        <row r="213">
          <cell r="H213" t="str">
            <v/>
          </cell>
        </row>
        <row r="214">
          <cell r="H214" t="str">
            <v/>
          </cell>
        </row>
        <row r="215">
          <cell r="H215" t="str">
            <v/>
          </cell>
        </row>
        <row r="216">
          <cell r="H216" t="str">
            <v/>
          </cell>
        </row>
        <row r="217">
          <cell r="H217" t="str">
            <v/>
          </cell>
        </row>
        <row r="218">
          <cell r="H218" t="str">
            <v/>
          </cell>
        </row>
        <row r="219">
          <cell r="H219" t="str">
            <v/>
          </cell>
        </row>
        <row r="220">
          <cell r="H220" t="str">
            <v/>
          </cell>
        </row>
        <row r="221">
          <cell r="H221" t="str">
            <v/>
          </cell>
        </row>
        <row r="222">
          <cell r="H222" t="str">
            <v/>
          </cell>
        </row>
        <row r="223">
          <cell r="H223" t="str">
            <v/>
          </cell>
        </row>
        <row r="224">
          <cell r="H224" t="str">
            <v/>
          </cell>
        </row>
        <row r="225">
          <cell r="H225" t="str">
            <v/>
          </cell>
        </row>
        <row r="226">
          <cell r="H226" t="str">
            <v/>
          </cell>
        </row>
        <row r="227">
          <cell r="H227" t="str">
            <v/>
          </cell>
        </row>
        <row r="228">
          <cell r="H228" t="str">
            <v/>
          </cell>
        </row>
        <row r="229">
          <cell r="H229" t="str">
            <v/>
          </cell>
        </row>
        <row r="230">
          <cell r="H230" t="str">
            <v/>
          </cell>
        </row>
        <row r="231">
          <cell r="H231" t="str">
            <v/>
          </cell>
        </row>
        <row r="232">
          <cell r="H232" t="str">
            <v/>
          </cell>
        </row>
        <row r="233">
          <cell r="H233" t="str">
            <v/>
          </cell>
        </row>
        <row r="234">
          <cell r="H234" t="str">
            <v/>
          </cell>
        </row>
        <row r="235">
          <cell r="H235" t="str">
            <v/>
          </cell>
        </row>
        <row r="236">
          <cell r="H236" t="str">
            <v/>
          </cell>
        </row>
        <row r="237">
          <cell r="H237" t="str">
            <v/>
          </cell>
        </row>
        <row r="238">
          <cell r="H238" t="str">
            <v/>
          </cell>
        </row>
        <row r="239">
          <cell r="H239" t="str">
            <v/>
          </cell>
        </row>
        <row r="240">
          <cell r="H240" t="str">
            <v/>
          </cell>
        </row>
        <row r="241">
          <cell r="H241" t="str">
            <v/>
          </cell>
        </row>
        <row r="242">
          <cell r="H242" t="str">
            <v/>
          </cell>
        </row>
        <row r="243">
          <cell r="H243" t="str">
            <v/>
          </cell>
        </row>
        <row r="244">
          <cell r="H244" t="str">
            <v/>
          </cell>
        </row>
        <row r="245">
          <cell r="H245" t="str">
            <v/>
          </cell>
        </row>
        <row r="246">
          <cell r="H246" t="str">
            <v/>
          </cell>
        </row>
        <row r="247">
          <cell r="H247" t="str">
            <v/>
          </cell>
        </row>
        <row r="248">
          <cell r="H248" t="str">
            <v/>
          </cell>
        </row>
        <row r="249">
          <cell r="H249" t="str">
            <v/>
          </cell>
        </row>
        <row r="250">
          <cell r="H250" t="str">
            <v/>
          </cell>
        </row>
        <row r="251">
          <cell r="H251" t="str">
            <v/>
          </cell>
        </row>
        <row r="252">
          <cell r="H252" t="str">
            <v/>
          </cell>
        </row>
        <row r="253">
          <cell r="H253" t="str">
            <v/>
          </cell>
        </row>
        <row r="254">
          <cell r="H254" t="str">
            <v/>
          </cell>
        </row>
        <row r="255">
          <cell r="H255" t="str">
            <v/>
          </cell>
        </row>
        <row r="256">
          <cell r="H256" t="str">
            <v/>
          </cell>
        </row>
        <row r="257">
          <cell r="H257" t="str">
            <v/>
          </cell>
        </row>
        <row r="258">
          <cell r="H258" t="str">
            <v/>
          </cell>
        </row>
        <row r="259">
          <cell r="H259" t="str">
            <v/>
          </cell>
        </row>
        <row r="260">
          <cell r="H260" t="str">
            <v/>
          </cell>
        </row>
        <row r="261">
          <cell r="H261" t="str">
            <v/>
          </cell>
        </row>
        <row r="262">
          <cell r="H262" t="str">
            <v/>
          </cell>
        </row>
        <row r="263">
          <cell r="H263" t="str">
            <v/>
          </cell>
        </row>
        <row r="264">
          <cell r="H264" t="str">
            <v/>
          </cell>
        </row>
        <row r="265">
          <cell r="H265" t="str">
            <v/>
          </cell>
        </row>
        <row r="266">
          <cell r="H266" t="str">
            <v/>
          </cell>
        </row>
        <row r="267">
          <cell r="H267" t="str">
            <v/>
          </cell>
        </row>
        <row r="268">
          <cell r="H268" t="str">
            <v/>
          </cell>
        </row>
        <row r="269">
          <cell r="H269" t="str">
            <v/>
          </cell>
        </row>
        <row r="270">
          <cell r="H270" t="str">
            <v/>
          </cell>
        </row>
        <row r="271">
          <cell r="H271" t="str">
            <v/>
          </cell>
        </row>
        <row r="272">
          <cell r="H272" t="str">
            <v/>
          </cell>
        </row>
        <row r="273">
          <cell r="H273" t="str">
            <v/>
          </cell>
        </row>
        <row r="274">
          <cell r="H274" t="str">
            <v/>
          </cell>
        </row>
        <row r="275">
          <cell r="H275" t="str">
            <v/>
          </cell>
        </row>
        <row r="276">
          <cell r="H276" t="str">
            <v/>
          </cell>
        </row>
        <row r="277">
          <cell r="H277" t="str">
            <v/>
          </cell>
        </row>
        <row r="278">
          <cell r="H278" t="str">
            <v/>
          </cell>
        </row>
        <row r="279">
          <cell r="H279" t="str">
            <v/>
          </cell>
        </row>
        <row r="280">
          <cell r="H280" t="str">
            <v/>
          </cell>
        </row>
        <row r="281">
          <cell r="H281" t="str">
            <v/>
          </cell>
        </row>
        <row r="282">
          <cell r="H282" t="str">
            <v/>
          </cell>
        </row>
        <row r="283">
          <cell r="H283" t="str">
            <v/>
          </cell>
        </row>
        <row r="284">
          <cell r="H284" t="str">
            <v/>
          </cell>
        </row>
        <row r="285">
          <cell r="H285" t="str">
            <v/>
          </cell>
        </row>
        <row r="286">
          <cell r="H286" t="str">
            <v/>
          </cell>
        </row>
        <row r="287">
          <cell r="H287" t="str">
            <v/>
          </cell>
        </row>
        <row r="288">
          <cell r="H288" t="str">
            <v/>
          </cell>
        </row>
        <row r="289">
          <cell r="H289" t="str">
            <v/>
          </cell>
        </row>
        <row r="290">
          <cell r="H290" t="str">
            <v/>
          </cell>
        </row>
        <row r="291">
          <cell r="H291" t="str">
            <v/>
          </cell>
        </row>
        <row r="292">
          <cell r="H292" t="str">
            <v/>
          </cell>
        </row>
        <row r="293">
          <cell r="H293" t="str">
            <v/>
          </cell>
        </row>
        <row r="294">
          <cell r="H294" t="str">
            <v/>
          </cell>
        </row>
        <row r="295">
          <cell r="H295" t="str">
            <v/>
          </cell>
        </row>
        <row r="296">
          <cell r="H296" t="str">
            <v/>
          </cell>
        </row>
        <row r="297">
          <cell r="H297" t="str">
            <v/>
          </cell>
        </row>
        <row r="298">
          <cell r="H298" t="str">
            <v/>
          </cell>
        </row>
        <row r="299">
          <cell r="H299" t="str">
            <v/>
          </cell>
        </row>
        <row r="300">
          <cell r="H300" t="str">
            <v/>
          </cell>
        </row>
        <row r="301">
          <cell r="H301" t="str">
            <v/>
          </cell>
        </row>
        <row r="302">
          <cell r="H302" t="str">
            <v/>
          </cell>
        </row>
        <row r="303">
          <cell r="H303" t="str">
            <v/>
          </cell>
        </row>
        <row r="304">
          <cell r="H304" t="str">
            <v/>
          </cell>
        </row>
        <row r="305">
          <cell r="H305" t="str">
            <v/>
          </cell>
        </row>
        <row r="306">
          <cell r="H306" t="str">
            <v/>
          </cell>
        </row>
        <row r="307">
          <cell r="H307" t="str">
            <v/>
          </cell>
        </row>
        <row r="308">
          <cell r="H308" t="str">
            <v/>
          </cell>
        </row>
        <row r="309">
          <cell r="H309" t="str">
            <v/>
          </cell>
        </row>
        <row r="310">
          <cell r="H310" t="str">
            <v/>
          </cell>
        </row>
        <row r="311">
          <cell r="H311" t="str">
            <v/>
          </cell>
        </row>
        <row r="312">
          <cell r="H312" t="str">
            <v/>
          </cell>
        </row>
        <row r="313">
          <cell r="H313" t="str">
            <v/>
          </cell>
        </row>
        <row r="314">
          <cell r="H314" t="str">
            <v/>
          </cell>
        </row>
        <row r="315">
          <cell r="H315" t="str">
            <v/>
          </cell>
        </row>
        <row r="316">
          <cell r="H316" t="str">
            <v/>
          </cell>
        </row>
        <row r="317">
          <cell r="H317" t="str">
            <v/>
          </cell>
        </row>
        <row r="318">
          <cell r="H318" t="str">
            <v/>
          </cell>
        </row>
        <row r="319">
          <cell r="H319" t="str">
            <v/>
          </cell>
        </row>
        <row r="320">
          <cell r="H320" t="str">
            <v/>
          </cell>
        </row>
        <row r="321">
          <cell r="H321" t="str">
            <v/>
          </cell>
        </row>
        <row r="322">
          <cell r="H322" t="str">
            <v/>
          </cell>
        </row>
        <row r="323">
          <cell r="H323" t="str">
            <v/>
          </cell>
        </row>
        <row r="324">
          <cell r="H324" t="str">
            <v/>
          </cell>
        </row>
        <row r="325">
          <cell r="H325" t="str">
            <v/>
          </cell>
        </row>
        <row r="326">
          <cell r="H326" t="str">
            <v/>
          </cell>
        </row>
        <row r="327">
          <cell r="H327" t="str">
            <v/>
          </cell>
        </row>
        <row r="328">
          <cell r="H328" t="str">
            <v/>
          </cell>
        </row>
        <row r="329">
          <cell r="H329" t="str">
            <v/>
          </cell>
        </row>
        <row r="330">
          <cell r="H330" t="str">
            <v/>
          </cell>
        </row>
        <row r="331">
          <cell r="H331" t="str">
            <v/>
          </cell>
        </row>
        <row r="332">
          <cell r="H332" t="str">
            <v/>
          </cell>
        </row>
        <row r="333">
          <cell r="H333" t="str">
            <v/>
          </cell>
        </row>
        <row r="334">
          <cell r="H334" t="str">
            <v/>
          </cell>
        </row>
        <row r="335">
          <cell r="H335" t="str">
            <v/>
          </cell>
        </row>
        <row r="336">
          <cell r="H336" t="str">
            <v/>
          </cell>
        </row>
        <row r="337">
          <cell r="H337" t="str">
            <v/>
          </cell>
        </row>
        <row r="338">
          <cell r="H338" t="str">
            <v/>
          </cell>
        </row>
        <row r="339">
          <cell r="H339" t="str">
            <v/>
          </cell>
        </row>
        <row r="340">
          <cell r="H340" t="str">
            <v/>
          </cell>
        </row>
        <row r="341">
          <cell r="H341" t="str">
            <v/>
          </cell>
        </row>
        <row r="342">
          <cell r="H342" t="str">
            <v/>
          </cell>
        </row>
        <row r="343">
          <cell r="H343" t="str">
            <v/>
          </cell>
        </row>
        <row r="344">
          <cell r="H344" t="str">
            <v/>
          </cell>
        </row>
        <row r="345">
          <cell r="H345" t="str">
            <v/>
          </cell>
        </row>
        <row r="346">
          <cell r="H346" t="str">
            <v/>
          </cell>
        </row>
        <row r="347">
          <cell r="H347" t="str">
            <v/>
          </cell>
        </row>
        <row r="348">
          <cell r="H348" t="str">
            <v/>
          </cell>
        </row>
        <row r="349">
          <cell r="H349" t="str">
            <v/>
          </cell>
        </row>
        <row r="350">
          <cell r="H350" t="str">
            <v/>
          </cell>
        </row>
        <row r="351">
          <cell r="H351" t="str">
            <v/>
          </cell>
        </row>
        <row r="352">
          <cell r="H352" t="str">
            <v/>
          </cell>
        </row>
        <row r="353">
          <cell r="H353" t="str">
            <v/>
          </cell>
        </row>
        <row r="354">
          <cell r="H354" t="str">
            <v/>
          </cell>
        </row>
        <row r="355">
          <cell r="H355" t="str">
            <v/>
          </cell>
        </row>
        <row r="356">
          <cell r="H356" t="str">
            <v/>
          </cell>
        </row>
        <row r="357">
          <cell r="H357" t="str">
            <v/>
          </cell>
        </row>
        <row r="358">
          <cell r="H358" t="str">
            <v/>
          </cell>
        </row>
        <row r="359">
          <cell r="H359" t="str">
            <v/>
          </cell>
        </row>
        <row r="360">
          <cell r="H360" t="str">
            <v/>
          </cell>
        </row>
        <row r="361">
          <cell r="H361" t="str">
            <v/>
          </cell>
        </row>
        <row r="362">
          <cell r="H362" t="str">
            <v/>
          </cell>
        </row>
        <row r="363">
          <cell r="H363" t="str">
            <v/>
          </cell>
        </row>
        <row r="364">
          <cell r="H364" t="str">
            <v/>
          </cell>
        </row>
        <row r="365">
          <cell r="H365" t="str">
            <v/>
          </cell>
        </row>
        <row r="366">
          <cell r="H366" t="str">
            <v/>
          </cell>
        </row>
        <row r="367">
          <cell r="H367" t="str">
            <v/>
          </cell>
        </row>
        <row r="368">
          <cell r="H368" t="str">
            <v/>
          </cell>
        </row>
        <row r="369">
          <cell r="H369" t="str">
            <v/>
          </cell>
        </row>
        <row r="370">
          <cell r="H370" t="str">
            <v/>
          </cell>
        </row>
        <row r="371">
          <cell r="H371" t="str">
            <v/>
          </cell>
        </row>
        <row r="372">
          <cell r="H372" t="str">
            <v/>
          </cell>
        </row>
        <row r="373">
          <cell r="H373" t="str">
            <v/>
          </cell>
        </row>
        <row r="374">
          <cell r="H374" t="str">
            <v/>
          </cell>
        </row>
        <row r="375">
          <cell r="H375" t="str">
            <v/>
          </cell>
        </row>
        <row r="376">
          <cell r="H376" t="str">
            <v/>
          </cell>
        </row>
        <row r="377">
          <cell r="H377" t="str">
            <v/>
          </cell>
        </row>
        <row r="378">
          <cell r="H378" t="str">
            <v/>
          </cell>
        </row>
        <row r="379">
          <cell r="H379" t="str">
            <v/>
          </cell>
        </row>
        <row r="380">
          <cell r="H380" t="str">
            <v/>
          </cell>
        </row>
        <row r="381">
          <cell r="H381" t="str">
            <v/>
          </cell>
        </row>
        <row r="382">
          <cell r="H382" t="str">
            <v/>
          </cell>
        </row>
        <row r="383">
          <cell r="H383" t="str">
            <v/>
          </cell>
        </row>
        <row r="384">
          <cell r="H384" t="str">
            <v/>
          </cell>
        </row>
        <row r="385">
          <cell r="H385" t="str">
            <v/>
          </cell>
        </row>
        <row r="386">
          <cell r="H386" t="str">
            <v/>
          </cell>
        </row>
        <row r="387">
          <cell r="H387" t="str">
            <v/>
          </cell>
        </row>
        <row r="388">
          <cell r="H388" t="str">
            <v/>
          </cell>
        </row>
        <row r="389">
          <cell r="H389" t="str">
            <v/>
          </cell>
        </row>
        <row r="390">
          <cell r="H390" t="str">
            <v/>
          </cell>
        </row>
        <row r="391">
          <cell r="H391" t="str">
            <v/>
          </cell>
        </row>
        <row r="392">
          <cell r="H392" t="str">
            <v/>
          </cell>
        </row>
        <row r="393">
          <cell r="H393" t="str">
            <v/>
          </cell>
        </row>
        <row r="394">
          <cell r="H394" t="str">
            <v/>
          </cell>
        </row>
        <row r="395">
          <cell r="H395" t="str">
            <v/>
          </cell>
        </row>
        <row r="396">
          <cell r="H396" t="str">
            <v/>
          </cell>
        </row>
        <row r="397">
          <cell r="H397" t="str">
            <v/>
          </cell>
        </row>
        <row r="398">
          <cell r="H398" t="str">
            <v/>
          </cell>
        </row>
        <row r="399">
          <cell r="H399" t="str">
            <v/>
          </cell>
        </row>
        <row r="400">
          <cell r="H400" t="str">
            <v/>
          </cell>
        </row>
        <row r="401">
          <cell r="H401" t="str">
            <v/>
          </cell>
        </row>
        <row r="402">
          <cell r="H402" t="str">
            <v/>
          </cell>
        </row>
        <row r="403">
          <cell r="H403" t="str">
            <v/>
          </cell>
        </row>
        <row r="404">
          <cell r="H404" t="str">
            <v/>
          </cell>
        </row>
        <row r="405">
          <cell r="H405" t="str">
            <v/>
          </cell>
        </row>
        <row r="406">
          <cell r="H406" t="str">
            <v/>
          </cell>
        </row>
        <row r="407">
          <cell r="H407" t="str">
            <v/>
          </cell>
        </row>
        <row r="408">
          <cell r="H408" t="str">
            <v/>
          </cell>
        </row>
        <row r="409">
          <cell r="H409" t="str">
            <v/>
          </cell>
        </row>
        <row r="410">
          <cell r="H410" t="str">
            <v/>
          </cell>
        </row>
        <row r="411">
          <cell r="H411" t="str">
            <v/>
          </cell>
        </row>
        <row r="412">
          <cell r="H412" t="str">
            <v/>
          </cell>
        </row>
        <row r="413">
          <cell r="H413" t="str">
            <v/>
          </cell>
        </row>
        <row r="414">
          <cell r="H414" t="str">
            <v/>
          </cell>
        </row>
        <row r="415">
          <cell r="H415" t="str">
            <v/>
          </cell>
        </row>
        <row r="416">
          <cell r="H416" t="str">
            <v/>
          </cell>
        </row>
        <row r="417">
          <cell r="H417" t="str">
            <v/>
          </cell>
        </row>
        <row r="418">
          <cell r="H418" t="str">
            <v/>
          </cell>
        </row>
        <row r="419">
          <cell r="H419" t="str">
            <v/>
          </cell>
        </row>
        <row r="420">
          <cell r="H420" t="str">
            <v/>
          </cell>
        </row>
        <row r="421">
          <cell r="H421" t="str">
            <v/>
          </cell>
        </row>
        <row r="422">
          <cell r="H422" t="str">
            <v/>
          </cell>
        </row>
        <row r="423">
          <cell r="H423" t="str">
            <v/>
          </cell>
        </row>
        <row r="424">
          <cell r="H424" t="str">
            <v/>
          </cell>
        </row>
        <row r="425">
          <cell r="H425" t="str">
            <v/>
          </cell>
        </row>
        <row r="426">
          <cell r="H426" t="str">
            <v/>
          </cell>
        </row>
        <row r="427">
          <cell r="H427" t="str">
            <v/>
          </cell>
        </row>
        <row r="428">
          <cell r="H428" t="str">
            <v/>
          </cell>
        </row>
        <row r="429">
          <cell r="H429" t="str">
            <v/>
          </cell>
        </row>
        <row r="430">
          <cell r="H430" t="str">
            <v/>
          </cell>
        </row>
        <row r="431">
          <cell r="H431" t="str">
            <v/>
          </cell>
        </row>
        <row r="432">
          <cell r="H432" t="str">
            <v/>
          </cell>
        </row>
        <row r="433">
          <cell r="H433" t="str">
            <v/>
          </cell>
        </row>
        <row r="434">
          <cell r="H434" t="str">
            <v/>
          </cell>
        </row>
        <row r="435">
          <cell r="H435" t="str">
            <v/>
          </cell>
        </row>
        <row r="436">
          <cell r="H436" t="str">
            <v/>
          </cell>
        </row>
        <row r="437">
          <cell r="H437" t="str">
            <v/>
          </cell>
        </row>
        <row r="438">
          <cell r="H438" t="str">
            <v/>
          </cell>
        </row>
        <row r="439">
          <cell r="H439" t="str">
            <v/>
          </cell>
        </row>
        <row r="440">
          <cell r="H440" t="str">
            <v/>
          </cell>
        </row>
        <row r="441">
          <cell r="H441" t="str">
            <v/>
          </cell>
        </row>
        <row r="442">
          <cell r="H442" t="str">
            <v/>
          </cell>
        </row>
        <row r="443">
          <cell r="H443" t="str">
            <v/>
          </cell>
        </row>
        <row r="444">
          <cell r="H444" t="str">
            <v/>
          </cell>
        </row>
        <row r="445">
          <cell r="H445" t="str">
            <v/>
          </cell>
        </row>
        <row r="446">
          <cell r="H446" t="str">
            <v/>
          </cell>
        </row>
        <row r="447">
          <cell r="H447" t="str">
            <v/>
          </cell>
        </row>
        <row r="448">
          <cell r="H448" t="str">
            <v/>
          </cell>
        </row>
        <row r="449">
          <cell r="H449" t="str">
            <v/>
          </cell>
        </row>
        <row r="450">
          <cell r="H450" t="str">
            <v/>
          </cell>
        </row>
        <row r="451">
          <cell r="H451" t="str">
            <v/>
          </cell>
        </row>
        <row r="452">
          <cell r="H452" t="str">
            <v/>
          </cell>
        </row>
        <row r="453">
          <cell r="H453" t="str">
            <v/>
          </cell>
        </row>
        <row r="454">
          <cell r="H454" t="str">
            <v/>
          </cell>
        </row>
        <row r="455">
          <cell r="H455" t="str">
            <v/>
          </cell>
        </row>
        <row r="456">
          <cell r="H456" t="str">
            <v/>
          </cell>
        </row>
        <row r="457">
          <cell r="H457" t="str">
            <v/>
          </cell>
        </row>
        <row r="458">
          <cell r="H458" t="str">
            <v/>
          </cell>
        </row>
        <row r="459">
          <cell r="H459" t="str">
            <v/>
          </cell>
        </row>
        <row r="460">
          <cell r="H460" t="str">
            <v/>
          </cell>
        </row>
        <row r="461">
          <cell r="H461" t="str">
            <v/>
          </cell>
        </row>
        <row r="462">
          <cell r="H462" t="str">
            <v/>
          </cell>
        </row>
        <row r="463">
          <cell r="H463" t="str">
            <v/>
          </cell>
        </row>
        <row r="464">
          <cell r="H464" t="str">
            <v/>
          </cell>
        </row>
        <row r="465">
          <cell r="H465" t="str">
            <v/>
          </cell>
        </row>
        <row r="466">
          <cell r="H466" t="str">
            <v/>
          </cell>
        </row>
        <row r="467">
          <cell r="H467" t="str">
            <v/>
          </cell>
        </row>
        <row r="468">
          <cell r="H468" t="str">
            <v/>
          </cell>
        </row>
        <row r="469">
          <cell r="H469" t="str">
            <v/>
          </cell>
        </row>
        <row r="470">
          <cell r="H470" t="str">
            <v/>
          </cell>
        </row>
        <row r="471">
          <cell r="H471" t="str">
            <v/>
          </cell>
        </row>
        <row r="472">
          <cell r="H472" t="str">
            <v/>
          </cell>
        </row>
        <row r="473">
          <cell r="H473" t="str">
            <v/>
          </cell>
        </row>
        <row r="474">
          <cell r="H474" t="str">
            <v/>
          </cell>
        </row>
        <row r="475">
          <cell r="H475" t="str">
            <v/>
          </cell>
        </row>
        <row r="476">
          <cell r="H476" t="str">
            <v/>
          </cell>
        </row>
        <row r="477">
          <cell r="H477" t="str">
            <v/>
          </cell>
        </row>
        <row r="478">
          <cell r="H478" t="str">
            <v/>
          </cell>
        </row>
        <row r="479">
          <cell r="H479" t="str">
            <v/>
          </cell>
        </row>
        <row r="480">
          <cell r="H480" t="str">
            <v/>
          </cell>
        </row>
        <row r="481">
          <cell r="H481" t="str">
            <v/>
          </cell>
        </row>
        <row r="482">
          <cell r="H482" t="str">
            <v/>
          </cell>
        </row>
        <row r="483">
          <cell r="H483" t="str">
            <v/>
          </cell>
        </row>
        <row r="484">
          <cell r="H484" t="str">
            <v/>
          </cell>
        </row>
        <row r="485">
          <cell r="H485" t="str">
            <v/>
          </cell>
        </row>
        <row r="486">
          <cell r="H486" t="str">
            <v/>
          </cell>
        </row>
        <row r="487">
          <cell r="H487" t="str">
            <v/>
          </cell>
        </row>
        <row r="488">
          <cell r="H488" t="str">
            <v/>
          </cell>
        </row>
        <row r="489">
          <cell r="H489" t="str">
            <v/>
          </cell>
        </row>
        <row r="490">
          <cell r="H490" t="str">
            <v/>
          </cell>
        </row>
        <row r="491">
          <cell r="H491" t="str">
            <v/>
          </cell>
        </row>
        <row r="492">
          <cell r="H492" t="str">
            <v/>
          </cell>
        </row>
        <row r="493">
          <cell r="H493" t="str">
            <v/>
          </cell>
        </row>
        <row r="494">
          <cell r="H494" t="str">
            <v/>
          </cell>
        </row>
        <row r="495">
          <cell r="H495" t="str">
            <v/>
          </cell>
        </row>
        <row r="496">
          <cell r="H496" t="str">
            <v/>
          </cell>
        </row>
        <row r="497">
          <cell r="H497" t="str">
            <v/>
          </cell>
        </row>
        <row r="498">
          <cell r="H498" t="str">
            <v/>
          </cell>
        </row>
        <row r="499">
          <cell r="H499" t="str">
            <v/>
          </cell>
        </row>
        <row r="500">
          <cell r="H500" t="str">
            <v/>
          </cell>
        </row>
        <row r="501">
          <cell r="H501" t="str">
            <v/>
          </cell>
        </row>
        <row r="502">
          <cell r="H502" t="str">
            <v/>
          </cell>
        </row>
        <row r="503">
          <cell r="H503" t="str">
            <v/>
          </cell>
        </row>
        <row r="504">
          <cell r="H504" t="str">
            <v/>
          </cell>
        </row>
        <row r="505">
          <cell r="H505" t="str">
            <v/>
          </cell>
        </row>
        <row r="506">
          <cell r="H506" t="str">
            <v/>
          </cell>
        </row>
        <row r="507">
          <cell r="H507" t="str">
            <v/>
          </cell>
        </row>
        <row r="508">
          <cell r="H508" t="str">
            <v/>
          </cell>
        </row>
        <row r="509">
          <cell r="H509" t="str">
            <v/>
          </cell>
        </row>
        <row r="510">
          <cell r="H510" t="str">
            <v/>
          </cell>
        </row>
        <row r="511">
          <cell r="H511" t="str">
            <v/>
          </cell>
        </row>
        <row r="512">
          <cell r="H512" t="str">
            <v/>
          </cell>
        </row>
        <row r="513">
          <cell r="H513" t="str">
            <v/>
          </cell>
        </row>
        <row r="514">
          <cell r="H514" t="str">
            <v/>
          </cell>
        </row>
        <row r="515">
          <cell r="H515" t="str">
            <v/>
          </cell>
        </row>
        <row r="516">
          <cell r="H516" t="str">
            <v/>
          </cell>
        </row>
        <row r="517">
          <cell r="H517" t="str">
            <v/>
          </cell>
        </row>
        <row r="518">
          <cell r="H518" t="str">
            <v/>
          </cell>
        </row>
        <row r="519">
          <cell r="H519" t="str">
            <v/>
          </cell>
        </row>
        <row r="520">
          <cell r="H520" t="str">
            <v/>
          </cell>
        </row>
        <row r="521">
          <cell r="H521" t="str">
            <v/>
          </cell>
        </row>
        <row r="522">
          <cell r="H522" t="str">
            <v/>
          </cell>
        </row>
        <row r="523">
          <cell r="H523" t="str">
            <v/>
          </cell>
        </row>
        <row r="524">
          <cell r="H524" t="str">
            <v/>
          </cell>
        </row>
        <row r="525">
          <cell r="H525" t="str">
            <v/>
          </cell>
        </row>
        <row r="526">
          <cell r="H526" t="str">
            <v/>
          </cell>
        </row>
        <row r="527">
          <cell r="H527" t="str">
            <v/>
          </cell>
        </row>
        <row r="528">
          <cell r="H528" t="str">
            <v/>
          </cell>
        </row>
        <row r="529">
          <cell r="H529" t="str">
            <v/>
          </cell>
        </row>
        <row r="530">
          <cell r="H530" t="str">
            <v/>
          </cell>
        </row>
        <row r="531">
          <cell r="H531" t="str">
            <v/>
          </cell>
        </row>
        <row r="532">
          <cell r="H532" t="str">
            <v/>
          </cell>
        </row>
        <row r="533">
          <cell r="H533" t="str">
            <v/>
          </cell>
        </row>
        <row r="534">
          <cell r="H534" t="str">
            <v/>
          </cell>
        </row>
        <row r="535">
          <cell r="H535" t="str">
            <v/>
          </cell>
        </row>
        <row r="536">
          <cell r="H536" t="str">
            <v/>
          </cell>
        </row>
        <row r="537">
          <cell r="H537" t="str">
            <v/>
          </cell>
        </row>
        <row r="538">
          <cell r="H538" t="str">
            <v/>
          </cell>
        </row>
        <row r="539">
          <cell r="H539" t="str">
            <v/>
          </cell>
        </row>
        <row r="540">
          <cell r="H540" t="str">
            <v/>
          </cell>
        </row>
        <row r="541">
          <cell r="H541" t="str">
            <v/>
          </cell>
        </row>
        <row r="542">
          <cell r="H542" t="str">
            <v/>
          </cell>
        </row>
        <row r="543">
          <cell r="H543" t="str">
            <v/>
          </cell>
        </row>
        <row r="544">
          <cell r="H544" t="str">
            <v/>
          </cell>
        </row>
        <row r="545">
          <cell r="H545" t="str">
            <v/>
          </cell>
        </row>
        <row r="546">
          <cell r="H546" t="str">
            <v/>
          </cell>
        </row>
        <row r="547">
          <cell r="H547" t="str">
            <v/>
          </cell>
        </row>
        <row r="548">
          <cell r="H548" t="str">
            <v/>
          </cell>
        </row>
        <row r="549">
          <cell r="H549" t="str">
            <v/>
          </cell>
        </row>
        <row r="550">
          <cell r="H550" t="str">
            <v/>
          </cell>
        </row>
        <row r="551">
          <cell r="H551" t="str">
            <v/>
          </cell>
        </row>
        <row r="552">
          <cell r="H552" t="str">
            <v/>
          </cell>
        </row>
        <row r="553">
          <cell r="H553" t="str">
            <v/>
          </cell>
        </row>
        <row r="554">
          <cell r="H554" t="str">
            <v/>
          </cell>
        </row>
        <row r="555">
          <cell r="H555" t="str">
            <v/>
          </cell>
        </row>
        <row r="556">
          <cell r="H556" t="str">
            <v/>
          </cell>
        </row>
        <row r="557">
          <cell r="H557" t="str">
            <v/>
          </cell>
        </row>
        <row r="558">
          <cell r="H558" t="str">
            <v/>
          </cell>
        </row>
        <row r="559">
          <cell r="H559" t="str">
            <v/>
          </cell>
        </row>
        <row r="560">
          <cell r="H560" t="str">
            <v/>
          </cell>
        </row>
        <row r="561">
          <cell r="H561" t="str">
            <v/>
          </cell>
        </row>
        <row r="562">
          <cell r="H562" t="str">
            <v/>
          </cell>
        </row>
        <row r="563">
          <cell r="H563" t="str">
            <v/>
          </cell>
        </row>
        <row r="564">
          <cell r="H564" t="str">
            <v/>
          </cell>
        </row>
        <row r="565">
          <cell r="H565" t="str">
            <v/>
          </cell>
        </row>
        <row r="566">
          <cell r="H566" t="str">
            <v/>
          </cell>
        </row>
        <row r="567">
          <cell r="H567" t="str">
            <v/>
          </cell>
        </row>
        <row r="568">
          <cell r="H568" t="str">
            <v/>
          </cell>
        </row>
        <row r="569">
          <cell r="H569" t="str">
            <v/>
          </cell>
        </row>
        <row r="570">
          <cell r="H570" t="str">
            <v/>
          </cell>
        </row>
        <row r="571">
          <cell r="H571" t="str">
            <v/>
          </cell>
        </row>
        <row r="572">
          <cell r="H572" t="str">
            <v/>
          </cell>
        </row>
        <row r="573">
          <cell r="H573" t="str">
            <v/>
          </cell>
        </row>
        <row r="574">
          <cell r="H574" t="str">
            <v/>
          </cell>
        </row>
        <row r="575">
          <cell r="H575" t="str">
            <v/>
          </cell>
        </row>
        <row r="576">
          <cell r="H576" t="str">
            <v/>
          </cell>
        </row>
        <row r="577">
          <cell r="H577" t="str">
            <v/>
          </cell>
        </row>
        <row r="578">
          <cell r="H578" t="str">
            <v/>
          </cell>
        </row>
        <row r="579">
          <cell r="H579" t="str">
            <v/>
          </cell>
        </row>
        <row r="580">
          <cell r="H580" t="str">
            <v/>
          </cell>
        </row>
        <row r="581">
          <cell r="H581" t="str">
            <v/>
          </cell>
        </row>
        <row r="582">
          <cell r="H582" t="str">
            <v/>
          </cell>
        </row>
        <row r="583">
          <cell r="H583" t="str">
            <v/>
          </cell>
        </row>
        <row r="584">
          <cell r="H584" t="str">
            <v/>
          </cell>
        </row>
        <row r="585">
          <cell r="H585" t="str">
            <v/>
          </cell>
        </row>
        <row r="586">
          <cell r="H586" t="str">
            <v/>
          </cell>
        </row>
        <row r="587">
          <cell r="H587" t="str">
            <v/>
          </cell>
        </row>
        <row r="588">
          <cell r="H588" t="str">
            <v/>
          </cell>
        </row>
        <row r="589">
          <cell r="H589" t="str">
            <v/>
          </cell>
        </row>
        <row r="590">
          <cell r="H590" t="str">
            <v/>
          </cell>
        </row>
        <row r="591">
          <cell r="H591" t="str">
            <v/>
          </cell>
        </row>
        <row r="592">
          <cell r="H592" t="str">
            <v/>
          </cell>
        </row>
        <row r="593">
          <cell r="H593" t="str">
            <v/>
          </cell>
        </row>
        <row r="594">
          <cell r="H594" t="str">
            <v/>
          </cell>
        </row>
        <row r="595">
          <cell r="H595" t="str">
            <v/>
          </cell>
        </row>
        <row r="596">
          <cell r="H596" t="str">
            <v/>
          </cell>
        </row>
        <row r="597">
          <cell r="H597" t="str">
            <v/>
          </cell>
        </row>
        <row r="598">
          <cell r="H598" t="str">
            <v/>
          </cell>
        </row>
        <row r="599">
          <cell r="H599" t="str">
            <v/>
          </cell>
        </row>
        <row r="600">
          <cell r="H600" t="str">
            <v/>
          </cell>
        </row>
        <row r="601">
          <cell r="H601" t="str">
            <v/>
          </cell>
        </row>
        <row r="602">
          <cell r="H602" t="str">
            <v/>
          </cell>
        </row>
        <row r="603">
          <cell r="H603" t="str">
            <v/>
          </cell>
        </row>
        <row r="604">
          <cell r="H604" t="str">
            <v/>
          </cell>
        </row>
        <row r="605">
          <cell r="H605" t="str">
            <v/>
          </cell>
        </row>
        <row r="606">
          <cell r="H606" t="str">
            <v/>
          </cell>
        </row>
        <row r="607">
          <cell r="H607" t="str">
            <v/>
          </cell>
        </row>
        <row r="608">
          <cell r="H608" t="str">
            <v/>
          </cell>
        </row>
        <row r="609">
          <cell r="H609" t="str">
            <v/>
          </cell>
        </row>
        <row r="610">
          <cell r="H610" t="str">
            <v/>
          </cell>
        </row>
        <row r="611">
          <cell r="H611" t="str">
            <v/>
          </cell>
        </row>
        <row r="612">
          <cell r="H612" t="str">
            <v/>
          </cell>
        </row>
        <row r="613">
          <cell r="H613" t="str">
            <v/>
          </cell>
        </row>
        <row r="614">
          <cell r="H614" t="str">
            <v/>
          </cell>
        </row>
        <row r="615">
          <cell r="H615" t="str">
            <v/>
          </cell>
        </row>
        <row r="616">
          <cell r="H616" t="str">
            <v/>
          </cell>
        </row>
        <row r="617">
          <cell r="H617" t="str">
            <v/>
          </cell>
        </row>
        <row r="618">
          <cell r="H618" t="str">
            <v/>
          </cell>
        </row>
        <row r="619">
          <cell r="H619" t="str">
            <v/>
          </cell>
        </row>
        <row r="620">
          <cell r="H620" t="str">
            <v/>
          </cell>
        </row>
        <row r="621">
          <cell r="H621" t="str">
            <v/>
          </cell>
        </row>
        <row r="622">
          <cell r="H622" t="str">
            <v/>
          </cell>
        </row>
        <row r="623">
          <cell r="H623" t="str">
            <v/>
          </cell>
        </row>
        <row r="624">
          <cell r="H624" t="str">
            <v/>
          </cell>
        </row>
        <row r="625">
          <cell r="H625" t="str">
            <v/>
          </cell>
        </row>
        <row r="626">
          <cell r="H626" t="str">
            <v/>
          </cell>
        </row>
        <row r="627">
          <cell r="H627" t="str">
            <v/>
          </cell>
        </row>
        <row r="628">
          <cell r="H628" t="str">
            <v/>
          </cell>
        </row>
        <row r="629">
          <cell r="H629" t="str">
            <v/>
          </cell>
        </row>
        <row r="630">
          <cell r="H630" t="str">
            <v/>
          </cell>
        </row>
        <row r="631">
          <cell r="H631" t="str">
            <v/>
          </cell>
        </row>
        <row r="632">
          <cell r="H632" t="str">
            <v/>
          </cell>
        </row>
        <row r="633">
          <cell r="H633" t="str">
            <v/>
          </cell>
        </row>
        <row r="634">
          <cell r="H634" t="str">
            <v/>
          </cell>
        </row>
        <row r="635">
          <cell r="H635" t="str">
            <v/>
          </cell>
        </row>
        <row r="636">
          <cell r="H636" t="str">
            <v/>
          </cell>
        </row>
        <row r="637">
          <cell r="H637" t="str">
            <v/>
          </cell>
        </row>
        <row r="638">
          <cell r="H638" t="str">
            <v/>
          </cell>
        </row>
        <row r="639">
          <cell r="H639" t="str">
            <v/>
          </cell>
        </row>
        <row r="640">
          <cell r="H640" t="str">
            <v/>
          </cell>
        </row>
        <row r="641">
          <cell r="H641" t="str">
            <v/>
          </cell>
        </row>
        <row r="642">
          <cell r="H642" t="str">
            <v/>
          </cell>
        </row>
        <row r="643">
          <cell r="H643" t="str">
            <v/>
          </cell>
        </row>
        <row r="644">
          <cell r="H644" t="str">
            <v/>
          </cell>
        </row>
        <row r="645">
          <cell r="H645" t="str">
            <v/>
          </cell>
        </row>
        <row r="646">
          <cell r="H646" t="str">
            <v/>
          </cell>
        </row>
        <row r="647">
          <cell r="H647" t="str">
            <v/>
          </cell>
        </row>
        <row r="648">
          <cell r="H648" t="str">
            <v/>
          </cell>
        </row>
        <row r="649">
          <cell r="H649" t="str">
            <v/>
          </cell>
        </row>
        <row r="650">
          <cell r="H650" t="str">
            <v/>
          </cell>
        </row>
        <row r="651">
          <cell r="H651" t="str">
            <v/>
          </cell>
        </row>
        <row r="652">
          <cell r="H652" t="str">
            <v/>
          </cell>
        </row>
        <row r="653">
          <cell r="H653" t="str">
            <v/>
          </cell>
        </row>
        <row r="654">
          <cell r="H654" t="str">
            <v/>
          </cell>
        </row>
        <row r="655">
          <cell r="H655" t="str">
            <v/>
          </cell>
        </row>
        <row r="656">
          <cell r="H656" t="str">
            <v/>
          </cell>
        </row>
        <row r="657">
          <cell r="H657" t="str">
            <v/>
          </cell>
        </row>
        <row r="658">
          <cell r="H658" t="str">
            <v/>
          </cell>
        </row>
        <row r="659">
          <cell r="H659" t="str">
            <v/>
          </cell>
        </row>
        <row r="660">
          <cell r="H660" t="str">
            <v/>
          </cell>
        </row>
        <row r="661">
          <cell r="H661" t="str">
            <v/>
          </cell>
        </row>
        <row r="662">
          <cell r="H662" t="str">
            <v/>
          </cell>
        </row>
        <row r="663">
          <cell r="H663" t="str">
            <v/>
          </cell>
        </row>
        <row r="664">
          <cell r="H664" t="str">
            <v/>
          </cell>
        </row>
        <row r="665">
          <cell r="H665" t="str">
            <v/>
          </cell>
        </row>
        <row r="666">
          <cell r="H666" t="str">
            <v/>
          </cell>
        </row>
        <row r="667">
          <cell r="H667" t="str">
            <v/>
          </cell>
        </row>
        <row r="668">
          <cell r="H668" t="str">
            <v/>
          </cell>
        </row>
        <row r="669">
          <cell r="H669" t="str">
            <v/>
          </cell>
        </row>
        <row r="670">
          <cell r="H670" t="str">
            <v/>
          </cell>
        </row>
        <row r="671">
          <cell r="H671" t="str">
            <v/>
          </cell>
        </row>
        <row r="672">
          <cell r="H672" t="str">
            <v/>
          </cell>
        </row>
        <row r="673">
          <cell r="H673" t="str">
            <v/>
          </cell>
        </row>
        <row r="674">
          <cell r="H674" t="str">
            <v/>
          </cell>
        </row>
        <row r="675">
          <cell r="H675" t="str">
            <v/>
          </cell>
        </row>
        <row r="676">
          <cell r="H676" t="str">
            <v/>
          </cell>
        </row>
        <row r="677">
          <cell r="H677" t="str">
            <v/>
          </cell>
        </row>
        <row r="678">
          <cell r="H678" t="str">
            <v/>
          </cell>
        </row>
        <row r="679">
          <cell r="H679" t="str">
            <v/>
          </cell>
        </row>
        <row r="680">
          <cell r="H680" t="str">
            <v/>
          </cell>
        </row>
        <row r="681">
          <cell r="H681" t="str">
            <v/>
          </cell>
        </row>
        <row r="682">
          <cell r="H682" t="str">
            <v/>
          </cell>
        </row>
        <row r="683">
          <cell r="H683" t="str">
            <v/>
          </cell>
        </row>
        <row r="684">
          <cell r="H684" t="str">
            <v/>
          </cell>
        </row>
        <row r="685">
          <cell r="H685" t="str">
            <v/>
          </cell>
        </row>
        <row r="686">
          <cell r="H686" t="str">
            <v/>
          </cell>
        </row>
        <row r="687">
          <cell r="H687" t="str">
            <v/>
          </cell>
        </row>
        <row r="688">
          <cell r="H688" t="str">
            <v/>
          </cell>
        </row>
        <row r="689">
          <cell r="H689" t="str">
            <v/>
          </cell>
        </row>
        <row r="690">
          <cell r="H690" t="str">
            <v/>
          </cell>
        </row>
        <row r="691">
          <cell r="H691" t="str">
            <v/>
          </cell>
        </row>
        <row r="692">
          <cell r="H692" t="str">
            <v/>
          </cell>
        </row>
        <row r="693">
          <cell r="H693" t="str">
            <v/>
          </cell>
        </row>
        <row r="694">
          <cell r="H694" t="str">
            <v/>
          </cell>
        </row>
        <row r="695">
          <cell r="H695" t="str">
            <v/>
          </cell>
        </row>
        <row r="696">
          <cell r="H696" t="str">
            <v/>
          </cell>
        </row>
        <row r="697">
          <cell r="H697" t="str">
            <v/>
          </cell>
        </row>
        <row r="698">
          <cell r="H698" t="str">
            <v/>
          </cell>
        </row>
        <row r="699">
          <cell r="H699" t="str">
            <v/>
          </cell>
        </row>
        <row r="700">
          <cell r="H700" t="str">
            <v/>
          </cell>
        </row>
        <row r="701">
          <cell r="H701" t="str">
            <v/>
          </cell>
        </row>
        <row r="702">
          <cell r="H702" t="str">
            <v/>
          </cell>
        </row>
        <row r="703">
          <cell r="H703" t="str">
            <v/>
          </cell>
        </row>
        <row r="704">
          <cell r="H704" t="str">
            <v/>
          </cell>
        </row>
        <row r="705">
          <cell r="H705" t="str">
            <v/>
          </cell>
        </row>
        <row r="706">
          <cell r="H706" t="str">
            <v/>
          </cell>
        </row>
        <row r="707">
          <cell r="H707" t="str">
            <v/>
          </cell>
        </row>
        <row r="708">
          <cell r="H708" t="str">
            <v/>
          </cell>
        </row>
        <row r="709">
          <cell r="H709" t="str">
            <v/>
          </cell>
        </row>
        <row r="710">
          <cell r="H710" t="str">
            <v/>
          </cell>
        </row>
        <row r="711">
          <cell r="H711" t="str">
            <v/>
          </cell>
        </row>
        <row r="712">
          <cell r="H712" t="str">
            <v/>
          </cell>
        </row>
        <row r="713">
          <cell r="H713" t="str">
            <v/>
          </cell>
        </row>
        <row r="714">
          <cell r="H714" t="str">
            <v/>
          </cell>
        </row>
        <row r="715">
          <cell r="H715" t="str">
            <v/>
          </cell>
        </row>
        <row r="716">
          <cell r="H716" t="str">
            <v/>
          </cell>
        </row>
        <row r="717">
          <cell r="H717" t="str">
            <v/>
          </cell>
        </row>
        <row r="718">
          <cell r="H718" t="str">
            <v/>
          </cell>
        </row>
        <row r="719">
          <cell r="H719" t="str">
            <v/>
          </cell>
        </row>
        <row r="720">
          <cell r="H720" t="str">
            <v/>
          </cell>
        </row>
        <row r="721">
          <cell r="H721" t="str">
            <v/>
          </cell>
        </row>
        <row r="722">
          <cell r="H722" t="str">
            <v/>
          </cell>
        </row>
        <row r="723">
          <cell r="H723" t="str">
            <v/>
          </cell>
        </row>
        <row r="724">
          <cell r="H724" t="str">
            <v/>
          </cell>
        </row>
        <row r="725">
          <cell r="H725" t="str">
            <v/>
          </cell>
        </row>
        <row r="726">
          <cell r="H726" t="str">
            <v/>
          </cell>
        </row>
        <row r="727">
          <cell r="H727" t="str">
            <v/>
          </cell>
        </row>
        <row r="728">
          <cell r="H728" t="str">
            <v/>
          </cell>
        </row>
        <row r="729">
          <cell r="H729" t="str">
            <v/>
          </cell>
        </row>
        <row r="730">
          <cell r="H730" t="str">
            <v/>
          </cell>
        </row>
        <row r="731">
          <cell r="H731" t="str">
            <v/>
          </cell>
        </row>
        <row r="732">
          <cell r="H732" t="str">
            <v/>
          </cell>
        </row>
        <row r="733">
          <cell r="H733" t="str">
            <v/>
          </cell>
        </row>
        <row r="734">
          <cell r="H734" t="str">
            <v/>
          </cell>
        </row>
        <row r="735">
          <cell r="H735" t="str">
            <v/>
          </cell>
        </row>
        <row r="736">
          <cell r="H736" t="str">
            <v/>
          </cell>
        </row>
        <row r="737">
          <cell r="H737" t="str">
            <v/>
          </cell>
        </row>
        <row r="738">
          <cell r="H738" t="str">
            <v/>
          </cell>
        </row>
        <row r="739">
          <cell r="H739" t="str">
            <v/>
          </cell>
        </row>
        <row r="740">
          <cell r="H740" t="str">
            <v/>
          </cell>
        </row>
        <row r="741">
          <cell r="H741" t="str">
            <v/>
          </cell>
        </row>
        <row r="742">
          <cell r="H742" t="str">
            <v/>
          </cell>
        </row>
        <row r="743">
          <cell r="H743" t="str">
            <v/>
          </cell>
        </row>
        <row r="744">
          <cell r="H744" t="str">
            <v/>
          </cell>
        </row>
        <row r="745">
          <cell r="H745" t="str">
            <v/>
          </cell>
        </row>
        <row r="746">
          <cell r="H746" t="str">
            <v/>
          </cell>
        </row>
        <row r="747">
          <cell r="H747" t="str">
            <v/>
          </cell>
        </row>
        <row r="748">
          <cell r="H748" t="str">
            <v/>
          </cell>
        </row>
        <row r="749">
          <cell r="H749" t="str">
            <v/>
          </cell>
        </row>
        <row r="750">
          <cell r="H750" t="str">
            <v/>
          </cell>
        </row>
        <row r="751">
          <cell r="H751" t="str">
            <v/>
          </cell>
        </row>
        <row r="752">
          <cell r="H752" t="str">
            <v/>
          </cell>
        </row>
        <row r="753">
          <cell r="H753" t="str">
            <v/>
          </cell>
        </row>
        <row r="754">
          <cell r="H754" t="str">
            <v/>
          </cell>
        </row>
        <row r="755">
          <cell r="H755" t="str">
            <v/>
          </cell>
        </row>
        <row r="756">
          <cell r="H756" t="str">
            <v/>
          </cell>
        </row>
        <row r="757">
          <cell r="H757" t="str">
            <v/>
          </cell>
        </row>
        <row r="758">
          <cell r="H758" t="str">
            <v/>
          </cell>
        </row>
        <row r="759">
          <cell r="H759" t="str">
            <v/>
          </cell>
        </row>
        <row r="760">
          <cell r="H760" t="str">
            <v/>
          </cell>
        </row>
        <row r="761">
          <cell r="H761" t="str">
            <v/>
          </cell>
        </row>
        <row r="762">
          <cell r="H762" t="str">
            <v/>
          </cell>
        </row>
        <row r="763">
          <cell r="H763" t="str">
            <v/>
          </cell>
        </row>
        <row r="764">
          <cell r="H764" t="str">
            <v/>
          </cell>
        </row>
        <row r="765">
          <cell r="H765" t="str">
            <v/>
          </cell>
        </row>
        <row r="766">
          <cell r="H766" t="str">
            <v/>
          </cell>
        </row>
        <row r="767">
          <cell r="H767" t="str">
            <v/>
          </cell>
        </row>
        <row r="768">
          <cell r="H768" t="str">
            <v/>
          </cell>
        </row>
        <row r="769">
          <cell r="H769" t="str">
            <v/>
          </cell>
        </row>
        <row r="770">
          <cell r="H770" t="str">
            <v/>
          </cell>
        </row>
        <row r="771">
          <cell r="H771" t="str">
            <v/>
          </cell>
        </row>
        <row r="772">
          <cell r="H772" t="str">
            <v/>
          </cell>
        </row>
        <row r="773">
          <cell r="H773" t="str">
            <v/>
          </cell>
        </row>
        <row r="774">
          <cell r="H774" t="str">
            <v/>
          </cell>
        </row>
        <row r="775">
          <cell r="H775" t="str">
            <v/>
          </cell>
        </row>
        <row r="776">
          <cell r="H776" t="str">
            <v/>
          </cell>
        </row>
        <row r="777">
          <cell r="H777" t="str">
            <v/>
          </cell>
        </row>
        <row r="778">
          <cell r="H778" t="str">
            <v/>
          </cell>
        </row>
        <row r="779">
          <cell r="H779" t="str">
            <v/>
          </cell>
        </row>
        <row r="780">
          <cell r="H780" t="str">
            <v/>
          </cell>
        </row>
        <row r="781">
          <cell r="H781" t="str">
            <v/>
          </cell>
        </row>
        <row r="782">
          <cell r="H782" t="str">
            <v/>
          </cell>
        </row>
        <row r="783">
          <cell r="H783" t="str">
            <v/>
          </cell>
        </row>
        <row r="784">
          <cell r="H784" t="str">
            <v/>
          </cell>
        </row>
        <row r="785">
          <cell r="H785" t="str">
            <v/>
          </cell>
        </row>
        <row r="786">
          <cell r="H786" t="str">
            <v/>
          </cell>
        </row>
        <row r="787">
          <cell r="H787" t="str">
            <v/>
          </cell>
        </row>
        <row r="788">
          <cell r="H788" t="str">
            <v/>
          </cell>
        </row>
        <row r="789">
          <cell r="H789" t="str">
            <v/>
          </cell>
        </row>
        <row r="790">
          <cell r="H790" t="str">
            <v/>
          </cell>
        </row>
        <row r="791">
          <cell r="H791" t="str">
            <v/>
          </cell>
        </row>
        <row r="792">
          <cell r="H792" t="str">
            <v/>
          </cell>
        </row>
        <row r="793">
          <cell r="H793" t="str">
            <v/>
          </cell>
        </row>
        <row r="794">
          <cell r="H794" t="str">
            <v/>
          </cell>
        </row>
        <row r="795">
          <cell r="H795" t="str">
            <v/>
          </cell>
        </row>
        <row r="796">
          <cell r="H796" t="str">
            <v/>
          </cell>
        </row>
        <row r="797">
          <cell r="H797" t="str">
            <v/>
          </cell>
        </row>
        <row r="798">
          <cell r="H798" t="str">
            <v/>
          </cell>
        </row>
        <row r="799">
          <cell r="H799" t="str">
            <v/>
          </cell>
        </row>
        <row r="800">
          <cell r="H800" t="str">
            <v/>
          </cell>
        </row>
        <row r="801">
          <cell r="H801" t="str">
            <v/>
          </cell>
        </row>
        <row r="802">
          <cell r="H802" t="str">
            <v/>
          </cell>
        </row>
        <row r="803">
          <cell r="H803" t="str">
            <v/>
          </cell>
        </row>
        <row r="804">
          <cell r="H804" t="str">
            <v/>
          </cell>
        </row>
        <row r="805">
          <cell r="H805" t="str">
            <v/>
          </cell>
        </row>
        <row r="806">
          <cell r="H806" t="str">
            <v/>
          </cell>
        </row>
        <row r="807">
          <cell r="H807" t="str">
            <v/>
          </cell>
        </row>
        <row r="808">
          <cell r="H808" t="str">
            <v/>
          </cell>
        </row>
        <row r="809">
          <cell r="H809" t="str">
            <v/>
          </cell>
        </row>
        <row r="810">
          <cell r="H810" t="str">
            <v/>
          </cell>
        </row>
        <row r="811">
          <cell r="H811" t="str">
            <v/>
          </cell>
        </row>
        <row r="812">
          <cell r="H812" t="str">
            <v/>
          </cell>
        </row>
        <row r="813">
          <cell r="H813" t="str">
            <v/>
          </cell>
        </row>
        <row r="814">
          <cell r="H814" t="str">
            <v/>
          </cell>
        </row>
        <row r="815">
          <cell r="H815" t="str">
            <v/>
          </cell>
        </row>
        <row r="816">
          <cell r="H816" t="str">
            <v/>
          </cell>
        </row>
        <row r="817">
          <cell r="H817" t="str">
            <v/>
          </cell>
        </row>
        <row r="818">
          <cell r="H818" t="str">
            <v/>
          </cell>
        </row>
        <row r="819">
          <cell r="H819" t="str">
            <v/>
          </cell>
        </row>
        <row r="820">
          <cell r="H820" t="str">
            <v/>
          </cell>
        </row>
        <row r="821">
          <cell r="H821" t="str">
            <v/>
          </cell>
        </row>
        <row r="822">
          <cell r="H822" t="str">
            <v/>
          </cell>
        </row>
        <row r="823">
          <cell r="H823" t="str">
            <v/>
          </cell>
        </row>
        <row r="824">
          <cell r="H824" t="str">
            <v/>
          </cell>
        </row>
        <row r="825">
          <cell r="H825" t="str">
            <v/>
          </cell>
        </row>
        <row r="826">
          <cell r="H826" t="str">
            <v/>
          </cell>
        </row>
        <row r="827">
          <cell r="H827" t="str">
            <v/>
          </cell>
        </row>
        <row r="828">
          <cell r="H828" t="str">
            <v/>
          </cell>
        </row>
        <row r="829">
          <cell r="H829" t="str">
            <v/>
          </cell>
        </row>
        <row r="830">
          <cell r="H830" t="str">
            <v/>
          </cell>
        </row>
        <row r="831">
          <cell r="H831" t="str">
            <v/>
          </cell>
        </row>
        <row r="832">
          <cell r="H832" t="str">
            <v/>
          </cell>
        </row>
        <row r="833">
          <cell r="H833" t="str">
            <v/>
          </cell>
        </row>
        <row r="834">
          <cell r="H834" t="str">
            <v/>
          </cell>
        </row>
        <row r="835">
          <cell r="H835" t="str">
            <v/>
          </cell>
        </row>
        <row r="836">
          <cell r="H836" t="str">
            <v/>
          </cell>
        </row>
        <row r="837">
          <cell r="H837" t="str">
            <v/>
          </cell>
        </row>
        <row r="838">
          <cell r="H838" t="str">
            <v/>
          </cell>
        </row>
        <row r="839">
          <cell r="H839" t="str">
            <v/>
          </cell>
        </row>
        <row r="840">
          <cell r="H840" t="str">
            <v/>
          </cell>
        </row>
        <row r="841">
          <cell r="H841" t="str">
            <v/>
          </cell>
        </row>
        <row r="842">
          <cell r="H842" t="str">
            <v/>
          </cell>
        </row>
        <row r="843">
          <cell r="H843" t="str">
            <v/>
          </cell>
        </row>
        <row r="844">
          <cell r="H844" t="str">
            <v/>
          </cell>
        </row>
        <row r="845">
          <cell r="H845" t="str">
            <v/>
          </cell>
        </row>
        <row r="846">
          <cell r="H846" t="str">
            <v/>
          </cell>
        </row>
        <row r="847">
          <cell r="H847" t="str">
            <v/>
          </cell>
        </row>
        <row r="848">
          <cell r="H848" t="str">
            <v/>
          </cell>
        </row>
        <row r="849">
          <cell r="H849" t="str">
            <v/>
          </cell>
        </row>
        <row r="850">
          <cell r="H850" t="str">
            <v/>
          </cell>
        </row>
        <row r="851">
          <cell r="H851" t="str">
            <v/>
          </cell>
        </row>
        <row r="852">
          <cell r="H852" t="str">
            <v/>
          </cell>
        </row>
        <row r="853">
          <cell r="H853" t="str">
            <v/>
          </cell>
        </row>
        <row r="854">
          <cell r="H854" t="str">
            <v/>
          </cell>
        </row>
        <row r="855">
          <cell r="H855" t="str">
            <v/>
          </cell>
        </row>
        <row r="856">
          <cell r="H856" t="str">
            <v/>
          </cell>
        </row>
        <row r="857">
          <cell r="H857" t="str">
            <v/>
          </cell>
        </row>
        <row r="858">
          <cell r="H858" t="str">
            <v/>
          </cell>
        </row>
        <row r="859">
          <cell r="H859" t="str">
            <v/>
          </cell>
        </row>
        <row r="860">
          <cell r="H860" t="str">
            <v/>
          </cell>
        </row>
        <row r="861">
          <cell r="H861" t="str">
            <v/>
          </cell>
        </row>
        <row r="862">
          <cell r="H862" t="str">
            <v/>
          </cell>
        </row>
        <row r="863">
          <cell r="H863" t="str">
            <v/>
          </cell>
        </row>
        <row r="864">
          <cell r="H864" t="str">
            <v/>
          </cell>
        </row>
        <row r="865">
          <cell r="H865" t="str">
            <v/>
          </cell>
        </row>
        <row r="866">
          <cell r="H866" t="str">
            <v/>
          </cell>
        </row>
        <row r="867">
          <cell r="H867" t="str">
            <v/>
          </cell>
        </row>
        <row r="868">
          <cell r="H868" t="str">
            <v/>
          </cell>
        </row>
        <row r="869">
          <cell r="H869" t="str">
            <v/>
          </cell>
        </row>
        <row r="870">
          <cell r="H870" t="str">
            <v/>
          </cell>
        </row>
        <row r="871">
          <cell r="H871" t="str">
            <v/>
          </cell>
        </row>
        <row r="872">
          <cell r="H872" t="str">
            <v/>
          </cell>
        </row>
        <row r="873">
          <cell r="H873" t="str">
            <v/>
          </cell>
        </row>
        <row r="874">
          <cell r="H874" t="str">
            <v/>
          </cell>
        </row>
        <row r="875">
          <cell r="H875" t="str">
            <v/>
          </cell>
        </row>
        <row r="876">
          <cell r="H876" t="str">
            <v/>
          </cell>
        </row>
        <row r="877">
          <cell r="H877" t="str">
            <v/>
          </cell>
        </row>
        <row r="878">
          <cell r="H878" t="str">
            <v/>
          </cell>
        </row>
        <row r="879">
          <cell r="H879" t="str">
            <v/>
          </cell>
        </row>
        <row r="880">
          <cell r="H880" t="str">
            <v/>
          </cell>
        </row>
        <row r="881">
          <cell r="H881" t="str">
            <v/>
          </cell>
        </row>
        <row r="882">
          <cell r="H882" t="str">
            <v/>
          </cell>
        </row>
        <row r="883">
          <cell r="H883" t="str">
            <v/>
          </cell>
        </row>
        <row r="884">
          <cell r="H884" t="str">
            <v/>
          </cell>
        </row>
        <row r="885">
          <cell r="H885" t="str">
            <v/>
          </cell>
        </row>
        <row r="886">
          <cell r="H886" t="str">
            <v/>
          </cell>
        </row>
        <row r="887">
          <cell r="H887" t="str">
            <v/>
          </cell>
        </row>
        <row r="888">
          <cell r="H888" t="str">
            <v/>
          </cell>
        </row>
        <row r="889">
          <cell r="H889" t="str">
            <v/>
          </cell>
        </row>
        <row r="890">
          <cell r="H890" t="str">
            <v/>
          </cell>
        </row>
        <row r="891">
          <cell r="H891" t="str">
            <v/>
          </cell>
        </row>
        <row r="892">
          <cell r="H892" t="str">
            <v/>
          </cell>
        </row>
        <row r="893">
          <cell r="H893" t="str">
            <v/>
          </cell>
        </row>
        <row r="894">
          <cell r="H894" t="str">
            <v/>
          </cell>
        </row>
        <row r="895">
          <cell r="H895" t="str">
            <v/>
          </cell>
        </row>
        <row r="896">
          <cell r="H896" t="str">
            <v/>
          </cell>
        </row>
        <row r="897">
          <cell r="H897" t="str">
            <v/>
          </cell>
        </row>
        <row r="898">
          <cell r="H898" t="str">
            <v/>
          </cell>
        </row>
        <row r="899">
          <cell r="H899" t="str">
            <v/>
          </cell>
        </row>
        <row r="900">
          <cell r="H900" t="str">
            <v/>
          </cell>
        </row>
        <row r="901">
          <cell r="H901" t="str">
            <v/>
          </cell>
        </row>
        <row r="902">
          <cell r="H902" t="str">
            <v/>
          </cell>
        </row>
        <row r="903">
          <cell r="H903" t="str">
            <v/>
          </cell>
        </row>
        <row r="904">
          <cell r="H904" t="str">
            <v/>
          </cell>
        </row>
        <row r="905">
          <cell r="H905" t="str">
            <v/>
          </cell>
        </row>
        <row r="906">
          <cell r="H906" t="str">
            <v/>
          </cell>
        </row>
        <row r="907">
          <cell r="H907" t="str">
            <v/>
          </cell>
        </row>
        <row r="908">
          <cell r="H908" t="str">
            <v/>
          </cell>
        </row>
        <row r="909">
          <cell r="H909" t="str">
            <v/>
          </cell>
        </row>
        <row r="910">
          <cell r="H910" t="str">
            <v/>
          </cell>
        </row>
        <row r="911">
          <cell r="H911" t="str">
            <v/>
          </cell>
        </row>
        <row r="912">
          <cell r="H912" t="str">
            <v/>
          </cell>
        </row>
        <row r="913">
          <cell r="H913" t="str">
            <v/>
          </cell>
        </row>
        <row r="914">
          <cell r="H914" t="str">
            <v/>
          </cell>
        </row>
        <row r="915">
          <cell r="H915" t="str">
            <v/>
          </cell>
        </row>
        <row r="916">
          <cell r="H916" t="str">
            <v/>
          </cell>
        </row>
        <row r="917">
          <cell r="H917" t="str">
            <v/>
          </cell>
        </row>
        <row r="918">
          <cell r="H918" t="str">
            <v/>
          </cell>
        </row>
        <row r="919">
          <cell r="H919" t="str">
            <v/>
          </cell>
        </row>
        <row r="920">
          <cell r="H920" t="str">
            <v/>
          </cell>
        </row>
        <row r="921">
          <cell r="H921" t="str">
            <v/>
          </cell>
        </row>
        <row r="922">
          <cell r="H922" t="str">
            <v/>
          </cell>
        </row>
        <row r="923">
          <cell r="H923" t="str">
            <v/>
          </cell>
        </row>
        <row r="924">
          <cell r="H924" t="str">
            <v/>
          </cell>
        </row>
        <row r="925">
          <cell r="H925" t="str">
            <v/>
          </cell>
        </row>
        <row r="926">
          <cell r="H926" t="str">
            <v/>
          </cell>
        </row>
        <row r="927">
          <cell r="H927" t="str">
            <v/>
          </cell>
        </row>
        <row r="928">
          <cell r="H928" t="str">
            <v/>
          </cell>
        </row>
        <row r="929">
          <cell r="H929" t="str">
            <v/>
          </cell>
        </row>
        <row r="930">
          <cell r="H930" t="str">
            <v/>
          </cell>
        </row>
        <row r="931">
          <cell r="H931" t="str">
            <v/>
          </cell>
        </row>
        <row r="932">
          <cell r="H932" t="str">
            <v/>
          </cell>
        </row>
        <row r="933">
          <cell r="H933" t="str">
            <v/>
          </cell>
        </row>
        <row r="934">
          <cell r="H934" t="str">
            <v/>
          </cell>
        </row>
        <row r="935">
          <cell r="H935" t="str">
            <v/>
          </cell>
        </row>
        <row r="936">
          <cell r="H936" t="str">
            <v/>
          </cell>
        </row>
        <row r="937">
          <cell r="H937" t="str">
            <v/>
          </cell>
        </row>
        <row r="938">
          <cell r="H938" t="str">
            <v/>
          </cell>
        </row>
        <row r="939">
          <cell r="H939" t="str">
            <v/>
          </cell>
        </row>
        <row r="940">
          <cell r="H940" t="str">
            <v/>
          </cell>
        </row>
        <row r="941">
          <cell r="H941" t="str">
            <v/>
          </cell>
        </row>
        <row r="942">
          <cell r="H942" t="str">
            <v/>
          </cell>
        </row>
        <row r="943">
          <cell r="H943" t="str">
            <v/>
          </cell>
        </row>
        <row r="944">
          <cell r="H944" t="str">
            <v/>
          </cell>
        </row>
        <row r="945">
          <cell r="H945" t="str">
            <v/>
          </cell>
        </row>
        <row r="946">
          <cell r="H946" t="str">
            <v/>
          </cell>
        </row>
        <row r="947">
          <cell r="H947" t="str">
            <v/>
          </cell>
        </row>
        <row r="948">
          <cell r="H948" t="str">
            <v/>
          </cell>
        </row>
        <row r="949">
          <cell r="H949" t="str">
            <v/>
          </cell>
        </row>
        <row r="950">
          <cell r="H950" t="str">
            <v/>
          </cell>
        </row>
        <row r="951">
          <cell r="H951" t="str">
            <v/>
          </cell>
        </row>
        <row r="952">
          <cell r="H952" t="str">
            <v/>
          </cell>
        </row>
        <row r="953">
          <cell r="H953" t="str">
            <v/>
          </cell>
        </row>
        <row r="954">
          <cell r="H954" t="str">
            <v/>
          </cell>
        </row>
        <row r="955">
          <cell r="H955" t="str">
            <v/>
          </cell>
        </row>
        <row r="956">
          <cell r="H956" t="str">
            <v/>
          </cell>
        </row>
        <row r="957">
          <cell r="H957" t="str">
            <v/>
          </cell>
        </row>
        <row r="958">
          <cell r="H958" t="str">
            <v/>
          </cell>
        </row>
        <row r="959">
          <cell r="H959" t="str">
            <v/>
          </cell>
        </row>
        <row r="960">
          <cell r="H960" t="str">
            <v/>
          </cell>
        </row>
        <row r="961">
          <cell r="H961" t="str">
            <v/>
          </cell>
        </row>
        <row r="962">
          <cell r="H962" t="str">
            <v/>
          </cell>
        </row>
        <row r="963">
          <cell r="H963" t="str">
            <v/>
          </cell>
        </row>
        <row r="964">
          <cell r="H964" t="str">
            <v/>
          </cell>
        </row>
        <row r="965">
          <cell r="H965" t="str">
            <v/>
          </cell>
        </row>
        <row r="966">
          <cell r="H966" t="str">
            <v/>
          </cell>
        </row>
        <row r="967">
          <cell r="H967" t="str">
            <v/>
          </cell>
        </row>
        <row r="968">
          <cell r="H968" t="str">
            <v/>
          </cell>
        </row>
        <row r="969">
          <cell r="H969" t="str">
            <v/>
          </cell>
        </row>
        <row r="970">
          <cell r="H970" t="str">
            <v/>
          </cell>
        </row>
        <row r="971">
          <cell r="H971" t="str">
            <v/>
          </cell>
        </row>
        <row r="972">
          <cell r="H972" t="str">
            <v/>
          </cell>
        </row>
        <row r="973">
          <cell r="H973" t="str">
            <v/>
          </cell>
        </row>
        <row r="974">
          <cell r="H974" t="str">
            <v/>
          </cell>
        </row>
        <row r="975">
          <cell r="H975" t="str">
            <v/>
          </cell>
        </row>
        <row r="976">
          <cell r="H976" t="str">
            <v/>
          </cell>
        </row>
        <row r="977">
          <cell r="H977" t="str">
            <v/>
          </cell>
        </row>
        <row r="978">
          <cell r="H978" t="str">
            <v/>
          </cell>
        </row>
        <row r="979">
          <cell r="H979" t="str">
            <v/>
          </cell>
        </row>
        <row r="980">
          <cell r="H980" t="str">
            <v/>
          </cell>
        </row>
        <row r="981">
          <cell r="H981" t="str">
            <v/>
          </cell>
        </row>
        <row r="982">
          <cell r="H982" t="str">
            <v/>
          </cell>
        </row>
        <row r="983">
          <cell r="H983" t="str">
            <v/>
          </cell>
        </row>
        <row r="984">
          <cell r="H984" t="str">
            <v/>
          </cell>
        </row>
        <row r="985">
          <cell r="H985" t="str">
            <v/>
          </cell>
        </row>
        <row r="986">
          <cell r="H986" t="str">
            <v/>
          </cell>
        </row>
        <row r="987">
          <cell r="H987" t="str">
            <v/>
          </cell>
        </row>
        <row r="988">
          <cell r="H988" t="str">
            <v/>
          </cell>
        </row>
        <row r="989">
          <cell r="H989" t="str">
            <v/>
          </cell>
        </row>
        <row r="990">
          <cell r="H990" t="str">
            <v/>
          </cell>
        </row>
        <row r="991">
          <cell r="H991" t="str">
            <v/>
          </cell>
        </row>
        <row r="992">
          <cell r="H992" t="str">
            <v/>
          </cell>
        </row>
        <row r="993">
          <cell r="H993" t="str">
            <v/>
          </cell>
        </row>
        <row r="994">
          <cell r="H994" t="str">
            <v/>
          </cell>
        </row>
        <row r="995">
          <cell r="H995" t="str">
            <v/>
          </cell>
        </row>
        <row r="996">
          <cell r="H996" t="str">
            <v/>
          </cell>
        </row>
        <row r="997">
          <cell r="H997" t="str">
            <v/>
          </cell>
        </row>
        <row r="998">
          <cell r="H998" t="str">
            <v/>
          </cell>
        </row>
        <row r="999">
          <cell r="H999" t="str">
            <v/>
          </cell>
        </row>
        <row r="1000">
          <cell r="H1000" t="str">
            <v/>
          </cell>
        </row>
        <row r="1001">
          <cell r="H1001" t="str">
            <v/>
          </cell>
        </row>
        <row r="1002">
          <cell r="H1002" t="str">
            <v/>
          </cell>
        </row>
        <row r="1003">
          <cell r="H1003" t="str">
            <v/>
          </cell>
        </row>
        <row r="1004">
          <cell r="H1004" t="str">
            <v/>
          </cell>
        </row>
        <row r="1005">
          <cell r="H1005" t="str">
            <v/>
          </cell>
        </row>
        <row r="1006">
          <cell r="H1006" t="str">
            <v/>
          </cell>
        </row>
        <row r="1007">
          <cell r="H1007" t="str">
            <v/>
          </cell>
        </row>
        <row r="1008">
          <cell r="H1008" t="str">
            <v/>
          </cell>
        </row>
        <row r="1009">
          <cell r="H1009" t="str">
            <v/>
          </cell>
        </row>
        <row r="1010">
          <cell r="H1010" t="str">
            <v/>
          </cell>
        </row>
        <row r="1011">
          <cell r="H1011" t="str">
            <v/>
          </cell>
        </row>
        <row r="1012">
          <cell r="H1012" t="str">
            <v/>
          </cell>
        </row>
        <row r="1013">
          <cell r="H1013" t="str">
            <v/>
          </cell>
        </row>
        <row r="1014">
          <cell r="H1014" t="str">
            <v/>
          </cell>
        </row>
        <row r="1015">
          <cell r="H1015" t="str">
            <v/>
          </cell>
        </row>
        <row r="1016">
          <cell r="H1016" t="str">
            <v/>
          </cell>
        </row>
        <row r="1017">
          <cell r="H1017" t="str">
            <v/>
          </cell>
        </row>
        <row r="1018">
          <cell r="H1018" t="str">
            <v/>
          </cell>
        </row>
        <row r="1019">
          <cell r="H1019" t="str">
            <v/>
          </cell>
        </row>
        <row r="1020">
          <cell r="H1020" t="str">
            <v/>
          </cell>
        </row>
        <row r="1021">
          <cell r="H1021" t="str">
            <v/>
          </cell>
        </row>
        <row r="1022">
          <cell r="H1022" t="str">
            <v/>
          </cell>
        </row>
        <row r="1023">
          <cell r="H1023" t="str">
            <v/>
          </cell>
        </row>
        <row r="1024">
          <cell r="H1024" t="str">
            <v/>
          </cell>
        </row>
        <row r="1025">
          <cell r="H1025" t="str">
            <v/>
          </cell>
        </row>
        <row r="1026">
          <cell r="H1026" t="str">
            <v/>
          </cell>
        </row>
        <row r="1027">
          <cell r="H1027" t="str">
            <v/>
          </cell>
        </row>
        <row r="1028">
          <cell r="H1028" t="str">
            <v/>
          </cell>
        </row>
        <row r="1029">
          <cell r="H1029" t="str">
            <v/>
          </cell>
        </row>
        <row r="1030">
          <cell r="H1030" t="str">
            <v/>
          </cell>
        </row>
        <row r="1031">
          <cell r="H1031" t="str">
            <v/>
          </cell>
        </row>
        <row r="1032">
          <cell r="H1032" t="str">
            <v/>
          </cell>
        </row>
        <row r="1033">
          <cell r="H1033" t="str">
            <v/>
          </cell>
        </row>
        <row r="1034">
          <cell r="H1034" t="str">
            <v/>
          </cell>
        </row>
        <row r="1035">
          <cell r="H1035" t="str">
            <v/>
          </cell>
        </row>
        <row r="1036">
          <cell r="H1036" t="str">
            <v/>
          </cell>
        </row>
        <row r="1037">
          <cell r="H1037" t="str">
            <v/>
          </cell>
        </row>
        <row r="1038">
          <cell r="H1038" t="str">
            <v/>
          </cell>
        </row>
        <row r="1039">
          <cell r="H1039" t="str">
            <v/>
          </cell>
        </row>
        <row r="1040">
          <cell r="H1040" t="str">
            <v/>
          </cell>
        </row>
        <row r="1041">
          <cell r="H1041" t="str">
            <v/>
          </cell>
        </row>
        <row r="1042">
          <cell r="H1042" t="str">
            <v/>
          </cell>
        </row>
        <row r="1043">
          <cell r="H1043" t="str">
            <v/>
          </cell>
        </row>
        <row r="1044">
          <cell r="H1044" t="str">
            <v/>
          </cell>
        </row>
        <row r="1045">
          <cell r="H1045" t="str">
            <v/>
          </cell>
        </row>
        <row r="1046">
          <cell r="H1046" t="str">
            <v/>
          </cell>
        </row>
        <row r="1047">
          <cell r="H1047" t="str">
            <v/>
          </cell>
        </row>
        <row r="1048">
          <cell r="H1048" t="str">
            <v/>
          </cell>
        </row>
        <row r="1049">
          <cell r="H1049" t="str">
            <v/>
          </cell>
        </row>
        <row r="1050">
          <cell r="H1050" t="str">
            <v/>
          </cell>
        </row>
        <row r="1051">
          <cell r="H1051" t="str">
            <v/>
          </cell>
        </row>
        <row r="1052">
          <cell r="H1052" t="str">
            <v/>
          </cell>
        </row>
        <row r="1053">
          <cell r="H1053" t="str">
            <v/>
          </cell>
        </row>
        <row r="1054">
          <cell r="H1054" t="str">
            <v/>
          </cell>
        </row>
        <row r="1055">
          <cell r="H1055" t="str">
            <v/>
          </cell>
        </row>
        <row r="1056">
          <cell r="H1056" t="str">
            <v/>
          </cell>
        </row>
        <row r="1057">
          <cell r="H1057" t="str">
            <v/>
          </cell>
        </row>
        <row r="1058">
          <cell r="H1058" t="str">
            <v/>
          </cell>
        </row>
        <row r="1059">
          <cell r="H1059" t="str">
            <v/>
          </cell>
        </row>
        <row r="1060">
          <cell r="H1060" t="str">
            <v/>
          </cell>
        </row>
        <row r="1061">
          <cell r="H1061" t="str">
            <v/>
          </cell>
        </row>
        <row r="1062">
          <cell r="H1062" t="str">
            <v/>
          </cell>
        </row>
        <row r="1063">
          <cell r="H1063" t="str">
            <v/>
          </cell>
        </row>
        <row r="1064">
          <cell r="H1064" t="str">
            <v/>
          </cell>
        </row>
        <row r="1065">
          <cell r="H1065" t="str">
            <v/>
          </cell>
        </row>
        <row r="1066">
          <cell r="H1066" t="str">
            <v/>
          </cell>
        </row>
        <row r="1067">
          <cell r="H1067" t="str">
            <v/>
          </cell>
        </row>
        <row r="1068">
          <cell r="H1068" t="str">
            <v/>
          </cell>
        </row>
        <row r="1069">
          <cell r="H1069" t="str">
            <v/>
          </cell>
        </row>
        <row r="1070">
          <cell r="H1070" t="str">
            <v/>
          </cell>
        </row>
        <row r="1071">
          <cell r="H1071" t="str">
            <v/>
          </cell>
        </row>
        <row r="1072">
          <cell r="H1072" t="str">
            <v/>
          </cell>
        </row>
        <row r="1073">
          <cell r="H1073" t="str">
            <v/>
          </cell>
        </row>
        <row r="1074">
          <cell r="H1074" t="str">
            <v/>
          </cell>
        </row>
        <row r="1075">
          <cell r="H1075" t="str">
            <v/>
          </cell>
        </row>
        <row r="1076">
          <cell r="H1076" t="str">
            <v/>
          </cell>
        </row>
        <row r="1077">
          <cell r="H1077" t="str">
            <v/>
          </cell>
        </row>
        <row r="1078">
          <cell r="H1078" t="str">
            <v/>
          </cell>
        </row>
        <row r="1079">
          <cell r="H1079" t="str">
            <v/>
          </cell>
        </row>
        <row r="1080">
          <cell r="H1080" t="str">
            <v/>
          </cell>
        </row>
        <row r="1081">
          <cell r="H1081" t="str">
            <v/>
          </cell>
        </row>
        <row r="1082">
          <cell r="H1082" t="str">
            <v/>
          </cell>
        </row>
        <row r="1083">
          <cell r="H1083" t="str">
            <v/>
          </cell>
        </row>
        <row r="1084">
          <cell r="H1084" t="str">
            <v/>
          </cell>
        </row>
        <row r="1085">
          <cell r="H1085" t="str">
            <v/>
          </cell>
        </row>
        <row r="1086">
          <cell r="H1086" t="str">
            <v/>
          </cell>
        </row>
        <row r="1087">
          <cell r="H1087" t="str">
            <v/>
          </cell>
        </row>
        <row r="1088">
          <cell r="H1088" t="str">
            <v/>
          </cell>
        </row>
        <row r="1089">
          <cell r="H1089" t="str">
            <v/>
          </cell>
        </row>
        <row r="1090">
          <cell r="H1090" t="str">
            <v/>
          </cell>
        </row>
        <row r="1091">
          <cell r="H1091" t="str">
            <v/>
          </cell>
        </row>
        <row r="1092">
          <cell r="H1092" t="str">
            <v/>
          </cell>
        </row>
        <row r="1093">
          <cell r="H1093" t="str">
            <v/>
          </cell>
        </row>
        <row r="1094">
          <cell r="H1094" t="str">
            <v/>
          </cell>
        </row>
        <row r="1095">
          <cell r="H1095" t="str">
            <v/>
          </cell>
        </row>
        <row r="1096">
          <cell r="H1096" t="str">
            <v/>
          </cell>
        </row>
        <row r="1097">
          <cell r="H1097" t="str">
            <v/>
          </cell>
        </row>
        <row r="1098">
          <cell r="H1098" t="str">
            <v/>
          </cell>
        </row>
        <row r="1099">
          <cell r="H1099" t="str">
            <v/>
          </cell>
        </row>
        <row r="1100">
          <cell r="H1100" t="str">
            <v/>
          </cell>
        </row>
        <row r="1101">
          <cell r="H1101" t="str">
            <v/>
          </cell>
        </row>
        <row r="1102">
          <cell r="H1102" t="str">
            <v/>
          </cell>
        </row>
        <row r="1103">
          <cell r="H1103" t="str">
            <v/>
          </cell>
        </row>
        <row r="1104">
          <cell r="H1104" t="str">
            <v/>
          </cell>
        </row>
        <row r="1105">
          <cell r="H1105" t="str">
            <v/>
          </cell>
        </row>
        <row r="1106">
          <cell r="H1106" t="str">
            <v/>
          </cell>
        </row>
        <row r="1107">
          <cell r="H1107" t="str">
            <v/>
          </cell>
        </row>
        <row r="1108">
          <cell r="H1108" t="str">
            <v/>
          </cell>
        </row>
        <row r="1109">
          <cell r="H1109" t="str">
            <v/>
          </cell>
        </row>
        <row r="1110">
          <cell r="H1110" t="str">
            <v/>
          </cell>
        </row>
        <row r="1111">
          <cell r="H1111" t="str">
            <v/>
          </cell>
        </row>
        <row r="1112">
          <cell r="H1112" t="str">
            <v/>
          </cell>
        </row>
        <row r="1113">
          <cell r="H1113" t="str">
            <v/>
          </cell>
        </row>
        <row r="1114">
          <cell r="H1114" t="str">
            <v/>
          </cell>
        </row>
        <row r="1115">
          <cell r="H1115" t="str">
            <v/>
          </cell>
        </row>
        <row r="1116">
          <cell r="H1116" t="str">
            <v/>
          </cell>
        </row>
        <row r="1117">
          <cell r="H1117" t="str">
            <v/>
          </cell>
        </row>
        <row r="1118">
          <cell r="H1118" t="str">
            <v/>
          </cell>
        </row>
        <row r="1119">
          <cell r="H1119" t="str">
            <v/>
          </cell>
        </row>
        <row r="1120">
          <cell r="H1120" t="str">
            <v/>
          </cell>
        </row>
        <row r="1121">
          <cell r="H1121" t="str">
            <v/>
          </cell>
        </row>
        <row r="1122">
          <cell r="H1122" t="str">
            <v/>
          </cell>
        </row>
        <row r="1123">
          <cell r="H1123" t="str">
            <v/>
          </cell>
        </row>
        <row r="1124">
          <cell r="H1124" t="str">
            <v/>
          </cell>
        </row>
        <row r="1125">
          <cell r="H1125" t="str">
            <v/>
          </cell>
        </row>
        <row r="1126">
          <cell r="H1126" t="str">
            <v/>
          </cell>
        </row>
        <row r="1127">
          <cell r="H1127" t="str">
            <v/>
          </cell>
        </row>
        <row r="1128">
          <cell r="H1128" t="str">
            <v/>
          </cell>
        </row>
        <row r="1129">
          <cell r="H1129" t="str">
            <v/>
          </cell>
        </row>
        <row r="1130">
          <cell r="H1130" t="str">
            <v/>
          </cell>
        </row>
        <row r="1131">
          <cell r="H1131" t="str">
            <v/>
          </cell>
        </row>
        <row r="1132">
          <cell r="H1132" t="str">
            <v/>
          </cell>
        </row>
        <row r="1133">
          <cell r="H1133" t="str">
            <v/>
          </cell>
        </row>
        <row r="1134">
          <cell r="H1134" t="str">
            <v/>
          </cell>
        </row>
        <row r="1135">
          <cell r="H1135" t="str">
            <v/>
          </cell>
        </row>
        <row r="1136">
          <cell r="H1136" t="str">
            <v/>
          </cell>
        </row>
        <row r="1137">
          <cell r="H1137" t="str">
            <v/>
          </cell>
        </row>
        <row r="1138">
          <cell r="H1138" t="str">
            <v/>
          </cell>
        </row>
        <row r="1139">
          <cell r="H1139" t="str">
            <v/>
          </cell>
        </row>
        <row r="1140">
          <cell r="H1140" t="str">
            <v/>
          </cell>
        </row>
        <row r="1141">
          <cell r="H1141" t="str">
            <v/>
          </cell>
        </row>
        <row r="1142">
          <cell r="H1142" t="str">
            <v/>
          </cell>
        </row>
        <row r="1143">
          <cell r="H1143" t="str">
            <v/>
          </cell>
        </row>
        <row r="1144">
          <cell r="H1144" t="str">
            <v/>
          </cell>
        </row>
        <row r="1145">
          <cell r="H1145" t="str">
            <v/>
          </cell>
        </row>
        <row r="1146">
          <cell r="H1146" t="str">
            <v/>
          </cell>
        </row>
        <row r="1147">
          <cell r="H1147" t="str">
            <v/>
          </cell>
        </row>
        <row r="1148">
          <cell r="H1148" t="str">
            <v/>
          </cell>
        </row>
        <row r="1149">
          <cell r="H1149" t="str">
            <v/>
          </cell>
        </row>
        <row r="1150">
          <cell r="H1150" t="str">
            <v/>
          </cell>
        </row>
        <row r="1151">
          <cell r="H1151" t="str">
            <v/>
          </cell>
        </row>
        <row r="1152">
          <cell r="H1152" t="str">
            <v/>
          </cell>
        </row>
        <row r="1153">
          <cell r="H1153" t="str">
            <v/>
          </cell>
        </row>
        <row r="1154">
          <cell r="H1154" t="str">
            <v/>
          </cell>
        </row>
        <row r="1155">
          <cell r="H1155" t="str">
            <v/>
          </cell>
        </row>
        <row r="1156">
          <cell r="H1156" t="str">
            <v/>
          </cell>
        </row>
        <row r="1157">
          <cell r="H1157" t="str">
            <v/>
          </cell>
        </row>
        <row r="1158">
          <cell r="H1158" t="str">
            <v/>
          </cell>
        </row>
        <row r="1159">
          <cell r="H1159" t="str">
            <v/>
          </cell>
        </row>
        <row r="1160">
          <cell r="H1160" t="str">
            <v/>
          </cell>
        </row>
        <row r="1161">
          <cell r="H1161" t="str">
            <v/>
          </cell>
        </row>
        <row r="1162">
          <cell r="H1162" t="str">
            <v/>
          </cell>
        </row>
        <row r="1163">
          <cell r="H1163" t="str">
            <v/>
          </cell>
        </row>
        <row r="1164">
          <cell r="H1164" t="str">
            <v/>
          </cell>
        </row>
        <row r="1165">
          <cell r="H1165" t="str">
            <v/>
          </cell>
        </row>
        <row r="1166">
          <cell r="H1166" t="str">
            <v/>
          </cell>
        </row>
        <row r="1167">
          <cell r="H1167" t="str">
            <v/>
          </cell>
        </row>
        <row r="1168">
          <cell r="H1168" t="str">
            <v/>
          </cell>
        </row>
        <row r="1169">
          <cell r="H1169" t="str">
            <v/>
          </cell>
        </row>
        <row r="1170">
          <cell r="H1170" t="str">
            <v/>
          </cell>
        </row>
        <row r="1171">
          <cell r="H1171" t="str">
            <v/>
          </cell>
        </row>
        <row r="1172">
          <cell r="H1172" t="str">
            <v/>
          </cell>
        </row>
        <row r="1173">
          <cell r="H1173" t="str">
            <v/>
          </cell>
        </row>
        <row r="1174">
          <cell r="H1174" t="str">
            <v/>
          </cell>
        </row>
        <row r="1175">
          <cell r="H1175" t="str">
            <v/>
          </cell>
        </row>
        <row r="1176">
          <cell r="H1176" t="str">
            <v/>
          </cell>
        </row>
        <row r="1177">
          <cell r="H1177" t="str">
            <v/>
          </cell>
        </row>
        <row r="1178">
          <cell r="H1178" t="str">
            <v/>
          </cell>
        </row>
        <row r="1179">
          <cell r="H1179" t="str">
            <v/>
          </cell>
        </row>
        <row r="1180">
          <cell r="H1180" t="str">
            <v/>
          </cell>
        </row>
        <row r="1181">
          <cell r="H1181" t="str">
            <v/>
          </cell>
        </row>
        <row r="1182">
          <cell r="H1182" t="str">
            <v/>
          </cell>
        </row>
        <row r="1183">
          <cell r="H1183" t="str">
            <v/>
          </cell>
        </row>
        <row r="1184">
          <cell r="H1184" t="str">
            <v/>
          </cell>
        </row>
        <row r="1185">
          <cell r="H1185" t="str">
            <v/>
          </cell>
        </row>
        <row r="1186">
          <cell r="H1186" t="str">
            <v/>
          </cell>
        </row>
        <row r="1187">
          <cell r="H1187" t="str">
            <v/>
          </cell>
        </row>
        <row r="1188">
          <cell r="H1188" t="str">
            <v/>
          </cell>
        </row>
        <row r="1189">
          <cell r="H1189" t="str">
            <v/>
          </cell>
        </row>
        <row r="1190">
          <cell r="H1190" t="str">
            <v/>
          </cell>
        </row>
        <row r="1191">
          <cell r="H1191" t="str">
            <v/>
          </cell>
        </row>
        <row r="1192">
          <cell r="H1192" t="str">
            <v/>
          </cell>
        </row>
        <row r="1193">
          <cell r="H1193" t="str">
            <v/>
          </cell>
        </row>
        <row r="1194">
          <cell r="H1194" t="str">
            <v/>
          </cell>
        </row>
        <row r="1195">
          <cell r="H1195" t="str">
            <v/>
          </cell>
        </row>
        <row r="1196">
          <cell r="H1196" t="str">
            <v/>
          </cell>
        </row>
        <row r="1197">
          <cell r="H1197" t="str">
            <v/>
          </cell>
        </row>
        <row r="1198">
          <cell r="H1198" t="str">
            <v/>
          </cell>
        </row>
        <row r="1199">
          <cell r="H1199" t="str">
            <v/>
          </cell>
        </row>
        <row r="1200">
          <cell r="H1200" t="str">
            <v/>
          </cell>
        </row>
        <row r="1201">
          <cell r="H1201" t="str">
            <v/>
          </cell>
        </row>
        <row r="1202">
          <cell r="H1202" t="str">
            <v/>
          </cell>
        </row>
        <row r="1203">
          <cell r="H1203" t="str">
            <v/>
          </cell>
        </row>
        <row r="1204">
          <cell r="H1204" t="str">
            <v/>
          </cell>
        </row>
        <row r="1205">
          <cell r="H1205" t="str">
            <v/>
          </cell>
        </row>
        <row r="1206">
          <cell r="H1206" t="str">
            <v/>
          </cell>
        </row>
        <row r="1207">
          <cell r="H1207" t="str">
            <v/>
          </cell>
        </row>
        <row r="1208">
          <cell r="H1208" t="str">
            <v/>
          </cell>
        </row>
        <row r="1209">
          <cell r="H1209" t="str">
            <v/>
          </cell>
        </row>
        <row r="1210">
          <cell r="H1210" t="str">
            <v/>
          </cell>
        </row>
        <row r="1211">
          <cell r="H1211" t="str">
            <v/>
          </cell>
        </row>
        <row r="1212">
          <cell r="H1212" t="str">
            <v/>
          </cell>
        </row>
        <row r="1213">
          <cell r="H1213" t="str">
            <v/>
          </cell>
        </row>
        <row r="1214">
          <cell r="H1214" t="str">
            <v/>
          </cell>
        </row>
        <row r="1215">
          <cell r="H1215" t="str">
            <v/>
          </cell>
        </row>
        <row r="1216">
          <cell r="H1216" t="str">
            <v/>
          </cell>
        </row>
        <row r="1217">
          <cell r="H1217" t="str">
            <v/>
          </cell>
        </row>
        <row r="1218">
          <cell r="H1218" t="str">
            <v/>
          </cell>
        </row>
        <row r="1219">
          <cell r="H1219" t="str">
            <v/>
          </cell>
        </row>
        <row r="1220">
          <cell r="H1220" t="str">
            <v/>
          </cell>
        </row>
        <row r="1221">
          <cell r="H1221" t="str">
            <v/>
          </cell>
        </row>
        <row r="1222">
          <cell r="H1222" t="str">
            <v/>
          </cell>
        </row>
        <row r="1223">
          <cell r="H1223" t="str">
            <v/>
          </cell>
        </row>
        <row r="1224">
          <cell r="H1224" t="str">
            <v/>
          </cell>
        </row>
        <row r="1225">
          <cell r="H1225" t="str">
            <v/>
          </cell>
        </row>
        <row r="1226">
          <cell r="H1226" t="str">
            <v/>
          </cell>
        </row>
        <row r="1227">
          <cell r="H1227" t="str">
            <v/>
          </cell>
        </row>
        <row r="1228">
          <cell r="H1228" t="str">
            <v/>
          </cell>
        </row>
        <row r="1229">
          <cell r="H1229" t="str">
            <v/>
          </cell>
        </row>
        <row r="1230">
          <cell r="H1230" t="str">
            <v/>
          </cell>
        </row>
        <row r="1231">
          <cell r="H1231" t="str">
            <v/>
          </cell>
        </row>
        <row r="1232">
          <cell r="H1232" t="str">
            <v/>
          </cell>
        </row>
        <row r="1233">
          <cell r="H1233" t="str">
            <v/>
          </cell>
        </row>
        <row r="1234">
          <cell r="H1234" t="str">
            <v/>
          </cell>
        </row>
        <row r="1235">
          <cell r="H1235" t="str">
            <v/>
          </cell>
        </row>
        <row r="1236">
          <cell r="H1236" t="str">
            <v/>
          </cell>
        </row>
        <row r="1237">
          <cell r="H1237" t="str">
            <v/>
          </cell>
        </row>
        <row r="1238">
          <cell r="H1238" t="str">
            <v/>
          </cell>
        </row>
        <row r="1239">
          <cell r="H1239" t="str">
            <v/>
          </cell>
        </row>
        <row r="1240">
          <cell r="H1240" t="str">
            <v/>
          </cell>
        </row>
        <row r="1241">
          <cell r="H1241" t="str">
            <v/>
          </cell>
        </row>
        <row r="1242">
          <cell r="H1242" t="str">
            <v/>
          </cell>
        </row>
        <row r="1243">
          <cell r="H1243" t="str">
            <v/>
          </cell>
        </row>
        <row r="1244">
          <cell r="H1244" t="str">
            <v/>
          </cell>
        </row>
        <row r="1245">
          <cell r="H1245" t="str">
            <v/>
          </cell>
        </row>
        <row r="1246">
          <cell r="H1246" t="str">
            <v/>
          </cell>
        </row>
        <row r="1247">
          <cell r="H1247" t="str">
            <v/>
          </cell>
        </row>
        <row r="1248">
          <cell r="H1248" t="str">
            <v/>
          </cell>
        </row>
        <row r="1249">
          <cell r="H1249" t="str">
            <v/>
          </cell>
        </row>
        <row r="1250">
          <cell r="H1250" t="str">
            <v/>
          </cell>
        </row>
        <row r="1251">
          <cell r="H1251" t="str">
            <v/>
          </cell>
        </row>
        <row r="1252">
          <cell r="H1252" t="str">
            <v/>
          </cell>
        </row>
        <row r="1253">
          <cell r="H1253" t="str">
            <v/>
          </cell>
        </row>
        <row r="1254">
          <cell r="H1254" t="str">
            <v/>
          </cell>
        </row>
        <row r="1255">
          <cell r="H1255" t="str">
            <v/>
          </cell>
        </row>
        <row r="1256">
          <cell r="H1256" t="str">
            <v/>
          </cell>
        </row>
        <row r="1257">
          <cell r="H1257" t="str">
            <v/>
          </cell>
        </row>
        <row r="1258">
          <cell r="H1258" t="str">
            <v/>
          </cell>
        </row>
        <row r="1259">
          <cell r="H1259" t="str">
            <v/>
          </cell>
        </row>
        <row r="1260">
          <cell r="H1260" t="str">
            <v/>
          </cell>
        </row>
        <row r="1261">
          <cell r="H1261" t="str">
            <v/>
          </cell>
        </row>
        <row r="1262">
          <cell r="H1262" t="str">
            <v/>
          </cell>
        </row>
        <row r="1263">
          <cell r="H1263" t="str">
            <v/>
          </cell>
        </row>
        <row r="1264">
          <cell r="H1264" t="str">
            <v/>
          </cell>
        </row>
        <row r="1265">
          <cell r="H1265" t="str">
            <v/>
          </cell>
        </row>
        <row r="1266">
          <cell r="H1266" t="str">
            <v/>
          </cell>
        </row>
        <row r="1267">
          <cell r="H1267" t="str">
            <v/>
          </cell>
        </row>
        <row r="1268">
          <cell r="H1268" t="str">
            <v/>
          </cell>
        </row>
        <row r="1269">
          <cell r="H1269" t="str">
            <v/>
          </cell>
        </row>
        <row r="1270">
          <cell r="H1270" t="str">
            <v/>
          </cell>
        </row>
        <row r="1271">
          <cell r="H1271" t="str">
            <v/>
          </cell>
        </row>
        <row r="1272">
          <cell r="H1272" t="str">
            <v/>
          </cell>
        </row>
        <row r="1273">
          <cell r="H1273" t="str">
            <v/>
          </cell>
        </row>
        <row r="1274">
          <cell r="H1274" t="str">
            <v/>
          </cell>
        </row>
        <row r="1275">
          <cell r="H1275" t="str">
            <v/>
          </cell>
        </row>
        <row r="1276">
          <cell r="H1276" t="str">
            <v/>
          </cell>
        </row>
        <row r="1277">
          <cell r="H1277" t="str">
            <v/>
          </cell>
        </row>
        <row r="1278">
          <cell r="H1278" t="str">
            <v/>
          </cell>
        </row>
        <row r="1279">
          <cell r="H1279" t="str">
            <v/>
          </cell>
        </row>
        <row r="1280">
          <cell r="H1280" t="str">
            <v/>
          </cell>
        </row>
        <row r="1281">
          <cell r="H1281" t="str">
            <v/>
          </cell>
        </row>
        <row r="1282">
          <cell r="H1282" t="str">
            <v/>
          </cell>
        </row>
        <row r="1283">
          <cell r="H1283" t="str">
            <v/>
          </cell>
        </row>
        <row r="1284">
          <cell r="H1284" t="str">
            <v/>
          </cell>
        </row>
        <row r="1285">
          <cell r="H1285" t="str">
            <v/>
          </cell>
        </row>
        <row r="1286">
          <cell r="H1286" t="str">
            <v/>
          </cell>
        </row>
        <row r="1287">
          <cell r="H1287" t="str">
            <v/>
          </cell>
        </row>
        <row r="1288">
          <cell r="H1288" t="str">
            <v/>
          </cell>
        </row>
        <row r="1289">
          <cell r="H1289" t="str">
            <v/>
          </cell>
        </row>
        <row r="1290">
          <cell r="H1290" t="str">
            <v/>
          </cell>
        </row>
        <row r="1291">
          <cell r="H1291" t="str">
            <v/>
          </cell>
        </row>
        <row r="1292">
          <cell r="H1292" t="str">
            <v/>
          </cell>
        </row>
        <row r="1293">
          <cell r="H1293" t="str">
            <v/>
          </cell>
        </row>
        <row r="1294">
          <cell r="H1294" t="str">
            <v/>
          </cell>
        </row>
        <row r="1295">
          <cell r="H1295" t="str">
            <v/>
          </cell>
        </row>
        <row r="1296">
          <cell r="H1296" t="str">
            <v/>
          </cell>
        </row>
        <row r="1297">
          <cell r="H1297" t="str">
            <v/>
          </cell>
        </row>
        <row r="1298">
          <cell r="H1298" t="str">
            <v/>
          </cell>
        </row>
        <row r="1299">
          <cell r="H1299" t="str">
            <v/>
          </cell>
        </row>
        <row r="1300">
          <cell r="H1300" t="str">
            <v/>
          </cell>
        </row>
        <row r="1301">
          <cell r="H1301" t="str">
            <v/>
          </cell>
        </row>
        <row r="1302">
          <cell r="H1302" t="str">
            <v/>
          </cell>
        </row>
        <row r="1303">
          <cell r="H1303" t="str">
            <v/>
          </cell>
        </row>
        <row r="1304">
          <cell r="H1304" t="str">
            <v/>
          </cell>
        </row>
        <row r="1305">
          <cell r="H1305" t="str">
            <v/>
          </cell>
        </row>
        <row r="1306">
          <cell r="H1306" t="str">
            <v/>
          </cell>
        </row>
        <row r="1307">
          <cell r="H1307" t="str">
            <v/>
          </cell>
        </row>
        <row r="1308">
          <cell r="H1308" t="str">
            <v/>
          </cell>
        </row>
        <row r="1309">
          <cell r="H1309" t="str">
            <v/>
          </cell>
        </row>
        <row r="1310">
          <cell r="H1310" t="str">
            <v/>
          </cell>
        </row>
        <row r="1311">
          <cell r="H1311" t="str">
            <v/>
          </cell>
        </row>
        <row r="1312">
          <cell r="H1312" t="str">
            <v/>
          </cell>
        </row>
        <row r="1313">
          <cell r="H1313" t="str">
            <v/>
          </cell>
        </row>
        <row r="1314">
          <cell r="H1314" t="str">
            <v/>
          </cell>
        </row>
        <row r="1315">
          <cell r="H1315" t="str">
            <v/>
          </cell>
        </row>
        <row r="1316">
          <cell r="H1316" t="str">
            <v/>
          </cell>
        </row>
        <row r="1317">
          <cell r="H1317" t="str">
            <v/>
          </cell>
        </row>
        <row r="1318">
          <cell r="H1318" t="str">
            <v/>
          </cell>
        </row>
        <row r="1319">
          <cell r="H1319" t="str">
            <v/>
          </cell>
        </row>
        <row r="1320">
          <cell r="H1320" t="str">
            <v/>
          </cell>
        </row>
        <row r="1321">
          <cell r="H1321" t="str">
            <v/>
          </cell>
        </row>
        <row r="1322">
          <cell r="H1322" t="str">
            <v/>
          </cell>
        </row>
        <row r="1323">
          <cell r="H1323" t="str">
            <v/>
          </cell>
        </row>
        <row r="1324">
          <cell r="H1324" t="str">
            <v/>
          </cell>
        </row>
        <row r="1325">
          <cell r="H1325" t="str">
            <v/>
          </cell>
        </row>
        <row r="1326">
          <cell r="H1326" t="str">
            <v/>
          </cell>
        </row>
        <row r="1327">
          <cell r="H1327" t="str">
            <v/>
          </cell>
        </row>
        <row r="1328">
          <cell r="H1328" t="str">
            <v/>
          </cell>
        </row>
        <row r="1329">
          <cell r="H1329" t="str">
            <v/>
          </cell>
        </row>
        <row r="1330">
          <cell r="H1330" t="str">
            <v/>
          </cell>
        </row>
        <row r="1331">
          <cell r="H1331" t="str">
            <v/>
          </cell>
        </row>
        <row r="1332">
          <cell r="H1332" t="str">
            <v/>
          </cell>
        </row>
        <row r="1333">
          <cell r="H1333" t="str">
            <v/>
          </cell>
        </row>
        <row r="1334">
          <cell r="H1334" t="str">
            <v/>
          </cell>
        </row>
        <row r="1335">
          <cell r="H1335" t="str">
            <v/>
          </cell>
        </row>
        <row r="1336">
          <cell r="H1336" t="str">
            <v/>
          </cell>
        </row>
        <row r="1337">
          <cell r="H1337" t="str">
            <v/>
          </cell>
        </row>
        <row r="1338">
          <cell r="H1338" t="str">
            <v/>
          </cell>
        </row>
        <row r="1339">
          <cell r="H1339" t="str">
            <v/>
          </cell>
        </row>
        <row r="1340">
          <cell r="H1340" t="str">
            <v/>
          </cell>
        </row>
        <row r="1341">
          <cell r="H1341" t="str">
            <v/>
          </cell>
        </row>
        <row r="1342">
          <cell r="H1342" t="str">
            <v/>
          </cell>
        </row>
        <row r="1343">
          <cell r="H1343" t="str">
            <v/>
          </cell>
        </row>
        <row r="1344">
          <cell r="H1344" t="str">
            <v/>
          </cell>
        </row>
        <row r="1345">
          <cell r="H1345" t="str">
            <v/>
          </cell>
        </row>
        <row r="1346">
          <cell r="H1346" t="str">
            <v/>
          </cell>
        </row>
        <row r="1347">
          <cell r="H1347" t="str">
            <v/>
          </cell>
        </row>
        <row r="1348">
          <cell r="H1348" t="str">
            <v/>
          </cell>
        </row>
        <row r="1349">
          <cell r="H1349" t="str">
            <v/>
          </cell>
        </row>
        <row r="1350">
          <cell r="H1350" t="str">
            <v/>
          </cell>
        </row>
        <row r="1351">
          <cell r="H1351" t="str">
            <v/>
          </cell>
        </row>
        <row r="1352">
          <cell r="H1352" t="str">
            <v/>
          </cell>
        </row>
        <row r="1353">
          <cell r="H1353" t="str">
            <v/>
          </cell>
        </row>
        <row r="1354">
          <cell r="H1354" t="str">
            <v/>
          </cell>
        </row>
        <row r="1355">
          <cell r="H1355" t="str">
            <v/>
          </cell>
        </row>
        <row r="1356">
          <cell r="H1356" t="str">
            <v/>
          </cell>
        </row>
        <row r="1357">
          <cell r="H1357" t="str">
            <v/>
          </cell>
        </row>
        <row r="1358">
          <cell r="H1358" t="str">
            <v/>
          </cell>
        </row>
        <row r="1359">
          <cell r="H1359" t="str">
            <v/>
          </cell>
        </row>
        <row r="1360">
          <cell r="H1360" t="str">
            <v/>
          </cell>
        </row>
        <row r="1361">
          <cell r="H1361" t="str">
            <v/>
          </cell>
        </row>
        <row r="1362">
          <cell r="H1362" t="str">
            <v/>
          </cell>
        </row>
        <row r="1363">
          <cell r="H1363" t="str">
            <v/>
          </cell>
        </row>
        <row r="1364">
          <cell r="H1364" t="str">
            <v/>
          </cell>
        </row>
        <row r="1365">
          <cell r="H1365" t="str">
            <v/>
          </cell>
        </row>
        <row r="1366">
          <cell r="H1366" t="str">
            <v/>
          </cell>
        </row>
        <row r="1367">
          <cell r="H1367" t="str">
            <v/>
          </cell>
        </row>
        <row r="1368">
          <cell r="H1368" t="str">
            <v/>
          </cell>
        </row>
        <row r="1369">
          <cell r="H1369" t="str">
            <v/>
          </cell>
        </row>
        <row r="1370">
          <cell r="H1370" t="str">
            <v/>
          </cell>
        </row>
        <row r="1371">
          <cell r="H1371" t="str">
            <v/>
          </cell>
        </row>
        <row r="1372">
          <cell r="H1372" t="str">
            <v/>
          </cell>
        </row>
        <row r="1373">
          <cell r="H1373" t="str">
            <v/>
          </cell>
        </row>
        <row r="1374">
          <cell r="H1374" t="str">
            <v/>
          </cell>
        </row>
        <row r="1375">
          <cell r="H1375" t="str">
            <v/>
          </cell>
        </row>
        <row r="1376">
          <cell r="H1376" t="str">
            <v/>
          </cell>
        </row>
        <row r="1377">
          <cell r="H1377" t="str">
            <v/>
          </cell>
        </row>
        <row r="1378">
          <cell r="H1378" t="str">
            <v/>
          </cell>
        </row>
        <row r="1379">
          <cell r="H1379" t="str">
            <v/>
          </cell>
        </row>
        <row r="1380">
          <cell r="H1380" t="str">
            <v/>
          </cell>
        </row>
        <row r="1381">
          <cell r="H1381" t="str">
            <v/>
          </cell>
        </row>
        <row r="1382">
          <cell r="H1382" t="str">
            <v/>
          </cell>
        </row>
        <row r="1383">
          <cell r="H1383" t="str">
            <v/>
          </cell>
        </row>
        <row r="1384">
          <cell r="H1384" t="str">
            <v/>
          </cell>
        </row>
        <row r="1385">
          <cell r="H1385" t="str">
            <v/>
          </cell>
        </row>
        <row r="1386">
          <cell r="H1386" t="str">
            <v/>
          </cell>
        </row>
        <row r="1387">
          <cell r="H1387" t="str">
            <v/>
          </cell>
        </row>
        <row r="1388">
          <cell r="H1388" t="str">
            <v/>
          </cell>
        </row>
        <row r="1389">
          <cell r="H1389" t="str">
            <v/>
          </cell>
        </row>
        <row r="1390">
          <cell r="H1390" t="str">
            <v/>
          </cell>
        </row>
        <row r="1391">
          <cell r="H1391" t="str">
            <v/>
          </cell>
        </row>
        <row r="1392">
          <cell r="H1392" t="str">
            <v/>
          </cell>
        </row>
        <row r="1393">
          <cell r="H1393" t="str">
            <v/>
          </cell>
        </row>
        <row r="1394">
          <cell r="H1394" t="str">
            <v/>
          </cell>
        </row>
        <row r="1395">
          <cell r="H1395" t="str">
            <v/>
          </cell>
        </row>
        <row r="1396">
          <cell r="H1396" t="str">
            <v/>
          </cell>
        </row>
        <row r="1397">
          <cell r="H1397" t="str">
            <v/>
          </cell>
        </row>
        <row r="1398">
          <cell r="H1398" t="str">
            <v/>
          </cell>
        </row>
        <row r="1399">
          <cell r="H1399" t="str">
            <v/>
          </cell>
        </row>
        <row r="1400">
          <cell r="H1400" t="str">
            <v/>
          </cell>
        </row>
        <row r="1401">
          <cell r="H1401" t="str">
            <v/>
          </cell>
        </row>
        <row r="1402">
          <cell r="H1402" t="str">
            <v/>
          </cell>
        </row>
        <row r="1403">
          <cell r="H1403" t="str">
            <v/>
          </cell>
        </row>
        <row r="1404">
          <cell r="H1404" t="str">
            <v/>
          </cell>
        </row>
        <row r="1405">
          <cell r="H1405" t="str">
            <v/>
          </cell>
        </row>
        <row r="1406">
          <cell r="H1406" t="str">
            <v/>
          </cell>
        </row>
        <row r="1407">
          <cell r="H1407" t="str">
            <v/>
          </cell>
        </row>
        <row r="1408">
          <cell r="H1408" t="str">
            <v/>
          </cell>
        </row>
        <row r="1409">
          <cell r="H1409" t="str">
            <v/>
          </cell>
        </row>
        <row r="1410">
          <cell r="H1410" t="str">
            <v/>
          </cell>
        </row>
        <row r="1411">
          <cell r="H1411" t="str">
            <v/>
          </cell>
        </row>
        <row r="1412">
          <cell r="H1412" t="str">
            <v/>
          </cell>
        </row>
        <row r="1413">
          <cell r="H1413" t="str">
            <v/>
          </cell>
        </row>
        <row r="1414">
          <cell r="H1414" t="str">
            <v/>
          </cell>
        </row>
        <row r="1415">
          <cell r="H1415" t="str">
            <v/>
          </cell>
        </row>
        <row r="1416">
          <cell r="H1416" t="str">
            <v/>
          </cell>
        </row>
        <row r="1417">
          <cell r="H1417" t="str">
            <v/>
          </cell>
        </row>
        <row r="1418">
          <cell r="H1418" t="str">
            <v/>
          </cell>
        </row>
        <row r="1419">
          <cell r="H1419" t="str">
            <v/>
          </cell>
        </row>
        <row r="1420">
          <cell r="H1420" t="str">
            <v/>
          </cell>
        </row>
        <row r="1421">
          <cell r="H1421" t="str">
            <v/>
          </cell>
        </row>
        <row r="1422">
          <cell r="H1422" t="str">
            <v/>
          </cell>
        </row>
        <row r="1423">
          <cell r="H1423" t="str">
            <v/>
          </cell>
        </row>
        <row r="1424">
          <cell r="H1424" t="str">
            <v/>
          </cell>
        </row>
        <row r="1425">
          <cell r="H1425" t="str">
            <v/>
          </cell>
        </row>
        <row r="1426">
          <cell r="H1426" t="str">
            <v/>
          </cell>
        </row>
        <row r="1427">
          <cell r="H1427" t="str">
            <v/>
          </cell>
        </row>
        <row r="1428">
          <cell r="H1428" t="str">
            <v/>
          </cell>
        </row>
        <row r="1429">
          <cell r="H1429" t="str">
            <v/>
          </cell>
        </row>
        <row r="1430">
          <cell r="H1430" t="str">
            <v/>
          </cell>
        </row>
        <row r="1431">
          <cell r="H1431" t="str">
            <v/>
          </cell>
        </row>
        <row r="1432">
          <cell r="H1432" t="str">
            <v/>
          </cell>
        </row>
        <row r="1433">
          <cell r="H1433" t="str">
            <v/>
          </cell>
        </row>
        <row r="1434">
          <cell r="H1434" t="str">
            <v/>
          </cell>
        </row>
        <row r="1435">
          <cell r="H1435" t="str">
            <v/>
          </cell>
        </row>
        <row r="1436">
          <cell r="H1436" t="str">
            <v/>
          </cell>
        </row>
        <row r="1437">
          <cell r="H1437" t="str">
            <v/>
          </cell>
        </row>
        <row r="1438">
          <cell r="H1438" t="str">
            <v/>
          </cell>
        </row>
        <row r="1439">
          <cell r="H1439" t="str">
            <v/>
          </cell>
        </row>
        <row r="1440">
          <cell r="H1440" t="str">
            <v/>
          </cell>
        </row>
        <row r="1441">
          <cell r="H1441" t="str">
            <v/>
          </cell>
        </row>
        <row r="1442">
          <cell r="H1442" t="str">
            <v/>
          </cell>
        </row>
        <row r="1443">
          <cell r="H1443" t="str">
            <v/>
          </cell>
        </row>
        <row r="1444">
          <cell r="H1444" t="str">
            <v/>
          </cell>
        </row>
        <row r="1445">
          <cell r="H1445" t="str">
            <v/>
          </cell>
        </row>
        <row r="1446">
          <cell r="H1446" t="str">
            <v/>
          </cell>
        </row>
        <row r="1447">
          <cell r="H1447" t="str">
            <v/>
          </cell>
        </row>
        <row r="1448">
          <cell r="H1448" t="str">
            <v/>
          </cell>
        </row>
        <row r="1449">
          <cell r="H1449" t="str">
            <v/>
          </cell>
        </row>
        <row r="1450">
          <cell r="H1450" t="str">
            <v/>
          </cell>
        </row>
        <row r="1451">
          <cell r="H1451" t="str">
            <v/>
          </cell>
        </row>
        <row r="1452">
          <cell r="H1452" t="str">
            <v/>
          </cell>
        </row>
        <row r="1453">
          <cell r="H1453" t="str">
            <v/>
          </cell>
        </row>
        <row r="1454">
          <cell r="H1454" t="str">
            <v/>
          </cell>
        </row>
        <row r="1455">
          <cell r="H1455" t="str">
            <v/>
          </cell>
        </row>
        <row r="1456">
          <cell r="H1456" t="str">
            <v/>
          </cell>
        </row>
        <row r="1457">
          <cell r="H1457" t="str">
            <v/>
          </cell>
        </row>
        <row r="1458">
          <cell r="H1458" t="str">
            <v/>
          </cell>
        </row>
        <row r="1459">
          <cell r="H1459" t="str">
            <v/>
          </cell>
        </row>
        <row r="1460">
          <cell r="H1460" t="str">
            <v/>
          </cell>
        </row>
        <row r="1461">
          <cell r="H1461" t="str">
            <v/>
          </cell>
        </row>
        <row r="1462">
          <cell r="H1462" t="str">
            <v/>
          </cell>
        </row>
        <row r="1463">
          <cell r="H1463" t="str">
            <v/>
          </cell>
        </row>
        <row r="1464">
          <cell r="H1464" t="str">
            <v/>
          </cell>
        </row>
        <row r="1465">
          <cell r="H1465" t="str">
            <v/>
          </cell>
        </row>
        <row r="1466">
          <cell r="H1466" t="str">
            <v/>
          </cell>
        </row>
        <row r="1467">
          <cell r="H1467" t="str">
            <v/>
          </cell>
        </row>
        <row r="1468">
          <cell r="H1468" t="str">
            <v/>
          </cell>
        </row>
        <row r="1469">
          <cell r="H1469" t="str">
            <v/>
          </cell>
        </row>
        <row r="1470">
          <cell r="H1470" t="str">
            <v/>
          </cell>
        </row>
        <row r="1471">
          <cell r="H1471" t="str">
            <v/>
          </cell>
        </row>
        <row r="1472">
          <cell r="H1472" t="str">
            <v/>
          </cell>
        </row>
        <row r="1473">
          <cell r="H1473" t="str">
            <v/>
          </cell>
        </row>
        <row r="1474">
          <cell r="H1474" t="str">
            <v/>
          </cell>
        </row>
        <row r="1475">
          <cell r="H1475" t="str">
            <v/>
          </cell>
        </row>
        <row r="1476">
          <cell r="H1476" t="str">
            <v/>
          </cell>
        </row>
        <row r="1477">
          <cell r="H1477" t="str">
            <v/>
          </cell>
        </row>
        <row r="1478">
          <cell r="H1478" t="str">
            <v/>
          </cell>
        </row>
        <row r="1479">
          <cell r="H1479" t="str">
            <v/>
          </cell>
        </row>
        <row r="1480">
          <cell r="H1480" t="str">
            <v/>
          </cell>
        </row>
        <row r="1481">
          <cell r="H1481" t="str">
            <v/>
          </cell>
        </row>
        <row r="1482">
          <cell r="H1482" t="str">
            <v/>
          </cell>
        </row>
        <row r="1483">
          <cell r="H1483" t="str">
            <v/>
          </cell>
        </row>
        <row r="1484">
          <cell r="H1484" t="str">
            <v/>
          </cell>
        </row>
        <row r="1485">
          <cell r="H1485" t="str">
            <v/>
          </cell>
        </row>
        <row r="1486">
          <cell r="H1486" t="str">
            <v/>
          </cell>
        </row>
        <row r="1487">
          <cell r="H1487" t="str">
            <v/>
          </cell>
        </row>
        <row r="1488">
          <cell r="H1488" t="str">
            <v/>
          </cell>
        </row>
        <row r="1489">
          <cell r="H1489" t="str">
            <v/>
          </cell>
        </row>
        <row r="1490">
          <cell r="H1490" t="str">
            <v/>
          </cell>
        </row>
        <row r="1491">
          <cell r="H1491" t="str">
            <v/>
          </cell>
        </row>
        <row r="1492">
          <cell r="H1492" t="str">
            <v/>
          </cell>
        </row>
        <row r="1493">
          <cell r="H1493" t="str">
            <v/>
          </cell>
        </row>
        <row r="1494">
          <cell r="H1494" t="str">
            <v/>
          </cell>
        </row>
        <row r="1495">
          <cell r="H1495" t="str">
            <v/>
          </cell>
        </row>
        <row r="1496">
          <cell r="H1496" t="str">
            <v/>
          </cell>
        </row>
        <row r="1497">
          <cell r="H1497" t="str">
            <v/>
          </cell>
        </row>
        <row r="1498">
          <cell r="H1498" t="str">
            <v/>
          </cell>
        </row>
        <row r="1499">
          <cell r="H1499" t="str">
            <v/>
          </cell>
        </row>
        <row r="1500">
          <cell r="H1500" t="str">
            <v/>
          </cell>
        </row>
        <row r="1501">
          <cell r="H1501" t="str">
            <v/>
          </cell>
        </row>
        <row r="1502">
          <cell r="H1502" t="str">
            <v/>
          </cell>
        </row>
        <row r="1503">
          <cell r="H1503" t="str">
            <v/>
          </cell>
        </row>
        <row r="1504">
          <cell r="H1504" t="str">
            <v/>
          </cell>
        </row>
        <row r="1505">
          <cell r="H1505" t="str">
            <v/>
          </cell>
        </row>
        <row r="1506">
          <cell r="H1506" t="str">
            <v/>
          </cell>
        </row>
        <row r="1507">
          <cell r="H1507" t="str">
            <v/>
          </cell>
        </row>
        <row r="1508">
          <cell r="H1508" t="str">
            <v/>
          </cell>
        </row>
        <row r="1509">
          <cell r="H1509" t="str">
            <v/>
          </cell>
        </row>
        <row r="1510">
          <cell r="H1510" t="str">
            <v/>
          </cell>
        </row>
        <row r="1511">
          <cell r="H1511" t="str">
            <v/>
          </cell>
        </row>
        <row r="1512">
          <cell r="H1512" t="str">
            <v/>
          </cell>
        </row>
        <row r="1513">
          <cell r="H1513" t="str">
            <v/>
          </cell>
        </row>
        <row r="1514">
          <cell r="H1514" t="str">
            <v/>
          </cell>
        </row>
        <row r="1515">
          <cell r="H1515" t="str">
            <v/>
          </cell>
        </row>
        <row r="1516">
          <cell r="H1516" t="str">
            <v/>
          </cell>
        </row>
        <row r="1517">
          <cell r="H1517" t="str">
            <v/>
          </cell>
        </row>
        <row r="1518">
          <cell r="H1518" t="str">
            <v/>
          </cell>
        </row>
        <row r="1519">
          <cell r="H1519" t="str">
            <v/>
          </cell>
        </row>
        <row r="1520">
          <cell r="H1520" t="str">
            <v/>
          </cell>
        </row>
        <row r="1521">
          <cell r="H1521" t="str">
            <v/>
          </cell>
        </row>
        <row r="1522">
          <cell r="H1522" t="str">
            <v/>
          </cell>
        </row>
        <row r="1523">
          <cell r="H1523" t="str">
            <v/>
          </cell>
        </row>
        <row r="1524">
          <cell r="H1524" t="str">
            <v/>
          </cell>
        </row>
        <row r="1525">
          <cell r="H1525" t="str">
            <v/>
          </cell>
        </row>
        <row r="1526">
          <cell r="H1526" t="str">
            <v/>
          </cell>
        </row>
        <row r="1527">
          <cell r="H1527" t="str">
            <v/>
          </cell>
        </row>
        <row r="1528">
          <cell r="H1528" t="str">
            <v/>
          </cell>
        </row>
        <row r="1529">
          <cell r="H1529" t="str">
            <v/>
          </cell>
        </row>
        <row r="1530">
          <cell r="H1530" t="str">
            <v/>
          </cell>
        </row>
        <row r="1531">
          <cell r="H1531" t="str">
            <v/>
          </cell>
        </row>
        <row r="1532">
          <cell r="H1532" t="str">
            <v/>
          </cell>
        </row>
        <row r="1533">
          <cell r="H1533" t="str">
            <v/>
          </cell>
        </row>
        <row r="1534">
          <cell r="H1534" t="str">
            <v/>
          </cell>
        </row>
        <row r="1535">
          <cell r="H1535" t="str">
            <v/>
          </cell>
        </row>
        <row r="1536">
          <cell r="H1536" t="str">
            <v/>
          </cell>
        </row>
        <row r="1537">
          <cell r="H1537" t="str">
            <v/>
          </cell>
        </row>
        <row r="1538">
          <cell r="H1538" t="str">
            <v/>
          </cell>
        </row>
        <row r="1539">
          <cell r="H1539" t="str">
            <v/>
          </cell>
        </row>
        <row r="1540">
          <cell r="H1540" t="str">
            <v/>
          </cell>
        </row>
        <row r="1541">
          <cell r="H1541" t="str">
            <v/>
          </cell>
        </row>
        <row r="1542">
          <cell r="H1542" t="str">
            <v/>
          </cell>
        </row>
        <row r="1543">
          <cell r="H1543" t="str">
            <v/>
          </cell>
        </row>
        <row r="1544">
          <cell r="H1544" t="str">
            <v/>
          </cell>
        </row>
        <row r="1545">
          <cell r="H1545" t="str">
            <v/>
          </cell>
        </row>
        <row r="1546">
          <cell r="H1546" t="str">
            <v/>
          </cell>
        </row>
        <row r="1547">
          <cell r="H1547" t="str">
            <v/>
          </cell>
        </row>
        <row r="1548">
          <cell r="H1548" t="str">
            <v/>
          </cell>
        </row>
        <row r="1549">
          <cell r="H1549" t="str">
            <v/>
          </cell>
        </row>
        <row r="1550">
          <cell r="H1550" t="str">
            <v/>
          </cell>
        </row>
        <row r="1551">
          <cell r="H1551" t="str">
            <v/>
          </cell>
        </row>
        <row r="1552">
          <cell r="H1552" t="str">
            <v/>
          </cell>
        </row>
        <row r="1553">
          <cell r="H1553" t="str">
            <v/>
          </cell>
        </row>
        <row r="1554">
          <cell r="H1554" t="str">
            <v/>
          </cell>
        </row>
        <row r="1555">
          <cell r="H1555" t="str">
            <v/>
          </cell>
        </row>
        <row r="1556">
          <cell r="H1556" t="str">
            <v/>
          </cell>
        </row>
        <row r="1557">
          <cell r="H1557" t="str">
            <v/>
          </cell>
        </row>
        <row r="1558">
          <cell r="H1558" t="str">
            <v/>
          </cell>
        </row>
        <row r="1559">
          <cell r="H1559" t="str">
            <v/>
          </cell>
        </row>
        <row r="1560">
          <cell r="H1560" t="str">
            <v/>
          </cell>
        </row>
        <row r="1561">
          <cell r="H1561" t="str">
            <v/>
          </cell>
        </row>
        <row r="1562">
          <cell r="H1562" t="str">
            <v/>
          </cell>
        </row>
        <row r="1563">
          <cell r="H1563" t="str">
            <v/>
          </cell>
        </row>
        <row r="1564">
          <cell r="H1564" t="str">
            <v/>
          </cell>
        </row>
        <row r="1565">
          <cell r="H1565" t="str">
            <v/>
          </cell>
        </row>
        <row r="1566">
          <cell r="H1566" t="str">
            <v/>
          </cell>
        </row>
        <row r="1567">
          <cell r="H1567" t="str">
            <v/>
          </cell>
        </row>
        <row r="1568">
          <cell r="H1568" t="str">
            <v/>
          </cell>
        </row>
        <row r="1569">
          <cell r="H1569" t="str">
            <v/>
          </cell>
        </row>
        <row r="1570">
          <cell r="H1570" t="str">
            <v/>
          </cell>
        </row>
        <row r="1571">
          <cell r="H1571" t="str">
            <v/>
          </cell>
        </row>
        <row r="1572">
          <cell r="H1572" t="str">
            <v/>
          </cell>
        </row>
        <row r="1573">
          <cell r="H1573" t="str">
            <v/>
          </cell>
        </row>
        <row r="1574">
          <cell r="H1574" t="str">
            <v/>
          </cell>
        </row>
        <row r="1575">
          <cell r="H1575" t="str">
            <v/>
          </cell>
        </row>
        <row r="1576">
          <cell r="H1576" t="str">
            <v/>
          </cell>
        </row>
        <row r="1577">
          <cell r="H1577" t="str">
            <v/>
          </cell>
        </row>
        <row r="1578">
          <cell r="H1578" t="str">
            <v/>
          </cell>
        </row>
        <row r="1579">
          <cell r="H1579" t="str">
            <v/>
          </cell>
        </row>
        <row r="1580">
          <cell r="H1580" t="str">
            <v/>
          </cell>
        </row>
        <row r="1581">
          <cell r="H1581" t="str">
            <v/>
          </cell>
        </row>
        <row r="1582">
          <cell r="H1582" t="str">
            <v/>
          </cell>
        </row>
        <row r="1583">
          <cell r="H1583" t="str">
            <v/>
          </cell>
        </row>
        <row r="1584">
          <cell r="H1584" t="str">
            <v/>
          </cell>
        </row>
        <row r="1585">
          <cell r="H1585" t="str">
            <v/>
          </cell>
        </row>
        <row r="1586">
          <cell r="H1586" t="str">
            <v/>
          </cell>
        </row>
        <row r="1587">
          <cell r="H1587" t="str">
            <v/>
          </cell>
        </row>
        <row r="1588">
          <cell r="H1588" t="str">
            <v/>
          </cell>
        </row>
        <row r="1589">
          <cell r="H1589" t="str">
            <v/>
          </cell>
        </row>
        <row r="1590">
          <cell r="H1590" t="str">
            <v/>
          </cell>
        </row>
        <row r="1591">
          <cell r="H1591" t="str">
            <v/>
          </cell>
        </row>
        <row r="1592">
          <cell r="H1592" t="str">
            <v/>
          </cell>
        </row>
        <row r="1593">
          <cell r="H1593" t="str">
            <v/>
          </cell>
        </row>
        <row r="1594">
          <cell r="H1594" t="str">
            <v/>
          </cell>
        </row>
        <row r="1595">
          <cell r="H1595" t="str">
            <v/>
          </cell>
        </row>
        <row r="1596">
          <cell r="H1596" t="str">
            <v/>
          </cell>
        </row>
        <row r="1597">
          <cell r="H1597" t="str">
            <v/>
          </cell>
        </row>
        <row r="1598">
          <cell r="H1598" t="str">
            <v/>
          </cell>
        </row>
        <row r="1599">
          <cell r="H1599" t="str">
            <v/>
          </cell>
        </row>
        <row r="1600">
          <cell r="H1600" t="str">
            <v/>
          </cell>
        </row>
        <row r="1601">
          <cell r="H1601" t="str">
            <v/>
          </cell>
        </row>
        <row r="1602">
          <cell r="H1602" t="str">
            <v/>
          </cell>
        </row>
        <row r="1603">
          <cell r="H1603" t="str">
            <v/>
          </cell>
        </row>
        <row r="1604">
          <cell r="H1604" t="str">
            <v/>
          </cell>
        </row>
        <row r="1605">
          <cell r="H1605" t="str">
            <v/>
          </cell>
        </row>
        <row r="1606">
          <cell r="H1606" t="str">
            <v/>
          </cell>
        </row>
        <row r="1607">
          <cell r="H1607" t="str">
            <v/>
          </cell>
        </row>
        <row r="1608">
          <cell r="H1608" t="str">
            <v/>
          </cell>
        </row>
        <row r="1609">
          <cell r="H1609" t="str">
            <v/>
          </cell>
        </row>
        <row r="1610">
          <cell r="H1610" t="str">
            <v/>
          </cell>
        </row>
        <row r="1611">
          <cell r="H1611" t="str">
            <v/>
          </cell>
        </row>
        <row r="1612">
          <cell r="H1612" t="str">
            <v/>
          </cell>
        </row>
        <row r="1613">
          <cell r="H1613" t="str">
            <v/>
          </cell>
        </row>
        <row r="1614">
          <cell r="H1614" t="str">
            <v/>
          </cell>
        </row>
        <row r="1615">
          <cell r="H1615" t="str">
            <v/>
          </cell>
        </row>
        <row r="1616">
          <cell r="H1616" t="str">
            <v/>
          </cell>
        </row>
        <row r="1617">
          <cell r="H1617" t="str">
            <v/>
          </cell>
        </row>
        <row r="1618">
          <cell r="H1618" t="str">
            <v/>
          </cell>
        </row>
        <row r="1619">
          <cell r="H1619" t="str">
            <v/>
          </cell>
        </row>
        <row r="1620">
          <cell r="H1620" t="str">
            <v/>
          </cell>
        </row>
        <row r="1621">
          <cell r="H1621" t="str">
            <v/>
          </cell>
        </row>
        <row r="1622">
          <cell r="H1622" t="str">
            <v/>
          </cell>
        </row>
        <row r="1623">
          <cell r="H1623" t="str">
            <v/>
          </cell>
        </row>
        <row r="1624">
          <cell r="H1624" t="str">
            <v/>
          </cell>
        </row>
        <row r="1625">
          <cell r="H1625" t="str">
            <v/>
          </cell>
        </row>
        <row r="1626">
          <cell r="H1626" t="str">
            <v/>
          </cell>
        </row>
        <row r="1627">
          <cell r="H1627" t="str">
            <v/>
          </cell>
        </row>
        <row r="1628">
          <cell r="H1628" t="str">
            <v/>
          </cell>
        </row>
        <row r="1629">
          <cell r="H1629" t="str">
            <v/>
          </cell>
        </row>
        <row r="1630">
          <cell r="H1630" t="str">
            <v/>
          </cell>
        </row>
        <row r="1631">
          <cell r="H1631" t="str">
            <v/>
          </cell>
        </row>
        <row r="1632">
          <cell r="H1632" t="str">
            <v/>
          </cell>
        </row>
        <row r="1633">
          <cell r="H1633" t="str">
            <v/>
          </cell>
        </row>
        <row r="1634">
          <cell r="H1634" t="str">
            <v/>
          </cell>
        </row>
        <row r="1635">
          <cell r="H1635" t="str">
            <v/>
          </cell>
        </row>
        <row r="1636">
          <cell r="H1636" t="str">
            <v/>
          </cell>
        </row>
        <row r="1637">
          <cell r="H1637" t="str">
            <v/>
          </cell>
        </row>
        <row r="1638">
          <cell r="H1638" t="str">
            <v/>
          </cell>
        </row>
        <row r="1639">
          <cell r="H1639" t="str">
            <v/>
          </cell>
        </row>
        <row r="1640">
          <cell r="H1640" t="str">
            <v/>
          </cell>
        </row>
        <row r="1641">
          <cell r="H1641" t="str">
            <v/>
          </cell>
        </row>
        <row r="1642">
          <cell r="H1642" t="str">
            <v/>
          </cell>
        </row>
        <row r="1643">
          <cell r="H1643" t="str">
            <v/>
          </cell>
        </row>
        <row r="1644">
          <cell r="H1644" t="str">
            <v/>
          </cell>
        </row>
        <row r="1645">
          <cell r="H1645" t="str">
            <v/>
          </cell>
        </row>
        <row r="1646">
          <cell r="H1646" t="str">
            <v/>
          </cell>
        </row>
        <row r="1647">
          <cell r="H1647" t="str">
            <v/>
          </cell>
        </row>
        <row r="1648">
          <cell r="H1648" t="str">
            <v/>
          </cell>
        </row>
        <row r="1649">
          <cell r="H1649" t="str">
            <v/>
          </cell>
        </row>
        <row r="1650">
          <cell r="H1650" t="str">
            <v/>
          </cell>
        </row>
        <row r="1651">
          <cell r="H1651" t="str">
            <v/>
          </cell>
        </row>
        <row r="1652">
          <cell r="H1652" t="str">
            <v/>
          </cell>
        </row>
        <row r="1653">
          <cell r="H1653" t="str">
            <v/>
          </cell>
        </row>
        <row r="1654">
          <cell r="H1654" t="str">
            <v/>
          </cell>
        </row>
        <row r="1655">
          <cell r="H1655" t="str">
            <v/>
          </cell>
        </row>
        <row r="1656">
          <cell r="H1656" t="str">
            <v/>
          </cell>
        </row>
        <row r="1657">
          <cell r="H1657" t="str">
            <v/>
          </cell>
        </row>
        <row r="1658">
          <cell r="H1658" t="str">
            <v/>
          </cell>
        </row>
        <row r="1659">
          <cell r="H1659" t="str">
            <v/>
          </cell>
        </row>
        <row r="1660">
          <cell r="H1660" t="str">
            <v/>
          </cell>
        </row>
        <row r="1661">
          <cell r="H1661" t="str">
            <v/>
          </cell>
        </row>
        <row r="1662">
          <cell r="H1662" t="str">
            <v/>
          </cell>
        </row>
        <row r="1663">
          <cell r="H1663" t="str">
            <v/>
          </cell>
        </row>
        <row r="1664">
          <cell r="H1664" t="str">
            <v/>
          </cell>
        </row>
        <row r="1665">
          <cell r="H1665" t="str">
            <v/>
          </cell>
        </row>
        <row r="1666">
          <cell r="H1666" t="str">
            <v/>
          </cell>
        </row>
        <row r="1667">
          <cell r="H1667" t="str">
            <v/>
          </cell>
        </row>
        <row r="1668">
          <cell r="H1668" t="str">
            <v/>
          </cell>
        </row>
        <row r="1669">
          <cell r="H1669" t="str">
            <v/>
          </cell>
        </row>
        <row r="1670">
          <cell r="H1670" t="str">
            <v/>
          </cell>
        </row>
        <row r="1671">
          <cell r="H1671" t="str">
            <v/>
          </cell>
        </row>
        <row r="1672">
          <cell r="H1672" t="str">
            <v/>
          </cell>
        </row>
        <row r="1673">
          <cell r="H1673" t="str">
            <v/>
          </cell>
        </row>
        <row r="1674">
          <cell r="H1674" t="str">
            <v/>
          </cell>
        </row>
        <row r="1675">
          <cell r="H1675" t="str">
            <v/>
          </cell>
        </row>
        <row r="1676">
          <cell r="H1676" t="str">
            <v/>
          </cell>
        </row>
        <row r="1677">
          <cell r="H1677" t="str">
            <v/>
          </cell>
        </row>
        <row r="1678">
          <cell r="H1678" t="str">
            <v/>
          </cell>
        </row>
        <row r="1679">
          <cell r="H1679" t="str">
            <v/>
          </cell>
        </row>
        <row r="1680">
          <cell r="H1680" t="str">
            <v/>
          </cell>
        </row>
        <row r="1681">
          <cell r="H1681" t="str">
            <v/>
          </cell>
        </row>
        <row r="1682">
          <cell r="H1682" t="str">
            <v/>
          </cell>
        </row>
        <row r="1683">
          <cell r="H1683" t="str">
            <v/>
          </cell>
        </row>
        <row r="1684">
          <cell r="H1684" t="str">
            <v/>
          </cell>
        </row>
        <row r="1685">
          <cell r="H1685" t="str">
            <v/>
          </cell>
        </row>
        <row r="1686">
          <cell r="H1686" t="str">
            <v/>
          </cell>
        </row>
        <row r="1687">
          <cell r="H1687" t="str">
            <v/>
          </cell>
        </row>
        <row r="1688">
          <cell r="H1688" t="str">
            <v/>
          </cell>
        </row>
        <row r="1689">
          <cell r="H1689" t="str">
            <v/>
          </cell>
        </row>
        <row r="1690">
          <cell r="H1690" t="str">
            <v/>
          </cell>
        </row>
        <row r="1691">
          <cell r="H1691" t="str">
            <v/>
          </cell>
        </row>
        <row r="1692">
          <cell r="H1692" t="str">
            <v/>
          </cell>
        </row>
        <row r="1693">
          <cell r="H1693" t="str">
            <v/>
          </cell>
        </row>
        <row r="1694">
          <cell r="H1694" t="str">
            <v/>
          </cell>
        </row>
        <row r="1695">
          <cell r="H1695" t="str">
            <v/>
          </cell>
        </row>
        <row r="1696">
          <cell r="H1696" t="str">
            <v/>
          </cell>
        </row>
        <row r="1697">
          <cell r="H1697" t="str">
            <v/>
          </cell>
        </row>
        <row r="1698">
          <cell r="H1698" t="str">
            <v/>
          </cell>
        </row>
        <row r="1699">
          <cell r="H1699" t="str">
            <v/>
          </cell>
        </row>
        <row r="1700">
          <cell r="H1700" t="str">
            <v/>
          </cell>
        </row>
        <row r="1701">
          <cell r="H1701" t="str">
            <v/>
          </cell>
        </row>
        <row r="1702">
          <cell r="H1702" t="str">
            <v/>
          </cell>
        </row>
        <row r="1703">
          <cell r="H1703" t="str">
            <v/>
          </cell>
        </row>
        <row r="1704">
          <cell r="H1704" t="str">
            <v/>
          </cell>
        </row>
        <row r="1705">
          <cell r="H1705" t="str">
            <v/>
          </cell>
        </row>
        <row r="1706">
          <cell r="H1706" t="str">
            <v/>
          </cell>
        </row>
        <row r="1707">
          <cell r="H1707" t="str">
            <v/>
          </cell>
        </row>
        <row r="1708">
          <cell r="H1708" t="str">
            <v/>
          </cell>
        </row>
        <row r="1709">
          <cell r="H1709" t="str">
            <v/>
          </cell>
        </row>
        <row r="1710">
          <cell r="H1710" t="str">
            <v/>
          </cell>
        </row>
        <row r="1711">
          <cell r="H1711" t="str">
            <v/>
          </cell>
        </row>
        <row r="1712">
          <cell r="H1712" t="str">
            <v/>
          </cell>
        </row>
        <row r="1713">
          <cell r="H1713" t="str">
            <v/>
          </cell>
        </row>
        <row r="1714">
          <cell r="H1714" t="str">
            <v/>
          </cell>
        </row>
        <row r="1715">
          <cell r="H1715" t="str">
            <v/>
          </cell>
        </row>
        <row r="1716">
          <cell r="H1716" t="str">
            <v/>
          </cell>
        </row>
        <row r="1717">
          <cell r="H1717" t="str">
            <v/>
          </cell>
        </row>
        <row r="1718">
          <cell r="H1718" t="str">
            <v/>
          </cell>
        </row>
        <row r="1719">
          <cell r="H1719" t="str">
            <v/>
          </cell>
        </row>
        <row r="1720">
          <cell r="H1720" t="str">
            <v/>
          </cell>
        </row>
        <row r="1721">
          <cell r="H1721" t="str">
            <v/>
          </cell>
        </row>
        <row r="1722">
          <cell r="H1722" t="str">
            <v/>
          </cell>
        </row>
        <row r="1723">
          <cell r="H1723" t="str">
            <v/>
          </cell>
        </row>
        <row r="1724">
          <cell r="H1724" t="str">
            <v/>
          </cell>
        </row>
        <row r="1725">
          <cell r="H1725" t="str">
            <v/>
          </cell>
        </row>
        <row r="1726">
          <cell r="H1726" t="str">
            <v/>
          </cell>
        </row>
        <row r="1727">
          <cell r="H1727" t="str">
            <v/>
          </cell>
        </row>
        <row r="1728">
          <cell r="H1728" t="str">
            <v/>
          </cell>
        </row>
        <row r="1729">
          <cell r="H1729" t="str">
            <v/>
          </cell>
        </row>
        <row r="1730">
          <cell r="H1730" t="str">
            <v/>
          </cell>
        </row>
        <row r="1731">
          <cell r="H1731" t="str">
            <v/>
          </cell>
        </row>
        <row r="1732">
          <cell r="H1732" t="str">
            <v/>
          </cell>
        </row>
        <row r="1733">
          <cell r="H1733" t="str">
            <v/>
          </cell>
        </row>
        <row r="1734">
          <cell r="H1734" t="str">
            <v/>
          </cell>
        </row>
        <row r="1735">
          <cell r="H1735" t="str">
            <v/>
          </cell>
        </row>
        <row r="1736">
          <cell r="H1736" t="str">
            <v/>
          </cell>
        </row>
        <row r="1737">
          <cell r="H1737" t="str">
            <v/>
          </cell>
        </row>
        <row r="1738">
          <cell r="H1738" t="str">
            <v/>
          </cell>
        </row>
        <row r="1739">
          <cell r="H1739" t="str">
            <v/>
          </cell>
        </row>
        <row r="1740">
          <cell r="H1740" t="str">
            <v/>
          </cell>
        </row>
        <row r="1741">
          <cell r="H1741" t="str">
            <v/>
          </cell>
        </row>
        <row r="1742">
          <cell r="H1742" t="str">
            <v/>
          </cell>
        </row>
        <row r="1743">
          <cell r="H1743" t="str">
            <v/>
          </cell>
        </row>
        <row r="1744">
          <cell r="H1744" t="str">
            <v/>
          </cell>
        </row>
        <row r="1745">
          <cell r="H1745" t="str">
            <v/>
          </cell>
        </row>
        <row r="1746">
          <cell r="H1746" t="str">
            <v/>
          </cell>
        </row>
        <row r="1747">
          <cell r="H1747" t="str">
            <v/>
          </cell>
        </row>
        <row r="1748">
          <cell r="H1748" t="str">
            <v/>
          </cell>
        </row>
        <row r="1749">
          <cell r="H1749" t="str">
            <v/>
          </cell>
        </row>
        <row r="1750">
          <cell r="H1750" t="str">
            <v/>
          </cell>
        </row>
        <row r="1751">
          <cell r="H1751" t="str">
            <v/>
          </cell>
        </row>
        <row r="1752">
          <cell r="H1752" t="str">
            <v/>
          </cell>
        </row>
        <row r="1753">
          <cell r="H1753" t="str">
            <v/>
          </cell>
        </row>
        <row r="1754">
          <cell r="H1754" t="str">
            <v/>
          </cell>
        </row>
        <row r="1755">
          <cell r="H1755" t="str">
            <v/>
          </cell>
        </row>
        <row r="1756">
          <cell r="H1756" t="str">
            <v/>
          </cell>
        </row>
        <row r="1757">
          <cell r="H1757" t="str">
            <v/>
          </cell>
        </row>
        <row r="1758">
          <cell r="H1758" t="str">
            <v/>
          </cell>
        </row>
        <row r="1759">
          <cell r="H1759" t="str">
            <v/>
          </cell>
        </row>
        <row r="1760">
          <cell r="H1760" t="str">
            <v/>
          </cell>
        </row>
        <row r="1761">
          <cell r="H1761" t="str">
            <v/>
          </cell>
        </row>
        <row r="1762">
          <cell r="H1762" t="str">
            <v/>
          </cell>
        </row>
        <row r="1763">
          <cell r="H1763" t="str">
            <v/>
          </cell>
        </row>
        <row r="1764">
          <cell r="H1764" t="str">
            <v/>
          </cell>
        </row>
        <row r="1765">
          <cell r="H1765" t="str">
            <v/>
          </cell>
        </row>
        <row r="1766">
          <cell r="H1766" t="str">
            <v/>
          </cell>
        </row>
        <row r="1767">
          <cell r="H1767" t="str">
            <v/>
          </cell>
        </row>
        <row r="1768">
          <cell r="H1768" t="str">
            <v/>
          </cell>
        </row>
        <row r="1769">
          <cell r="H1769" t="str">
            <v/>
          </cell>
        </row>
        <row r="1770">
          <cell r="H1770" t="str">
            <v/>
          </cell>
        </row>
        <row r="1771">
          <cell r="H1771" t="str">
            <v/>
          </cell>
        </row>
        <row r="1772">
          <cell r="H1772" t="str">
            <v/>
          </cell>
        </row>
        <row r="1773">
          <cell r="H1773" t="str">
            <v/>
          </cell>
        </row>
        <row r="1774">
          <cell r="H1774" t="str">
            <v/>
          </cell>
        </row>
        <row r="1775">
          <cell r="H1775" t="str">
            <v/>
          </cell>
        </row>
        <row r="1776">
          <cell r="H1776" t="str">
            <v/>
          </cell>
        </row>
        <row r="1777">
          <cell r="H1777" t="str">
            <v/>
          </cell>
        </row>
        <row r="1778">
          <cell r="H1778" t="str">
            <v/>
          </cell>
        </row>
        <row r="1779">
          <cell r="H1779" t="str">
            <v/>
          </cell>
        </row>
        <row r="1780">
          <cell r="H1780" t="str">
            <v/>
          </cell>
        </row>
        <row r="1781">
          <cell r="H1781" t="str">
            <v/>
          </cell>
        </row>
        <row r="1782">
          <cell r="H1782" t="str">
            <v/>
          </cell>
        </row>
        <row r="1783">
          <cell r="H1783" t="str">
            <v/>
          </cell>
        </row>
        <row r="1784">
          <cell r="H1784" t="str">
            <v/>
          </cell>
        </row>
        <row r="1785">
          <cell r="H1785" t="str">
            <v/>
          </cell>
        </row>
        <row r="1786">
          <cell r="H1786" t="str">
            <v/>
          </cell>
        </row>
        <row r="1787">
          <cell r="H1787" t="str">
            <v/>
          </cell>
        </row>
        <row r="1788">
          <cell r="H1788" t="str">
            <v/>
          </cell>
        </row>
        <row r="1789">
          <cell r="H1789" t="str">
            <v/>
          </cell>
        </row>
        <row r="1790">
          <cell r="H1790" t="str">
            <v/>
          </cell>
        </row>
        <row r="1791">
          <cell r="H1791" t="str">
            <v/>
          </cell>
        </row>
        <row r="1792">
          <cell r="H1792" t="str">
            <v/>
          </cell>
        </row>
        <row r="1793">
          <cell r="H1793" t="str">
            <v/>
          </cell>
        </row>
        <row r="1794">
          <cell r="H1794" t="str">
            <v/>
          </cell>
        </row>
        <row r="1795">
          <cell r="H1795" t="str">
            <v/>
          </cell>
        </row>
        <row r="1796">
          <cell r="H1796" t="str">
            <v/>
          </cell>
        </row>
        <row r="1797">
          <cell r="H1797" t="str">
            <v/>
          </cell>
        </row>
        <row r="1798">
          <cell r="H1798" t="str">
            <v/>
          </cell>
        </row>
        <row r="1799">
          <cell r="H1799" t="str">
            <v/>
          </cell>
        </row>
        <row r="1800">
          <cell r="H1800" t="str">
            <v/>
          </cell>
        </row>
        <row r="1801">
          <cell r="H1801" t="str">
            <v/>
          </cell>
        </row>
        <row r="1802">
          <cell r="H1802" t="str">
            <v/>
          </cell>
        </row>
        <row r="1803">
          <cell r="H1803" t="str">
            <v/>
          </cell>
        </row>
        <row r="1804">
          <cell r="H1804" t="str">
            <v/>
          </cell>
        </row>
        <row r="1805">
          <cell r="H1805" t="str">
            <v/>
          </cell>
        </row>
        <row r="1806">
          <cell r="H1806" t="str">
            <v/>
          </cell>
        </row>
        <row r="1807">
          <cell r="H1807" t="str">
            <v/>
          </cell>
        </row>
        <row r="1808">
          <cell r="H1808" t="str">
            <v/>
          </cell>
        </row>
        <row r="1809">
          <cell r="H1809" t="str">
            <v/>
          </cell>
        </row>
        <row r="1810">
          <cell r="H1810" t="str">
            <v/>
          </cell>
        </row>
        <row r="1811">
          <cell r="H1811" t="str">
            <v/>
          </cell>
        </row>
        <row r="1812">
          <cell r="H1812" t="str">
            <v/>
          </cell>
        </row>
        <row r="1813">
          <cell r="H1813" t="str">
            <v/>
          </cell>
        </row>
        <row r="1814">
          <cell r="H1814" t="str">
            <v/>
          </cell>
        </row>
        <row r="1815">
          <cell r="H1815" t="str">
            <v/>
          </cell>
        </row>
        <row r="1816">
          <cell r="H1816" t="str">
            <v/>
          </cell>
        </row>
        <row r="1817">
          <cell r="H1817" t="str">
            <v/>
          </cell>
        </row>
        <row r="1818">
          <cell r="H1818" t="str">
            <v/>
          </cell>
        </row>
        <row r="1819">
          <cell r="H1819" t="str">
            <v/>
          </cell>
        </row>
        <row r="1820">
          <cell r="H1820" t="str">
            <v/>
          </cell>
        </row>
        <row r="1821">
          <cell r="H1821" t="str">
            <v/>
          </cell>
        </row>
        <row r="1822">
          <cell r="H1822" t="str">
            <v/>
          </cell>
        </row>
        <row r="1823">
          <cell r="H1823" t="str">
            <v/>
          </cell>
        </row>
        <row r="1824">
          <cell r="H1824" t="str">
            <v/>
          </cell>
        </row>
        <row r="1825">
          <cell r="H1825" t="str">
            <v/>
          </cell>
        </row>
        <row r="1826">
          <cell r="H1826" t="str">
            <v/>
          </cell>
        </row>
        <row r="1827">
          <cell r="H1827" t="str">
            <v/>
          </cell>
        </row>
        <row r="1828">
          <cell r="H1828" t="str">
            <v/>
          </cell>
        </row>
        <row r="1829">
          <cell r="H1829" t="str">
            <v/>
          </cell>
        </row>
        <row r="1830">
          <cell r="H1830" t="str">
            <v/>
          </cell>
        </row>
        <row r="1831">
          <cell r="H1831" t="str">
            <v/>
          </cell>
        </row>
        <row r="1832">
          <cell r="H1832" t="str">
            <v/>
          </cell>
        </row>
        <row r="1833">
          <cell r="H1833" t="str">
            <v/>
          </cell>
        </row>
        <row r="1834">
          <cell r="H1834" t="str">
            <v/>
          </cell>
        </row>
        <row r="1835">
          <cell r="H1835" t="str">
            <v/>
          </cell>
        </row>
        <row r="1836">
          <cell r="H1836" t="str">
            <v/>
          </cell>
        </row>
        <row r="1837">
          <cell r="H1837" t="str">
            <v/>
          </cell>
        </row>
        <row r="1838">
          <cell r="H1838" t="str">
            <v/>
          </cell>
        </row>
        <row r="1839">
          <cell r="H1839" t="str">
            <v/>
          </cell>
        </row>
        <row r="1840">
          <cell r="H1840" t="str">
            <v/>
          </cell>
        </row>
        <row r="1841">
          <cell r="H1841" t="str">
            <v/>
          </cell>
        </row>
        <row r="1842">
          <cell r="H1842" t="str">
            <v/>
          </cell>
        </row>
        <row r="1843">
          <cell r="H1843" t="str">
            <v/>
          </cell>
        </row>
        <row r="1844">
          <cell r="H1844" t="str">
            <v/>
          </cell>
        </row>
        <row r="1845">
          <cell r="H1845" t="str">
            <v/>
          </cell>
        </row>
        <row r="1846">
          <cell r="H1846" t="str">
            <v/>
          </cell>
        </row>
        <row r="1847">
          <cell r="H1847" t="str">
            <v/>
          </cell>
        </row>
        <row r="1848">
          <cell r="H1848" t="str">
            <v/>
          </cell>
        </row>
        <row r="1849">
          <cell r="H1849" t="str">
            <v/>
          </cell>
        </row>
        <row r="1850">
          <cell r="H1850" t="str">
            <v/>
          </cell>
        </row>
        <row r="1851">
          <cell r="H1851" t="str">
            <v/>
          </cell>
        </row>
        <row r="1852">
          <cell r="H1852" t="str">
            <v/>
          </cell>
        </row>
        <row r="1853">
          <cell r="H1853" t="str">
            <v/>
          </cell>
        </row>
        <row r="1854">
          <cell r="H1854" t="str">
            <v/>
          </cell>
        </row>
        <row r="1855">
          <cell r="H1855" t="str">
            <v/>
          </cell>
        </row>
        <row r="1856">
          <cell r="H1856" t="str">
            <v/>
          </cell>
        </row>
        <row r="1857">
          <cell r="H1857" t="str">
            <v/>
          </cell>
        </row>
        <row r="1858">
          <cell r="H1858" t="str">
            <v/>
          </cell>
        </row>
        <row r="1859">
          <cell r="H1859" t="str">
            <v/>
          </cell>
        </row>
        <row r="1860">
          <cell r="H1860" t="str">
            <v/>
          </cell>
        </row>
        <row r="1861">
          <cell r="H1861" t="str">
            <v/>
          </cell>
        </row>
        <row r="1862">
          <cell r="H1862" t="str">
            <v/>
          </cell>
        </row>
        <row r="1863">
          <cell r="H1863" t="str">
            <v/>
          </cell>
        </row>
        <row r="1864">
          <cell r="H1864" t="str">
            <v/>
          </cell>
        </row>
        <row r="1865">
          <cell r="H1865" t="str">
            <v/>
          </cell>
        </row>
        <row r="1866">
          <cell r="H1866" t="str">
            <v/>
          </cell>
        </row>
        <row r="1867">
          <cell r="H1867" t="str">
            <v/>
          </cell>
        </row>
        <row r="1868">
          <cell r="H1868" t="str">
            <v/>
          </cell>
        </row>
        <row r="1869">
          <cell r="H1869" t="str">
            <v/>
          </cell>
        </row>
        <row r="1870">
          <cell r="H1870" t="str">
            <v/>
          </cell>
        </row>
        <row r="1871">
          <cell r="H1871" t="str">
            <v/>
          </cell>
        </row>
        <row r="1872">
          <cell r="H1872" t="str">
            <v/>
          </cell>
        </row>
        <row r="1873">
          <cell r="H1873" t="str">
            <v/>
          </cell>
        </row>
        <row r="1874">
          <cell r="H1874" t="str">
            <v/>
          </cell>
        </row>
        <row r="1875">
          <cell r="H1875" t="str">
            <v/>
          </cell>
        </row>
        <row r="1876">
          <cell r="H1876" t="str">
            <v/>
          </cell>
        </row>
        <row r="1877">
          <cell r="H1877" t="str">
            <v/>
          </cell>
        </row>
        <row r="1878">
          <cell r="H1878" t="str">
            <v/>
          </cell>
        </row>
        <row r="1879">
          <cell r="H1879" t="str">
            <v/>
          </cell>
        </row>
        <row r="1880">
          <cell r="H1880" t="str">
            <v/>
          </cell>
        </row>
        <row r="1881">
          <cell r="H1881" t="str">
            <v/>
          </cell>
        </row>
        <row r="1882">
          <cell r="H1882" t="str">
            <v/>
          </cell>
        </row>
        <row r="1883">
          <cell r="H1883" t="str">
            <v/>
          </cell>
        </row>
        <row r="1884">
          <cell r="H1884" t="str">
            <v/>
          </cell>
        </row>
        <row r="1885">
          <cell r="H1885" t="str">
            <v/>
          </cell>
        </row>
        <row r="1886">
          <cell r="H1886" t="str">
            <v/>
          </cell>
        </row>
        <row r="1887">
          <cell r="H1887" t="str">
            <v/>
          </cell>
        </row>
        <row r="1888">
          <cell r="H1888" t="str">
            <v/>
          </cell>
        </row>
        <row r="1889">
          <cell r="H1889" t="str">
            <v/>
          </cell>
        </row>
        <row r="1890">
          <cell r="H1890" t="str">
            <v/>
          </cell>
        </row>
        <row r="1891">
          <cell r="H1891" t="str">
            <v/>
          </cell>
        </row>
        <row r="1892">
          <cell r="H1892" t="str">
            <v/>
          </cell>
        </row>
        <row r="1893">
          <cell r="H1893" t="str">
            <v/>
          </cell>
        </row>
        <row r="1894">
          <cell r="H1894" t="str">
            <v/>
          </cell>
        </row>
        <row r="1895">
          <cell r="H1895" t="str">
            <v/>
          </cell>
        </row>
        <row r="1896">
          <cell r="H1896" t="str">
            <v/>
          </cell>
        </row>
        <row r="1897">
          <cell r="H1897" t="str">
            <v/>
          </cell>
        </row>
        <row r="1898">
          <cell r="H1898" t="str">
            <v/>
          </cell>
        </row>
        <row r="1899">
          <cell r="H1899" t="str">
            <v/>
          </cell>
        </row>
        <row r="1900">
          <cell r="H1900" t="str">
            <v/>
          </cell>
        </row>
        <row r="1901">
          <cell r="H1901" t="str">
            <v/>
          </cell>
        </row>
        <row r="1902">
          <cell r="H1902" t="str">
            <v/>
          </cell>
        </row>
        <row r="1903">
          <cell r="H1903" t="str">
            <v/>
          </cell>
        </row>
        <row r="1904">
          <cell r="H1904" t="str">
            <v/>
          </cell>
        </row>
        <row r="1905">
          <cell r="H1905" t="str">
            <v/>
          </cell>
        </row>
        <row r="1906">
          <cell r="H1906" t="str">
            <v/>
          </cell>
        </row>
        <row r="1907">
          <cell r="H1907" t="str">
            <v/>
          </cell>
        </row>
        <row r="1908">
          <cell r="H1908" t="str">
            <v/>
          </cell>
        </row>
        <row r="1909">
          <cell r="H1909" t="str">
            <v/>
          </cell>
        </row>
        <row r="1910">
          <cell r="H1910" t="str">
            <v/>
          </cell>
        </row>
        <row r="1911">
          <cell r="H1911" t="str">
            <v/>
          </cell>
        </row>
        <row r="1912">
          <cell r="H1912" t="str">
            <v/>
          </cell>
        </row>
        <row r="1913">
          <cell r="H1913" t="str">
            <v/>
          </cell>
        </row>
        <row r="1914">
          <cell r="H1914" t="str">
            <v/>
          </cell>
        </row>
        <row r="1915">
          <cell r="H1915" t="str">
            <v/>
          </cell>
        </row>
        <row r="1916">
          <cell r="H1916" t="str">
            <v/>
          </cell>
        </row>
        <row r="1917">
          <cell r="H1917" t="str">
            <v/>
          </cell>
        </row>
        <row r="1918">
          <cell r="H1918" t="str">
            <v/>
          </cell>
        </row>
        <row r="1919">
          <cell r="H1919" t="str">
            <v/>
          </cell>
        </row>
        <row r="1920">
          <cell r="H1920" t="str">
            <v/>
          </cell>
        </row>
        <row r="1921">
          <cell r="H1921" t="str">
            <v/>
          </cell>
        </row>
        <row r="1922">
          <cell r="H1922" t="str">
            <v/>
          </cell>
        </row>
        <row r="1923">
          <cell r="H1923" t="str">
            <v/>
          </cell>
        </row>
        <row r="1924">
          <cell r="H1924" t="str">
            <v/>
          </cell>
        </row>
        <row r="1925">
          <cell r="H1925" t="str">
            <v/>
          </cell>
        </row>
        <row r="1926">
          <cell r="H1926" t="str">
            <v/>
          </cell>
        </row>
        <row r="1927">
          <cell r="H1927" t="str">
            <v/>
          </cell>
        </row>
        <row r="1928">
          <cell r="H1928" t="str">
            <v/>
          </cell>
        </row>
        <row r="1929">
          <cell r="H1929" t="str">
            <v/>
          </cell>
        </row>
        <row r="1930">
          <cell r="H1930" t="str">
            <v/>
          </cell>
        </row>
        <row r="1931">
          <cell r="H1931" t="str">
            <v/>
          </cell>
        </row>
        <row r="1932">
          <cell r="H1932" t="str">
            <v/>
          </cell>
        </row>
        <row r="1933">
          <cell r="H1933" t="str">
            <v/>
          </cell>
        </row>
        <row r="1934">
          <cell r="H1934" t="str">
            <v/>
          </cell>
        </row>
        <row r="1935">
          <cell r="H1935" t="str">
            <v/>
          </cell>
        </row>
        <row r="1936">
          <cell r="H1936" t="str">
            <v/>
          </cell>
        </row>
        <row r="1937">
          <cell r="H1937" t="str">
            <v/>
          </cell>
        </row>
        <row r="1938">
          <cell r="H1938" t="str">
            <v/>
          </cell>
        </row>
        <row r="1939">
          <cell r="H1939" t="str">
            <v/>
          </cell>
        </row>
        <row r="1940">
          <cell r="H1940" t="str">
            <v/>
          </cell>
        </row>
        <row r="1941">
          <cell r="H1941" t="str">
            <v/>
          </cell>
        </row>
        <row r="1942">
          <cell r="H1942" t="str">
            <v/>
          </cell>
        </row>
        <row r="1943">
          <cell r="H1943" t="str">
            <v/>
          </cell>
        </row>
        <row r="1944">
          <cell r="H1944" t="str">
            <v/>
          </cell>
        </row>
        <row r="1945">
          <cell r="H1945" t="str">
            <v/>
          </cell>
        </row>
        <row r="1946">
          <cell r="H1946" t="str">
            <v/>
          </cell>
        </row>
        <row r="1947">
          <cell r="H1947" t="str">
            <v/>
          </cell>
        </row>
        <row r="1948">
          <cell r="H1948" t="str">
            <v/>
          </cell>
        </row>
        <row r="1949">
          <cell r="H1949" t="str">
            <v/>
          </cell>
        </row>
        <row r="1950">
          <cell r="H1950" t="str">
            <v/>
          </cell>
        </row>
        <row r="1951">
          <cell r="H1951" t="str">
            <v/>
          </cell>
        </row>
        <row r="1952">
          <cell r="H1952" t="str">
            <v/>
          </cell>
        </row>
        <row r="1953">
          <cell r="H1953" t="str">
            <v/>
          </cell>
        </row>
        <row r="1954">
          <cell r="H1954" t="str">
            <v/>
          </cell>
        </row>
        <row r="1955">
          <cell r="H1955" t="str">
            <v/>
          </cell>
        </row>
        <row r="1956">
          <cell r="H1956" t="str">
            <v/>
          </cell>
        </row>
        <row r="1957">
          <cell r="H1957" t="str">
            <v/>
          </cell>
        </row>
        <row r="1958">
          <cell r="H1958" t="str">
            <v/>
          </cell>
        </row>
        <row r="1959">
          <cell r="H1959" t="str">
            <v/>
          </cell>
        </row>
        <row r="1960">
          <cell r="H1960" t="str">
            <v/>
          </cell>
        </row>
        <row r="1961">
          <cell r="H1961" t="str">
            <v/>
          </cell>
        </row>
        <row r="1962">
          <cell r="H1962" t="str">
            <v/>
          </cell>
        </row>
        <row r="1963">
          <cell r="H1963" t="str">
            <v/>
          </cell>
        </row>
        <row r="1964">
          <cell r="H1964" t="str">
            <v/>
          </cell>
        </row>
        <row r="1965">
          <cell r="H1965" t="str">
            <v/>
          </cell>
        </row>
        <row r="1966">
          <cell r="H1966" t="str">
            <v/>
          </cell>
        </row>
        <row r="1967">
          <cell r="H1967" t="str">
            <v/>
          </cell>
        </row>
        <row r="1968">
          <cell r="H1968" t="str">
            <v/>
          </cell>
        </row>
        <row r="1969">
          <cell r="H1969" t="str">
            <v/>
          </cell>
        </row>
        <row r="1970">
          <cell r="H1970" t="str">
            <v/>
          </cell>
        </row>
        <row r="1971">
          <cell r="H1971" t="str">
            <v/>
          </cell>
        </row>
        <row r="1972">
          <cell r="H1972" t="str">
            <v/>
          </cell>
        </row>
        <row r="1973">
          <cell r="H1973" t="str">
            <v/>
          </cell>
        </row>
        <row r="1974">
          <cell r="H1974" t="str">
            <v/>
          </cell>
        </row>
        <row r="1975">
          <cell r="H1975" t="str">
            <v/>
          </cell>
        </row>
        <row r="1976">
          <cell r="H1976" t="str">
            <v/>
          </cell>
        </row>
        <row r="1977">
          <cell r="H1977" t="str">
            <v/>
          </cell>
        </row>
        <row r="1978">
          <cell r="H1978" t="str">
            <v/>
          </cell>
        </row>
        <row r="1979">
          <cell r="H1979" t="str">
            <v/>
          </cell>
        </row>
        <row r="1980">
          <cell r="H1980" t="str">
            <v/>
          </cell>
        </row>
        <row r="1981">
          <cell r="H1981" t="str">
            <v/>
          </cell>
        </row>
        <row r="1982">
          <cell r="H1982" t="str">
            <v/>
          </cell>
        </row>
        <row r="1983">
          <cell r="H1983" t="str">
            <v/>
          </cell>
        </row>
        <row r="1984">
          <cell r="H1984" t="str">
            <v/>
          </cell>
        </row>
        <row r="1985">
          <cell r="H1985" t="str">
            <v/>
          </cell>
        </row>
        <row r="1986">
          <cell r="H1986" t="str">
            <v/>
          </cell>
        </row>
        <row r="1987">
          <cell r="H1987" t="str">
            <v/>
          </cell>
        </row>
        <row r="1988">
          <cell r="H1988" t="str">
            <v/>
          </cell>
        </row>
        <row r="1989">
          <cell r="H1989" t="str">
            <v/>
          </cell>
        </row>
        <row r="1990">
          <cell r="H1990" t="str">
            <v/>
          </cell>
        </row>
        <row r="1991">
          <cell r="H1991" t="str">
            <v/>
          </cell>
        </row>
        <row r="1992">
          <cell r="H1992" t="str">
            <v/>
          </cell>
        </row>
        <row r="1993">
          <cell r="H1993" t="str">
            <v/>
          </cell>
        </row>
        <row r="1994">
          <cell r="H1994" t="str">
            <v/>
          </cell>
        </row>
        <row r="1995">
          <cell r="H1995" t="str">
            <v/>
          </cell>
        </row>
        <row r="1996">
          <cell r="H1996" t="str">
            <v/>
          </cell>
        </row>
        <row r="1997">
          <cell r="H1997" t="str">
            <v/>
          </cell>
        </row>
        <row r="1998">
          <cell r="H1998" t="str">
            <v/>
          </cell>
        </row>
        <row r="1999">
          <cell r="H1999" t="str">
            <v/>
          </cell>
        </row>
        <row r="2000">
          <cell r="H2000" t="str">
            <v/>
          </cell>
        </row>
        <row r="2001">
          <cell r="H2001" t="str">
            <v/>
          </cell>
        </row>
        <row r="2002">
          <cell r="H2002" t="str">
            <v/>
          </cell>
        </row>
        <row r="2003">
          <cell r="H2003" t="str">
            <v/>
          </cell>
        </row>
        <row r="2004">
          <cell r="H2004" t="str">
            <v/>
          </cell>
        </row>
        <row r="2005">
          <cell r="H2005" t="str">
            <v/>
          </cell>
        </row>
        <row r="2006">
          <cell r="H2006" t="str">
            <v/>
          </cell>
        </row>
        <row r="2007">
          <cell r="H2007" t="str">
            <v/>
          </cell>
        </row>
        <row r="2008">
          <cell r="H2008" t="str">
            <v/>
          </cell>
        </row>
        <row r="2009">
          <cell r="H2009" t="str">
            <v/>
          </cell>
        </row>
        <row r="2010">
          <cell r="H2010" t="str">
            <v/>
          </cell>
        </row>
        <row r="2011">
          <cell r="H2011" t="str">
            <v/>
          </cell>
        </row>
        <row r="2012">
          <cell r="H2012" t="str">
            <v/>
          </cell>
        </row>
        <row r="2013">
          <cell r="H2013" t="str">
            <v/>
          </cell>
        </row>
        <row r="2014">
          <cell r="H2014" t="str">
            <v/>
          </cell>
        </row>
        <row r="2015">
          <cell r="H2015" t="str">
            <v/>
          </cell>
        </row>
        <row r="2016">
          <cell r="H2016" t="str">
            <v/>
          </cell>
        </row>
        <row r="2017">
          <cell r="H2017" t="str">
            <v/>
          </cell>
        </row>
        <row r="2018">
          <cell r="H2018" t="str">
            <v/>
          </cell>
        </row>
        <row r="2019">
          <cell r="H2019" t="str">
            <v/>
          </cell>
        </row>
        <row r="2020">
          <cell r="H2020" t="str">
            <v/>
          </cell>
        </row>
        <row r="2021">
          <cell r="H2021" t="str">
            <v/>
          </cell>
        </row>
        <row r="2022">
          <cell r="H2022" t="str">
            <v/>
          </cell>
        </row>
        <row r="2023">
          <cell r="H2023" t="str">
            <v/>
          </cell>
        </row>
        <row r="2024">
          <cell r="H2024" t="str">
            <v/>
          </cell>
        </row>
        <row r="2025">
          <cell r="H2025" t="str">
            <v/>
          </cell>
        </row>
        <row r="2026">
          <cell r="H2026" t="str">
            <v/>
          </cell>
        </row>
        <row r="2027">
          <cell r="H2027" t="str">
            <v/>
          </cell>
        </row>
        <row r="2028">
          <cell r="H2028" t="str">
            <v/>
          </cell>
        </row>
        <row r="2029">
          <cell r="H2029" t="str">
            <v/>
          </cell>
        </row>
        <row r="2030">
          <cell r="H2030" t="str">
            <v/>
          </cell>
        </row>
        <row r="2031">
          <cell r="H2031" t="str">
            <v/>
          </cell>
        </row>
        <row r="2032">
          <cell r="H2032" t="str">
            <v/>
          </cell>
        </row>
        <row r="2033">
          <cell r="H2033" t="str">
            <v/>
          </cell>
        </row>
        <row r="2034">
          <cell r="H2034" t="str">
            <v/>
          </cell>
        </row>
        <row r="2035">
          <cell r="H2035" t="str">
            <v/>
          </cell>
        </row>
        <row r="2036">
          <cell r="H2036" t="str">
            <v/>
          </cell>
        </row>
        <row r="2037">
          <cell r="H2037" t="str">
            <v/>
          </cell>
        </row>
        <row r="2038">
          <cell r="H2038" t="str">
            <v/>
          </cell>
        </row>
        <row r="2039">
          <cell r="H2039" t="str">
            <v/>
          </cell>
        </row>
        <row r="2040">
          <cell r="H2040" t="str">
            <v/>
          </cell>
        </row>
        <row r="2041">
          <cell r="H2041" t="str">
            <v/>
          </cell>
        </row>
        <row r="2042">
          <cell r="H2042" t="str">
            <v/>
          </cell>
        </row>
        <row r="2043">
          <cell r="H2043" t="str">
            <v/>
          </cell>
        </row>
        <row r="2044">
          <cell r="H2044" t="str">
            <v/>
          </cell>
        </row>
        <row r="2045">
          <cell r="H2045" t="str">
            <v/>
          </cell>
        </row>
        <row r="2046">
          <cell r="H2046" t="str">
            <v/>
          </cell>
        </row>
        <row r="2047">
          <cell r="H2047" t="str">
            <v/>
          </cell>
        </row>
        <row r="2048">
          <cell r="H2048" t="str">
            <v/>
          </cell>
        </row>
        <row r="2049">
          <cell r="H2049" t="str">
            <v/>
          </cell>
        </row>
        <row r="2050">
          <cell r="H2050" t="str">
            <v/>
          </cell>
        </row>
        <row r="2051">
          <cell r="H2051" t="str">
            <v/>
          </cell>
        </row>
        <row r="2052">
          <cell r="H2052" t="str">
            <v/>
          </cell>
        </row>
        <row r="2053">
          <cell r="H2053" t="str">
            <v/>
          </cell>
        </row>
        <row r="2054">
          <cell r="H2054" t="str">
            <v/>
          </cell>
        </row>
        <row r="2055">
          <cell r="H2055" t="str">
            <v/>
          </cell>
        </row>
        <row r="2056">
          <cell r="H2056" t="str">
            <v/>
          </cell>
        </row>
        <row r="2057">
          <cell r="H2057" t="str">
            <v/>
          </cell>
        </row>
        <row r="2058">
          <cell r="H2058" t="str">
            <v/>
          </cell>
        </row>
        <row r="2059">
          <cell r="H2059" t="str">
            <v/>
          </cell>
        </row>
        <row r="2060">
          <cell r="H2060" t="str">
            <v/>
          </cell>
        </row>
        <row r="2061">
          <cell r="H2061" t="str">
            <v/>
          </cell>
        </row>
        <row r="2062">
          <cell r="H2062" t="str">
            <v/>
          </cell>
        </row>
        <row r="2063">
          <cell r="H2063" t="str">
            <v/>
          </cell>
        </row>
        <row r="2064">
          <cell r="H2064" t="str">
            <v/>
          </cell>
        </row>
        <row r="2065">
          <cell r="H2065" t="str">
            <v/>
          </cell>
        </row>
        <row r="2066">
          <cell r="H2066" t="str">
            <v/>
          </cell>
        </row>
        <row r="2067">
          <cell r="H2067" t="str">
            <v/>
          </cell>
        </row>
        <row r="2068">
          <cell r="H2068" t="str">
            <v/>
          </cell>
        </row>
        <row r="2069">
          <cell r="H2069" t="str">
            <v/>
          </cell>
        </row>
        <row r="2070">
          <cell r="H2070" t="str">
            <v/>
          </cell>
        </row>
        <row r="2071">
          <cell r="H2071" t="str">
            <v/>
          </cell>
        </row>
        <row r="2072">
          <cell r="H2072" t="str">
            <v/>
          </cell>
        </row>
        <row r="2073">
          <cell r="H2073" t="str">
            <v/>
          </cell>
        </row>
        <row r="2074">
          <cell r="H2074" t="str">
            <v/>
          </cell>
        </row>
        <row r="2075">
          <cell r="H2075" t="str">
            <v/>
          </cell>
        </row>
        <row r="2076">
          <cell r="H2076" t="str">
            <v/>
          </cell>
        </row>
        <row r="2077">
          <cell r="H2077" t="str">
            <v/>
          </cell>
        </row>
        <row r="2078">
          <cell r="H2078" t="str">
            <v/>
          </cell>
        </row>
        <row r="2079">
          <cell r="H2079" t="str">
            <v/>
          </cell>
        </row>
        <row r="2080">
          <cell r="H2080" t="str">
            <v/>
          </cell>
        </row>
        <row r="2081">
          <cell r="H2081" t="str">
            <v/>
          </cell>
        </row>
        <row r="2082">
          <cell r="H2082" t="str">
            <v/>
          </cell>
        </row>
        <row r="2083">
          <cell r="H2083" t="str">
            <v/>
          </cell>
        </row>
        <row r="2084">
          <cell r="H2084" t="str">
            <v/>
          </cell>
        </row>
        <row r="2085">
          <cell r="H2085" t="str">
            <v/>
          </cell>
        </row>
        <row r="2086">
          <cell r="H2086" t="str">
            <v/>
          </cell>
        </row>
        <row r="2087">
          <cell r="H2087" t="str">
            <v/>
          </cell>
        </row>
        <row r="2088">
          <cell r="H2088" t="str">
            <v/>
          </cell>
        </row>
        <row r="2089">
          <cell r="H2089" t="str">
            <v/>
          </cell>
        </row>
        <row r="2090">
          <cell r="H2090" t="str">
            <v/>
          </cell>
        </row>
        <row r="2091">
          <cell r="H2091" t="str">
            <v/>
          </cell>
        </row>
        <row r="2092">
          <cell r="H2092" t="str">
            <v/>
          </cell>
        </row>
        <row r="2093">
          <cell r="H2093" t="str">
            <v/>
          </cell>
        </row>
        <row r="2094">
          <cell r="H2094" t="str">
            <v/>
          </cell>
        </row>
        <row r="2095">
          <cell r="H2095" t="str">
            <v/>
          </cell>
        </row>
        <row r="2096">
          <cell r="H2096" t="str">
            <v/>
          </cell>
        </row>
        <row r="2097">
          <cell r="H2097" t="str">
            <v/>
          </cell>
        </row>
        <row r="2098">
          <cell r="H2098" t="str">
            <v/>
          </cell>
        </row>
        <row r="2099">
          <cell r="H2099" t="str">
            <v/>
          </cell>
        </row>
        <row r="2100">
          <cell r="H2100" t="str">
            <v/>
          </cell>
        </row>
        <row r="2101">
          <cell r="H2101" t="str">
            <v/>
          </cell>
        </row>
        <row r="2102">
          <cell r="H2102" t="str">
            <v/>
          </cell>
        </row>
        <row r="2103">
          <cell r="H2103" t="str">
            <v/>
          </cell>
        </row>
        <row r="2104">
          <cell r="H2104" t="str">
            <v/>
          </cell>
        </row>
        <row r="2105">
          <cell r="H2105" t="str">
            <v/>
          </cell>
        </row>
        <row r="2106">
          <cell r="H2106" t="str">
            <v/>
          </cell>
        </row>
        <row r="2107">
          <cell r="H2107" t="str">
            <v/>
          </cell>
        </row>
        <row r="2108">
          <cell r="H2108" t="str">
            <v/>
          </cell>
        </row>
        <row r="2109">
          <cell r="H2109" t="str">
            <v/>
          </cell>
        </row>
        <row r="2110">
          <cell r="H2110" t="str">
            <v/>
          </cell>
        </row>
        <row r="2111">
          <cell r="H2111" t="str">
            <v/>
          </cell>
        </row>
        <row r="2112">
          <cell r="H2112" t="str">
            <v/>
          </cell>
        </row>
        <row r="2113">
          <cell r="H2113" t="str">
            <v/>
          </cell>
        </row>
        <row r="2114">
          <cell r="H2114" t="str">
            <v/>
          </cell>
        </row>
        <row r="2115">
          <cell r="H2115" t="str">
            <v/>
          </cell>
        </row>
        <row r="2116">
          <cell r="H2116" t="str">
            <v/>
          </cell>
        </row>
        <row r="2117">
          <cell r="H2117" t="str">
            <v/>
          </cell>
        </row>
        <row r="2118">
          <cell r="H2118" t="str">
            <v/>
          </cell>
        </row>
        <row r="2119">
          <cell r="H2119" t="str">
            <v/>
          </cell>
        </row>
        <row r="2120">
          <cell r="H2120" t="str">
            <v/>
          </cell>
        </row>
        <row r="2121">
          <cell r="H2121" t="str">
            <v/>
          </cell>
        </row>
        <row r="2122">
          <cell r="H2122" t="str">
            <v/>
          </cell>
        </row>
        <row r="2123">
          <cell r="H2123" t="str">
            <v/>
          </cell>
        </row>
        <row r="2124">
          <cell r="H2124" t="str">
            <v/>
          </cell>
        </row>
        <row r="2125">
          <cell r="H2125" t="str">
            <v/>
          </cell>
        </row>
        <row r="2126">
          <cell r="H2126" t="str">
            <v/>
          </cell>
        </row>
        <row r="2127">
          <cell r="H2127" t="str">
            <v/>
          </cell>
        </row>
        <row r="2128">
          <cell r="H2128" t="str">
            <v/>
          </cell>
        </row>
        <row r="2129">
          <cell r="H2129" t="str">
            <v/>
          </cell>
        </row>
        <row r="2130">
          <cell r="H2130" t="str">
            <v/>
          </cell>
        </row>
        <row r="2131">
          <cell r="H2131" t="str">
            <v/>
          </cell>
        </row>
        <row r="2132">
          <cell r="H2132" t="str">
            <v/>
          </cell>
        </row>
        <row r="2133">
          <cell r="H2133" t="str">
            <v/>
          </cell>
        </row>
        <row r="2134">
          <cell r="H2134" t="str">
            <v/>
          </cell>
        </row>
        <row r="2135">
          <cell r="H2135" t="str">
            <v/>
          </cell>
        </row>
        <row r="2136">
          <cell r="H2136" t="str">
            <v/>
          </cell>
        </row>
        <row r="2137">
          <cell r="H2137" t="str">
            <v/>
          </cell>
        </row>
        <row r="2138">
          <cell r="H2138" t="str">
            <v/>
          </cell>
        </row>
        <row r="2139">
          <cell r="H2139" t="str">
            <v/>
          </cell>
        </row>
        <row r="2140">
          <cell r="H2140" t="str">
            <v/>
          </cell>
        </row>
        <row r="2141">
          <cell r="H2141" t="str">
            <v/>
          </cell>
        </row>
        <row r="2142">
          <cell r="H2142" t="str">
            <v/>
          </cell>
        </row>
        <row r="2143">
          <cell r="H2143" t="str">
            <v/>
          </cell>
        </row>
        <row r="2144">
          <cell r="H2144" t="str">
            <v/>
          </cell>
        </row>
        <row r="2145">
          <cell r="H2145" t="str">
            <v/>
          </cell>
        </row>
        <row r="2146">
          <cell r="H2146" t="str">
            <v/>
          </cell>
        </row>
        <row r="2147">
          <cell r="H2147" t="str">
            <v/>
          </cell>
        </row>
        <row r="2148">
          <cell r="H2148" t="str">
            <v/>
          </cell>
        </row>
        <row r="2149">
          <cell r="H2149" t="str">
            <v/>
          </cell>
        </row>
        <row r="2150">
          <cell r="H2150" t="str">
            <v/>
          </cell>
        </row>
        <row r="2151">
          <cell r="H2151" t="str">
            <v/>
          </cell>
        </row>
        <row r="2152">
          <cell r="H2152" t="str">
            <v/>
          </cell>
        </row>
        <row r="2153">
          <cell r="H2153" t="str">
            <v/>
          </cell>
        </row>
        <row r="2154">
          <cell r="H2154" t="str">
            <v/>
          </cell>
        </row>
        <row r="2155">
          <cell r="H2155" t="str">
            <v/>
          </cell>
        </row>
        <row r="2156">
          <cell r="H2156" t="str">
            <v/>
          </cell>
        </row>
        <row r="2157">
          <cell r="H2157" t="str">
            <v/>
          </cell>
        </row>
        <row r="2158">
          <cell r="H2158" t="str">
            <v/>
          </cell>
        </row>
        <row r="2159">
          <cell r="H2159" t="str">
            <v/>
          </cell>
        </row>
        <row r="2160">
          <cell r="H2160" t="str">
            <v/>
          </cell>
        </row>
        <row r="2161">
          <cell r="H2161" t="str">
            <v/>
          </cell>
        </row>
        <row r="2162">
          <cell r="H2162" t="str">
            <v/>
          </cell>
        </row>
        <row r="2163">
          <cell r="H2163" t="str">
            <v/>
          </cell>
        </row>
        <row r="2164">
          <cell r="H2164" t="str">
            <v/>
          </cell>
        </row>
        <row r="2165">
          <cell r="H2165" t="str">
            <v/>
          </cell>
        </row>
        <row r="2166">
          <cell r="H2166" t="str">
            <v/>
          </cell>
        </row>
        <row r="2167">
          <cell r="H2167" t="str">
            <v/>
          </cell>
        </row>
        <row r="2168">
          <cell r="H2168" t="str">
            <v/>
          </cell>
        </row>
        <row r="2169">
          <cell r="H2169" t="str">
            <v/>
          </cell>
        </row>
        <row r="2170">
          <cell r="H2170" t="str">
            <v/>
          </cell>
        </row>
        <row r="2171">
          <cell r="H2171" t="str">
            <v/>
          </cell>
        </row>
        <row r="2172">
          <cell r="H2172" t="str">
            <v/>
          </cell>
        </row>
        <row r="2173">
          <cell r="H2173" t="str">
            <v/>
          </cell>
        </row>
        <row r="2174">
          <cell r="H2174" t="str">
            <v/>
          </cell>
        </row>
        <row r="2175">
          <cell r="H2175" t="str">
            <v/>
          </cell>
        </row>
        <row r="2176">
          <cell r="H2176" t="str">
            <v/>
          </cell>
        </row>
        <row r="2177">
          <cell r="H2177" t="str">
            <v/>
          </cell>
        </row>
        <row r="2178">
          <cell r="H2178" t="str">
            <v/>
          </cell>
        </row>
        <row r="2179">
          <cell r="H2179" t="str">
            <v/>
          </cell>
        </row>
        <row r="2180">
          <cell r="H2180" t="str">
            <v/>
          </cell>
        </row>
        <row r="2181">
          <cell r="H2181" t="str">
            <v/>
          </cell>
        </row>
        <row r="2182">
          <cell r="H2182" t="str">
            <v/>
          </cell>
        </row>
        <row r="2183">
          <cell r="H2183" t="str">
            <v/>
          </cell>
        </row>
        <row r="2184">
          <cell r="H2184" t="str">
            <v/>
          </cell>
        </row>
        <row r="2185">
          <cell r="H2185" t="str">
            <v/>
          </cell>
        </row>
        <row r="2186">
          <cell r="H2186" t="str">
            <v/>
          </cell>
        </row>
        <row r="2187">
          <cell r="H2187" t="str">
            <v/>
          </cell>
        </row>
        <row r="2188">
          <cell r="H2188" t="str">
            <v/>
          </cell>
        </row>
        <row r="2189">
          <cell r="H2189" t="str">
            <v/>
          </cell>
        </row>
        <row r="2190">
          <cell r="H2190" t="str">
            <v/>
          </cell>
        </row>
        <row r="2191">
          <cell r="H2191" t="str">
            <v/>
          </cell>
        </row>
        <row r="2192">
          <cell r="H2192" t="str">
            <v/>
          </cell>
        </row>
        <row r="2193">
          <cell r="H2193" t="str">
            <v/>
          </cell>
        </row>
        <row r="2194">
          <cell r="H2194" t="str">
            <v/>
          </cell>
        </row>
        <row r="2195">
          <cell r="H2195" t="str">
            <v/>
          </cell>
        </row>
        <row r="2196">
          <cell r="H2196" t="str">
            <v/>
          </cell>
        </row>
        <row r="2197">
          <cell r="H2197" t="str">
            <v/>
          </cell>
        </row>
        <row r="2198">
          <cell r="H2198" t="str">
            <v/>
          </cell>
        </row>
        <row r="2199">
          <cell r="H2199" t="str">
            <v/>
          </cell>
        </row>
        <row r="2200">
          <cell r="H2200" t="str">
            <v/>
          </cell>
        </row>
        <row r="2201">
          <cell r="H2201" t="str">
            <v/>
          </cell>
        </row>
        <row r="2202">
          <cell r="H2202" t="str">
            <v/>
          </cell>
        </row>
        <row r="2203">
          <cell r="H2203" t="str">
            <v/>
          </cell>
        </row>
        <row r="2204">
          <cell r="H2204" t="str">
            <v/>
          </cell>
        </row>
        <row r="2205">
          <cell r="H2205" t="str">
            <v/>
          </cell>
        </row>
        <row r="2206">
          <cell r="H2206" t="str">
            <v/>
          </cell>
        </row>
        <row r="2207">
          <cell r="H2207" t="str">
            <v/>
          </cell>
        </row>
        <row r="2208">
          <cell r="H2208" t="str">
            <v/>
          </cell>
        </row>
        <row r="2209">
          <cell r="H2209" t="str">
            <v/>
          </cell>
        </row>
        <row r="2210">
          <cell r="H2210" t="str">
            <v/>
          </cell>
        </row>
        <row r="2211">
          <cell r="H2211" t="str">
            <v/>
          </cell>
        </row>
        <row r="2212">
          <cell r="H2212" t="str">
            <v/>
          </cell>
        </row>
        <row r="2213">
          <cell r="H2213" t="str">
            <v/>
          </cell>
        </row>
        <row r="2214">
          <cell r="H2214" t="str">
            <v/>
          </cell>
        </row>
        <row r="2215">
          <cell r="H2215" t="str">
            <v/>
          </cell>
        </row>
        <row r="2216">
          <cell r="H2216" t="str">
            <v/>
          </cell>
        </row>
        <row r="2217">
          <cell r="H2217" t="str">
            <v/>
          </cell>
        </row>
        <row r="2218">
          <cell r="H2218" t="str">
            <v/>
          </cell>
        </row>
        <row r="2219">
          <cell r="H2219" t="str">
            <v/>
          </cell>
        </row>
        <row r="2220">
          <cell r="H2220" t="str">
            <v/>
          </cell>
        </row>
        <row r="2221">
          <cell r="H2221" t="str">
            <v/>
          </cell>
        </row>
        <row r="2222">
          <cell r="H2222" t="str">
            <v/>
          </cell>
        </row>
        <row r="2223">
          <cell r="H2223" t="str">
            <v/>
          </cell>
        </row>
        <row r="2224">
          <cell r="H2224" t="str">
            <v/>
          </cell>
        </row>
        <row r="2225">
          <cell r="H2225" t="str">
            <v/>
          </cell>
        </row>
        <row r="2226">
          <cell r="H2226" t="str">
            <v/>
          </cell>
        </row>
        <row r="2227">
          <cell r="H2227" t="str">
            <v/>
          </cell>
        </row>
        <row r="2228">
          <cell r="H2228" t="str">
            <v/>
          </cell>
        </row>
        <row r="2229">
          <cell r="H2229" t="str">
            <v/>
          </cell>
        </row>
        <row r="2230">
          <cell r="H2230" t="str">
            <v/>
          </cell>
        </row>
        <row r="2231">
          <cell r="H2231" t="str">
            <v/>
          </cell>
        </row>
        <row r="2232">
          <cell r="H2232" t="str">
            <v/>
          </cell>
        </row>
        <row r="2233">
          <cell r="H2233" t="str">
            <v/>
          </cell>
        </row>
        <row r="2234">
          <cell r="H2234" t="str">
            <v/>
          </cell>
        </row>
        <row r="2235">
          <cell r="H2235" t="str">
            <v/>
          </cell>
        </row>
        <row r="2236">
          <cell r="H2236" t="str">
            <v/>
          </cell>
        </row>
        <row r="2237">
          <cell r="H2237" t="str">
            <v/>
          </cell>
        </row>
        <row r="2238">
          <cell r="H2238" t="str">
            <v/>
          </cell>
        </row>
        <row r="2239">
          <cell r="H2239" t="str">
            <v/>
          </cell>
        </row>
        <row r="2240">
          <cell r="H2240" t="str">
            <v/>
          </cell>
        </row>
        <row r="2241">
          <cell r="H2241" t="str">
            <v/>
          </cell>
        </row>
        <row r="2242">
          <cell r="H2242" t="str">
            <v/>
          </cell>
        </row>
        <row r="2243">
          <cell r="H2243" t="str">
            <v/>
          </cell>
        </row>
        <row r="2244">
          <cell r="H2244" t="str">
            <v/>
          </cell>
        </row>
        <row r="2245">
          <cell r="H2245" t="str">
            <v/>
          </cell>
        </row>
        <row r="2246">
          <cell r="H2246" t="str">
            <v/>
          </cell>
        </row>
        <row r="2247">
          <cell r="H2247" t="str">
            <v/>
          </cell>
        </row>
        <row r="2248">
          <cell r="H2248" t="str">
            <v/>
          </cell>
        </row>
        <row r="2249">
          <cell r="H2249" t="str">
            <v/>
          </cell>
        </row>
        <row r="2250">
          <cell r="H2250" t="str">
            <v/>
          </cell>
        </row>
        <row r="2251">
          <cell r="H2251" t="str">
            <v/>
          </cell>
        </row>
        <row r="2252">
          <cell r="H2252" t="str">
            <v/>
          </cell>
        </row>
        <row r="2253">
          <cell r="H2253" t="str">
            <v/>
          </cell>
        </row>
        <row r="2254">
          <cell r="H2254" t="str">
            <v/>
          </cell>
        </row>
        <row r="2255">
          <cell r="H2255" t="str">
            <v/>
          </cell>
        </row>
        <row r="2256">
          <cell r="H2256" t="str">
            <v/>
          </cell>
        </row>
        <row r="2257">
          <cell r="H2257" t="str">
            <v/>
          </cell>
        </row>
        <row r="2258">
          <cell r="H2258" t="str">
            <v/>
          </cell>
        </row>
        <row r="2259">
          <cell r="H2259" t="str">
            <v/>
          </cell>
        </row>
        <row r="2260">
          <cell r="H2260" t="str">
            <v/>
          </cell>
        </row>
        <row r="2261">
          <cell r="H2261" t="str">
            <v/>
          </cell>
        </row>
        <row r="2262">
          <cell r="H2262" t="str">
            <v/>
          </cell>
        </row>
        <row r="2263">
          <cell r="H2263" t="str">
            <v/>
          </cell>
        </row>
        <row r="2264">
          <cell r="H2264" t="str">
            <v/>
          </cell>
        </row>
        <row r="2265">
          <cell r="H2265" t="str">
            <v/>
          </cell>
        </row>
        <row r="2266">
          <cell r="H2266" t="str">
            <v/>
          </cell>
        </row>
        <row r="2267">
          <cell r="H2267" t="str">
            <v/>
          </cell>
        </row>
        <row r="2268">
          <cell r="H2268" t="str">
            <v/>
          </cell>
        </row>
        <row r="2269">
          <cell r="H2269" t="str">
            <v/>
          </cell>
        </row>
        <row r="2270">
          <cell r="H2270" t="str">
            <v/>
          </cell>
        </row>
        <row r="2271">
          <cell r="H2271" t="str">
            <v/>
          </cell>
        </row>
        <row r="2272">
          <cell r="H2272" t="str">
            <v/>
          </cell>
        </row>
        <row r="2273">
          <cell r="H2273" t="str">
            <v/>
          </cell>
        </row>
        <row r="2274">
          <cell r="H2274" t="str">
            <v/>
          </cell>
        </row>
        <row r="2275">
          <cell r="H2275" t="str">
            <v/>
          </cell>
        </row>
        <row r="2276">
          <cell r="H2276" t="str">
            <v/>
          </cell>
        </row>
        <row r="2277">
          <cell r="H2277" t="str">
            <v/>
          </cell>
        </row>
        <row r="2278">
          <cell r="H2278" t="str">
            <v/>
          </cell>
        </row>
        <row r="2279">
          <cell r="H2279" t="str">
            <v/>
          </cell>
        </row>
        <row r="2280">
          <cell r="H2280" t="str">
            <v/>
          </cell>
        </row>
        <row r="2281">
          <cell r="H2281" t="str">
            <v/>
          </cell>
        </row>
        <row r="2282">
          <cell r="H2282" t="str">
            <v/>
          </cell>
        </row>
        <row r="2283">
          <cell r="H2283" t="str">
            <v/>
          </cell>
        </row>
        <row r="2284">
          <cell r="H2284" t="str">
            <v/>
          </cell>
        </row>
        <row r="2285">
          <cell r="H2285" t="str">
            <v/>
          </cell>
        </row>
        <row r="2286">
          <cell r="H2286" t="str">
            <v/>
          </cell>
        </row>
        <row r="2287">
          <cell r="H2287" t="str">
            <v/>
          </cell>
        </row>
        <row r="2288">
          <cell r="H2288" t="str">
            <v/>
          </cell>
        </row>
        <row r="2289">
          <cell r="H2289" t="str">
            <v/>
          </cell>
        </row>
        <row r="2290">
          <cell r="H2290" t="str">
            <v/>
          </cell>
        </row>
        <row r="2291">
          <cell r="H2291" t="str">
            <v/>
          </cell>
        </row>
        <row r="2292">
          <cell r="H2292" t="str">
            <v/>
          </cell>
        </row>
        <row r="2293">
          <cell r="H2293" t="str">
            <v/>
          </cell>
        </row>
        <row r="2294">
          <cell r="H2294" t="str">
            <v/>
          </cell>
        </row>
        <row r="2295">
          <cell r="H2295" t="str">
            <v/>
          </cell>
        </row>
        <row r="2296">
          <cell r="H2296" t="str">
            <v/>
          </cell>
        </row>
        <row r="2297">
          <cell r="H2297" t="str">
            <v/>
          </cell>
        </row>
        <row r="2298">
          <cell r="H2298" t="str">
            <v/>
          </cell>
        </row>
        <row r="2299">
          <cell r="H2299" t="str">
            <v/>
          </cell>
        </row>
        <row r="2300">
          <cell r="H2300" t="str">
            <v/>
          </cell>
        </row>
        <row r="2301">
          <cell r="H2301" t="str">
            <v/>
          </cell>
        </row>
        <row r="2302">
          <cell r="H2302" t="str">
            <v/>
          </cell>
        </row>
        <row r="2303">
          <cell r="H2303" t="str">
            <v/>
          </cell>
        </row>
        <row r="2304">
          <cell r="H2304" t="str">
            <v/>
          </cell>
        </row>
        <row r="2305">
          <cell r="H2305" t="str">
            <v/>
          </cell>
        </row>
        <row r="2306">
          <cell r="H2306" t="str">
            <v/>
          </cell>
        </row>
        <row r="2307">
          <cell r="H2307" t="str">
            <v/>
          </cell>
        </row>
        <row r="2308">
          <cell r="H2308" t="str">
            <v/>
          </cell>
        </row>
        <row r="2309">
          <cell r="H2309" t="str">
            <v/>
          </cell>
        </row>
        <row r="2310">
          <cell r="H2310" t="str">
            <v/>
          </cell>
        </row>
        <row r="2311">
          <cell r="H2311" t="str">
            <v/>
          </cell>
        </row>
        <row r="2312">
          <cell r="H2312" t="str">
            <v/>
          </cell>
        </row>
        <row r="2313">
          <cell r="H2313" t="str">
            <v/>
          </cell>
        </row>
        <row r="2314">
          <cell r="H2314" t="str">
            <v/>
          </cell>
        </row>
        <row r="2315">
          <cell r="H2315" t="str">
            <v/>
          </cell>
        </row>
        <row r="2316">
          <cell r="H2316" t="str">
            <v/>
          </cell>
        </row>
        <row r="2317">
          <cell r="H2317" t="str">
            <v/>
          </cell>
        </row>
        <row r="2318">
          <cell r="H2318" t="str">
            <v/>
          </cell>
        </row>
        <row r="2319">
          <cell r="H2319" t="str">
            <v/>
          </cell>
        </row>
        <row r="2320">
          <cell r="H2320" t="str">
            <v/>
          </cell>
        </row>
        <row r="2321">
          <cell r="H2321" t="str">
            <v/>
          </cell>
        </row>
        <row r="2322">
          <cell r="H2322" t="str">
            <v/>
          </cell>
        </row>
        <row r="2323">
          <cell r="H2323" t="str">
            <v/>
          </cell>
        </row>
        <row r="2324">
          <cell r="H2324" t="str">
            <v/>
          </cell>
        </row>
        <row r="2325">
          <cell r="H2325" t="str">
            <v/>
          </cell>
        </row>
        <row r="2326">
          <cell r="H2326" t="str">
            <v/>
          </cell>
        </row>
        <row r="2327">
          <cell r="H2327" t="str">
            <v/>
          </cell>
        </row>
        <row r="2328">
          <cell r="H2328" t="str">
            <v/>
          </cell>
        </row>
        <row r="2329">
          <cell r="H2329" t="str">
            <v/>
          </cell>
        </row>
        <row r="2330">
          <cell r="H2330" t="str">
            <v/>
          </cell>
        </row>
        <row r="2331">
          <cell r="H2331" t="str">
            <v/>
          </cell>
        </row>
        <row r="2332">
          <cell r="H2332" t="str">
            <v/>
          </cell>
        </row>
        <row r="2333">
          <cell r="H2333" t="str">
            <v/>
          </cell>
        </row>
        <row r="2334">
          <cell r="H2334" t="str">
            <v/>
          </cell>
        </row>
        <row r="2335">
          <cell r="H2335" t="str">
            <v/>
          </cell>
        </row>
        <row r="2336">
          <cell r="H2336" t="str">
            <v/>
          </cell>
        </row>
        <row r="2337">
          <cell r="H2337" t="str">
            <v/>
          </cell>
        </row>
        <row r="2338">
          <cell r="H2338" t="str">
            <v/>
          </cell>
        </row>
        <row r="2339">
          <cell r="H2339" t="str">
            <v/>
          </cell>
        </row>
        <row r="2340">
          <cell r="H2340" t="str">
            <v/>
          </cell>
        </row>
        <row r="2341">
          <cell r="H2341" t="str">
            <v/>
          </cell>
        </row>
        <row r="2342">
          <cell r="H2342" t="str">
            <v/>
          </cell>
        </row>
        <row r="2343">
          <cell r="H2343" t="str">
            <v/>
          </cell>
        </row>
        <row r="2344">
          <cell r="H2344" t="str">
            <v/>
          </cell>
        </row>
        <row r="2345">
          <cell r="H2345" t="str">
            <v/>
          </cell>
        </row>
        <row r="2346">
          <cell r="H2346" t="str">
            <v/>
          </cell>
        </row>
        <row r="2347">
          <cell r="H2347" t="str">
            <v/>
          </cell>
        </row>
        <row r="2348">
          <cell r="H2348" t="str">
            <v/>
          </cell>
        </row>
        <row r="2349">
          <cell r="H2349" t="str">
            <v/>
          </cell>
        </row>
        <row r="2350">
          <cell r="H2350" t="str">
            <v/>
          </cell>
        </row>
        <row r="2351">
          <cell r="H2351" t="str">
            <v/>
          </cell>
        </row>
        <row r="2352">
          <cell r="H2352" t="str">
            <v/>
          </cell>
        </row>
        <row r="2353">
          <cell r="H2353" t="str">
            <v/>
          </cell>
        </row>
        <row r="2354">
          <cell r="H2354" t="str">
            <v/>
          </cell>
        </row>
        <row r="2355">
          <cell r="H2355" t="str">
            <v/>
          </cell>
        </row>
        <row r="2356">
          <cell r="H2356" t="str">
            <v/>
          </cell>
        </row>
        <row r="2357">
          <cell r="H2357" t="str">
            <v/>
          </cell>
        </row>
        <row r="2358">
          <cell r="H2358" t="str">
            <v/>
          </cell>
        </row>
        <row r="2359">
          <cell r="H2359" t="str">
            <v/>
          </cell>
        </row>
        <row r="2360">
          <cell r="H2360" t="str">
            <v/>
          </cell>
        </row>
        <row r="2361">
          <cell r="H2361" t="str">
            <v/>
          </cell>
        </row>
        <row r="2362">
          <cell r="H2362" t="str">
            <v/>
          </cell>
        </row>
        <row r="2363">
          <cell r="H2363" t="str">
            <v/>
          </cell>
        </row>
        <row r="2364">
          <cell r="H2364" t="str">
            <v/>
          </cell>
        </row>
        <row r="2365">
          <cell r="H2365" t="str">
            <v/>
          </cell>
        </row>
        <row r="2366">
          <cell r="H2366" t="str">
            <v/>
          </cell>
        </row>
        <row r="2367">
          <cell r="H2367" t="str">
            <v/>
          </cell>
        </row>
        <row r="2368">
          <cell r="H2368" t="str">
            <v/>
          </cell>
        </row>
        <row r="2369">
          <cell r="H2369" t="str">
            <v/>
          </cell>
        </row>
        <row r="2370">
          <cell r="H2370" t="str">
            <v/>
          </cell>
        </row>
        <row r="2371">
          <cell r="H2371" t="str">
            <v/>
          </cell>
        </row>
        <row r="2372">
          <cell r="H2372" t="str">
            <v/>
          </cell>
        </row>
        <row r="2373">
          <cell r="H2373" t="str">
            <v/>
          </cell>
        </row>
        <row r="2374">
          <cell r="H2374" t="str">
            <v/>
          </cell>
        </row>
        <row r="2375">
          <cell r="H2375" t="str">
            <v/>
          </cell>
        </row>
        <row r="2376">
          <cell r="H2376" t="str">
            <v/>
          </cell>
        </row>
        <row r="2377">
          <cell r="H2377" t="str">
            <v/>
          </cell>
        </row>
        <row r="2378">
          <cell r="H2378" t="str">
            <v/>
          </cell>
        </row>
        <row r="2379">
          <cell r="H2379" t="str">
            <v/>
          </cell>
        </row>
        <row r="2380">
          <cell r="H2380" t="str">
            <v/>
          </cell>
        </row>
        <row r="2381">
          <cell r="H2381" t="str">
            <v/>
          </cell>
        </row>
        <row r="2382">
          <cell r="H2382" t="str">
            <v/>
          </cell>
        </row>
        <row r="2383">
          <cell r="H2383" t="str">
            <v/>
          </cell>
        </row>
        <row r="2384">
          <cell r="H2384" t="str">
            <v/>
          </cell>
        </row>
        <row r="2385">
          <cell r="H2385" t="str">
            <v/>
          </cell>
        </row>
        <row r="2386">
          <cell r="H2386" t="str">
            <v/>
          </cell>
        </row>
        <row r="2387">
          <cell r="H2387" t="str">
            <v/>
          </cell>
        </row>
        <row r="2388">
          <cell r="H2388" t="str">
            <v/>
          </cell>
        </row>
        <row r="2389">
          <cell r="H2389" t="str">
            <v/>
          </cell>
        </row>
        <row r="2390">
          <cell r="H2390" t="str">
            <v/>
          </cell>
        </row>
        <row r="2391">
          <cell r="H2391" t="str">
            <v/>
          </cell>
        </row>
        <row r="2392">
          <cell r="H2392" t="str">
            <v/>
          </cell>
        </row>
        <row r="2393">
          <cell r="H2393" t="str">
            <v/>
          </cell>
        </row>
        <row r="2394">
          <cell r="H2394" t="str">
            <v/>
          </cell>
        </row>
        <row r="2395">
          <cell r="H2395" t="str">
            <v/>
          </cell>
        </row>
        <row r="2396">
          <cell r="H2396" t="str">
            <v/>
          </cell>
        </row>
        <row r="2397">
          <cell r="H2397" t="str">
            <v/>
          </cell>
        </row>
        <row r="2398">
          <cell r="H2398" t="str">
            <v/>
          </cell>
        </row>
        <row r="2399">
          <cell r="H2399" t="str">
            <v/>
          </cell>
        </row>
        <row r="2400">
          <cell r="H2400" t="str">
            <v/>
          </cell>
        </row>
        <row r="2401">
          <cell r="H2401" t="str">
            <v/>
          </cell>
        </row>
        <row r="2402">
          <cell r="H2402" t="str">
            <v/>
          </cell>
        </row>
        <row r="2403">
          <cell r="H2403" t="str">
            <v/>
          </cell>
        </row>
        <row r="2404">
          <cell r="H2404" t="str">
            <v/>
          </cell>
        </row>
        <row r="2405">
          <cell r="H2405" t="str">
            <v/>
          </cell>
        </row>
        <row r="2406">
          <cell r="H2406" t="str">
            <v/>
          </cell>
        </row>
        <row r="2407">
          <cell r="H2407" t="str">
            <v/>
          </cell>
        </row>
        <row r="2408">
          <cell r="H2408" t="str">
            <v/>
          </cell>
        </row>
        <row r="2409">
          <cell r="H2409" t="str">
            <v/>
          </cell>
        </row>
        <row r="2410">
          <cell r="H2410" t="str">
            <v/>
          </cell>
        </row>
        <row r="2411">
          <cell r="H2411" t="str">
            <v/>
          </cell>
        </row>
        <row r="2412">
          <cell r="H2412" t="str">
            <v/>
          </cell>
        </row>
        <row r="2413">
          <cell r="H2413" t="str">
            <v/>
          </cell>
        </row>
        <row r="2414">
          <cell r="H2414" t="str">
            <v/>
          </cell>
        </row>
        <row r="2415">
          <cell r="H2415" t="str">
            <v/>
          </cell>
        </row>
        <row r="2416">
          <cell r="H2416" t="str">
            <v/>
          </cell>
        </row>
        <row r="2417">
          <cell r="H2417" t="str">
            <v/>
          </cell>
        </row>
        <row r="2418">
          <cell r="H2418" t="str">
            <v/>
          </cell>
        </row>
        <row r="2419">
          <cell r="H2419" t="str">
            <v/>
          </cell>
        </row>
        <row r="2420">
          <cell r="H2420" t="str">
            <v/>
          </cell>
        </row>
        <row r="2421">
          <cell r="H2421" t="str">
            <v/>
          </cell>
        </row>
        <row r="2422">
          <cell r="H2422" t="str">
            <v/>
          </cell>
        </row>
        <row r="2423">
          <cell r="H2423" t="str">
            <v/>
          </cell>
        </row>
        <row r="2424">
          <cell r="H2424" t="str">
            <v/>
          </cell>
        </row>
        <row r="2425">
          <cell r="H2425" t="str">
            <v/>
          </cell>
        </row>
        <row r="2426">
          <cell r="H2426" t="str">
            <v/>
          </cell>
        </row>
        <row r="2427">
          <cell r="H2427" t="str">
            <v/>
          </cell>
        </row>
        <row r="2428">
          <cell r="H2428" t="str">
            <v/>
          </cell>
        </row>
        <row r="2429">
          <cell r="H2429" t="str">
            <v/>
          </cell>
        </row>
        <row r="2430">
          <cell r="H2430" t="str">
            <v/>
          </cell>
        </row>
        <row r="2431">
          <cell r="H2431" t="str">
            <v/>
          </cell>
        </row>
        <row r="2432">
          <cell r="H2432" t="str">
            <v/>
          </cell>
        </row>
        <row r="2433">
          <cell r="H2433" t="str">
            <v/>
          </cell>
        </row>
        <row r="2434">
          <cell r="H2434" t="str">
            <v/>
          </cell>
        </row>
        <row r="2435">
          <cell r="H2435" t="str">
            <v/>
          </cell>
        </row>
        <row r="2436">
          <cell r="H2436" t="str">
            <v/>
          </cell>
        </row>
        <row r="2437">
          <cell r="H2437" t="str">
            <v/>
          </cell>
        </row>
        <row r="2438">
          <cell r="H2438" t="str">
            <v/>
          </cell>
        </row>
        <row r="2439">
          <cell r="H2439" t="str">
            <v/>
          </cell>
        </row>
        <row r="2440">
          <cell r="H2440" t="str">
            <v/>
          </cell>
        </row>
        <row r="2441">
          <cell r="H2441" t="str">
            <v/>
          </cell>
        </row>
        <row r="2442">
          <cell r="H2442" t="str">
            <v/>
          </cell>
        </row>
        <row r="2443">
          <cell r="H2443" t="str">
            <v/>
          </cell>
        </row>
        <row r="2444">
          <cell r="H2444" t="str">
            <v/>
          </cell>
        </row>
        <row r="2445">
          <cell r="H2445" t="str">
            <v/>
          </cell>
        </row>
        <row r="2446">
          <cell r="H2446" t="str">
            <v/>
          </cell>
        </row>
        <row r="2447">
          <cell r="H2447" t="str">
            <v/>
          </cell>
        </row>
        <row r="2448">
          <cell r="H2448" t="str">
            <v/>
          </cell>
        </row>
        <row r="2449">
          <cell r="H2449" t="str">
            <v/>
          </cell>
        </row>
        <row r="2450">
          <cell r="H2450" t="str">
            <v/>
          </cell>
        </row>
        <row r="2451">
          <cell r="H2451" t="str">
            <v/>
          </cell>
        </row>
        <row r="2452">
          <cell r="H2452" t="str">
            <v/>
          </cell>
        </row>
        <row r="2453">
          <cell r="H2453" t="str">
            <v/>
          </cell>
        </row>
        <row r="2454">
          <cell r="H2454" t="str">
            <v/>
          </cell>
        </row>
        <row r="2455">
          <cell r="H2455" t="str">
            <v/>
          </cell>
        </row>
        <row r="2456">
          <cell r="H2456" t="str">
            <v/>
          </cell>
        </row>
        <row r="2457">
          <cell r="H2457" t="str">
            <v/>
          </cell>
        </row>
        <row r="2458">
          <cell r="H2458" t="str">
            <v/>
          </cell>
        </row>
        <row r="2459">
          <cell r="H2459" t="str">
            <v/>
          </cell>
        </row>
        <row r="2460">
          <cell r="H2460" t="str">
            <v/>
          </cell>
        </row>
        <row r="2461">
          <cell r="H2461" t="str">
            <v/>
          </cell>
        </row>
        <row r="2462">
          <cell r="H2462" t="str">
            <v/>
          </cell>
        </row>
        <row r="2463">
          <cell r="H2463" t="str">
            <v/>
          </cell>
        </row>
        <row r="2464">
          <cell r="H2464" t="str">
            <v/>
          </cell>
        </row>
        <row r="2465">
          <cell r="H2465" t="str">
            <v/>
          </cell>
        </row>
        <row r="2466">
          <cell r="H2466" t="str">
            <v/>
          </cell>
        </row>
        <row r="2467">
          <cell r="H2467" t="str">
            <v/>
          </cell>
        </row>
        <row r="2468">
          <cell r="H2468" t="str">
            <v/>
          </cell>
        </row>
        <row r="2469">
          <cell r="H2469" t="str">
            <v/>
          </cell>
        </row>
        <row r="2470">
          <cell r="H2470" t="str">
            <v/>
          </cell>
        </row>
        <row r="2471">
          <cell r="H2471" t="str">
            <v/>
          </cell>
        </row>
        <row r="2472">
          <cell r="H2472" t="str">
            <v/>
          </cell>
        </row>
        <row r="2473">
          <cell r="H2473" t="str">
            <v/>
          </cell>
        </row>
        <row r="2474">
          <cell r="H2474" t="str">
            <v/>
          </cell>
        </row>
        <row r="2475">
          <cell r="H2475" t="str">
            <v/>
          </cell>
        </row>
        <row r="2476">
          <cell r="H2476" t="str">
            <v/>
          </cell>
        </row>
        <row r="2477">
          <cell r="H2477" t="str">
            <v/>
          </cell>
        </row>
        <row r="2478">
          <cell r="H2478" t="str">
            <v/>
          </cell>
        </row>
        <row r="2479">
          <cell r="H2479" t="str">
            <v/>
          </cell>
        </row>
        <row r="2480">
          <cell r="H2480" t="str">
            <v/>
          </cell>
        </row>
        <row r="2481">
          <cell r="H2481" t="str">
            <v/>
          </cell>
        </row>
        <row r="2482">
          <cell r="H2482" t="str">
            <v/>
          </cell>
        </row>
        <row r="2483">
          <cell r="H2483" t="str">
            <v/>
          </cell>
        </row>
        <row r="2484">
          <cell r="H2484" t="str">
            <v/>
          </cell>
        </row>
        <row r="2485">
          <cell r="H2485" t="str">
            <v/>
          </cell>
        </row>
        <row r="2486">
          <cell r="H2486" t="str">
            <v/>
          </cell>
        </row>
        <row r="2487">
          <cell r="H2487" t="str">
            <v/>
          </cell>
        </row>
        <row r="2488">
          <cell r="H2488" t="str">
            <v/>
          </cell>
        </row>
        <row r="2489">
          <cell r="H2489" t="str">
            <v/>
          </cell>
        </row>
        <row r="2490">
          <cell r="H2490" t="str">
            <v/>
          </cell>
        </row>
        <row r="2491">
          <cell r="H2491" t="str">
            <v/>
          </cell>
        </row>
        <row r="2492">
          <cell r="H2492" t="str">
            <v/>
          </cell>
        </row>
        <row r="2493">
          <cell r="H2493" t="str">
            <v/>
          </cell>
        </row>
        <row r="2494">
          <cell r="H2494" t="str">
            <v/>
          </cell>
        </row>
        <row r="2495">
          <cell r="H2495" t="str">
            <v/>
          </cell>
        </row>
        <row r="2496">
          <cell r="H2496" t="str">
            <v/>
          </cell>
        </row>
        <row r="2497">
          <cell r="H2497" t="str">
            <v/>
          </cell>
        </row>
        <row r="2498">
          <cell r="H2498" t="str">
            <v/>
          </cell>
        </row>
        <row r="2499">
          <cell r="H2499" t="str">
            <v/>
          </cell>
        </row>
        <row r="2500">
          <cell r="H2500" t="str">
            <v/>
          </cell>
        </row>
        <row r="2501">
          <cell r="H2501" t="str">
            <v/>
          </cell>
        </row>
        <row r="2502">
          <cell r="H2502" t="str">
            <v/>
          </cell>
        </row>
        <row r="2503">
          <cell r="H2503" t="str">
            <v/>
          </cell>
        </row>
        <row r="2504">
          <cell r="H2504" t="str">
            <v/>
          </cell>
        </row>
        <row r="2505">
          <cell r="H2505" t="str">
            <v/>
          </cell>
        </row>
        <row r="2506">
          <cell r="H2506" t="str">
            <v/>
          </cell>
        </row>
        <row r="2507">
          <cell r="H2507" t="str">
            <v/>
          </cell>
        </row>
        <row r="2508">
          <cell r="H2508" t="str">
            <v/>
          </cell>
        </row>
        <row r="2509">
          <cell r="H2509" t="str">
            <v/>
          </cell>
        </row>
        <row r="2510">
          <cell r="H2510" t="str">
            <v/>
          </cell>
        </row>
        <row r="2511">
          <cell r="H2511" t="str">
            <v/>
          </cell>
        </row>
        <row r="2512">
          <cell r="H2512" t="str">
            <v/>
          </cell>
        </row>
        <row r="2513">
          <cell r="H2513" t="str">
            <v/>
          </cell>
        </row>
        <row r="2514">
          <cell r="H2514" t="str">
            <v/>
          </cell>
        </row>
        <row r="2515">
          <cell r="H2515" t="str">
            <v/>
          </cell>
        </row>
        <row r="2516">
          <cell r="H2516" t="str">
            <v/>
          </cell>
        </row>
        <row r="2517">
          <cell r="H2517" t="str">
            <v/>
          </cell>
        </row>
        <row r="2518">
          <cell r="H2518" t="str">
            <v/>
          </cell>
        </row>
        <row r="2519">
          <cell r="H2519" t="str">
            <v/>
          </cell>
        </row>
        <row r="2520">
          <cell r="H2520" t="str">
            <v/>
          </cell>
        </row>
        <row r="2521">
          <cell r="H2521" t="str">
            <v/>
          </cell>
        </row>
        <row r="2522">
          <cell r="H2522" t="str">
            <v/>
          </cell>
        </row>
        <row r="2523">
          <cell r="H2523" t="str">
            <v/>
          </cell>
        </row>
        <row r="2524">
          <cell r="H2524" t="str">
            <v/>
          </cell>
        </row>
        <row r="2525">
          <cell r="H2525" t="str">
            <v/>
          </cell>
        </row>
        <row r="2526">
          <cell r="H2526" t="str">
            <v/>
          </cell>
        </row>
        <row r="2527">
          <cell r="H2527" t="str">
            <v/>
          </cell>
        </row>
        <row r="2528">
          <cell r="H2528" t="str">
            <v/>
          </cell>
        </row>
        <row r="2529">
          <cell r="H2529" t="str">
            <v/>
          </cell>
        </row>
        <row r="2530">
          <cell r="H2530" t="str">
            <v/>
          </cell>
        </row>
        <row r="2531">
          <cell r="H2531" t="str">
            <v/>
          </cell>
        </row>
        <row r="2532">
          <cell r="H2532" t="str">
            <v/>
          </cell>
        </row>
        <row r="2533">
          <cell r="H2533" t="str">
            <v/>
          </cell>
        </row>
        <row r="2534">
          <cell r="H2534" t="str">
            <v/>
          </cell>
        </row>
        <row r="2535">
          <cell r="H2535" t="str">
            <v/>
          </cell>
        </row>
        <row r="2536">
          <cell r="H2536" t="str">
            <v/>
          </cell>
        </row>
        <row r="2537">
          <cell r="H2537" t="str">
            <v/>
          </cell>
        </row>
        <row r="2538">
          <cell r="H2538" t="str">
            <v/>
          </cell>
        </row>
        <row r="2539">
          <cell r="H2539" t="str">
            <v/>
          </cell>
        </row>
        <row r="2540">
          <cell r="H2540" t="str">
            <v/>
          </cell>
        </row>
        <row r="2541">
          <cell r="H2541" t="str">
            <v/>
          </cell>
        </row>
        <row r="2542">
          <cell r="H2542" t="str">
            <v/>
          </cell>
        </row>
        <row r="2543">
          <cell r="H2543" t="str">
            <v/>
          </cell>
        </row>
        <row r="2544">
          <cell r="H2544" t="str">
            <v/>
          </cell>
        </row>
        <row r="2545">
          <cell r="H2545" t="str">
            <v/>
          </cell>
        </row>
        <row r="2546">
          <cell r="H2546" t="str">
            <v/>
          </cell>
        </row>
        <row r="2547">
          <cell r="H2547" t="str">
            <v/>
          </cell>
        </row>
        <row r="2548">
          <cell r="H2548" t="str">
            <v/>
          </cell>
        </row>
        <row r="2549">
          <cell r="H2549" t="str">
            <v/>
          </cell>
        </row>
        <row r="2550">
          <cell r="H2550" t="str">
            <v/>
          </cell>
        </row>
        <row r="2551">
          <cell r="H2551" t="str">
            <v/>
          </cell>
        </row>
        <row r="2552">
          <cell r="H2552" t="str">
            <v/>
          </cell>
        </row>
        <row r="2553">
          <cell r="H2553" t="str">
            <v/>
          </cell>
        </row>
        <row r="2554">
          <cell r="H2554" t="str">
            <v/>
          </cell>
        </row>
        <row r="2555">
          <cell r="H2555" t="str">
            <v/>
          </cell>
        </row>
        <row r="2556">
          <cell r="H2556" t="str">
            <v/>
          </cell>
        </row>
        <row r="2557">
          <cell r="H2557" t="str">
            <v/>
          </cell>
        </row>
        <row r="2558">
          <cell r="H2558" t="str">
            <v/>
          </cell>
        </row>
        <row r="2559">
          <cell r="H2559" t="str">
            <v/>
          </cell>
        </row>
        <row r="2560">
          <cell r="H2560" t="str">
            <v/>
          </cell>
        </row>
        <row r="2561">
          <cell r="H2561" t="str">
            <v/>
          </cell>
        </row>
        <row r="2562">
          <cell r="H2562" t="str">
            <v/>
          </cell>
        </row>
        <row r="2563">
          <cell r="H2563" t="str">
            <v/>
          </cell>
        </row>
        <row r="2564">
          <cell r="H2564" t="str">
            <v/>
          </cell>
        </row>
        <row r="2565">
          <cell r="H2565" t="str">
            <v/>
          </cell>
        </row>
        <row r="2566">
          <cell r="H2566" t="str">
            <v/>
          </cell>
        </row>
        <row r="2567">
          <cell r="H2567" t="str">
            <v/>
          </cell>
        </row>
        <row r="2568">
          <cell r="H2568" t="str">
            <v/>
          </cell>
        </row>
        <row r="2569">
          <cell r="H2569" t="str">
            <v/>
          </cell>
        </row>
        <row r="2570">
          <cell r="H2570" t="str">
            <v/>
          </cell>
        </row>
        <row r="2571">
          <cell r="H2571" t="str">
            <v/>
          </cell>
        </row>
        <row r="2572">
          <cell r="H2572" t="str">
            <v/>
          </cell>
        </row>
        <row r="2573">
          <cell r="H2573" t="str">
            <v/>
          </cell>
        </row>
        <row r="2574">
          <cell r="H2574" t="str">
            <v/>
          </cell>
        </row>
        <row r="2575">
          <cell r="H2575" t="str">
            <v/>
          </cell>
        </row>
        <row r="2576">
          <cell r="H2576" t="str">
            <v/>
          </cell>
        </row>
        <row r="2577">
          <cell r="H2577" t="str">
            <v/>
          </cell>
        </row>
        <row r="2578">
          <cell r="H2578" t="str">
            <v/>
          </cell>
        </row>
        <row r="2579">
          <cell r="H2579" t="str">
            <v/>
          </cell>
        </row>
        <row r="2580">
          <cell r="H2580" t="str">
            <v/>
          </cell>
        </row>
        <row r="2581">
          <cell r="H2581" t="str">
            <v/>
          </cell>
        </row>
        <row r="2582">
          <cell r="H2582" t="str">
            <v/>
          </cell>
        </row>
        <row r="2583">
          <cell r="H2583" t="str">
            <v/>
          </cell>
        </row>
        <row r="2584">
          <cell r="H2584" t="str">
            <v/>
          </cell>
        </row>
        <row r="2585">
          <cell r="H2585" t="str">
            <v/>
          </cell>
        </row>
        <row r="2586">
          <cell r="H2586" t="str">
            <v/>
          </cell>
        </row>
        <row r="2587">
          <cell r="H2587" t="str">
            <v/>
          </cell>
        </row>
        <row r="2588">
          <cell r="H2588" t="str">
            <v/>
          </cell>
        </row>
        <row r="2589">
          <cell r="H2589" t="str">
            <v/>
          </cell>
        </row>
        <row r="2590">
          <cell r="H2590" t="str">
            <v/>
          </cell>
        </row>
        <row r="2591">
          <cell r="H2591" t="str">
            <v/>
          </cell>
        </row>
        <row r="2592">
          <cell r="H2592" t="str">
            <v/>
          </cell>
        </row>
        <row r="2593">
          <cell r="H2593" t="str">
            <v/>
          </cell>
        </row>
        <row r="2594">
          <cell r="H2594" t="str">
            <v/>
          </cell>
        </row>
        <row r="2595">
          <cell r="H2595" t="str">
            <v/>
          </cell>
        </row>
        <row r="2596">
          <cell r="H2596" t="str">
            <v/>
          </cell>
        </row>
        <row r="2597">
          <cell r="H2597" t="str">
            <v/>
          </cell>
        </row>
        <row r="2598">
          <cell r="H2598" t="str">
            <v/>
          </cell>
        </row>
        <row r="2599">
          <cell r="H2599" t="str">
            <v/>
          </cell>
        </row>
        <row r="2600">
          <cell r="H2600" t="str">
            <v/>
          </cell>
        </row>
        <row r="2601">
          <cell r="H2601" t="str">
            <v/>
          </cell>
        </row>
        <row r="2602">
          <cell r="H2602" t="str">
            <v/>
          </cell>
        </row>
        <row r="2603">
          <cell r="H2603" t="str">
            <v/>
          </cell>
        </row>
        <row r="2604">
          <cell r="H2604" t="str">
            <v/>
          </cell>
        </row>
        <row r="2605">
          <cell r="H2605" t="str">
            <v/>
          </cell>
        </row>
        <row r="2606">
          <cell r="H2606" t="str">
            <v/>
          </cell>
        </row>
        <row r="2607">
          <cell r="H2607" t="str">
            <v/>
          </cell>
        </row>
        <row r="2608">
          <cell r="H2608" t="str">
            <v/>
          </cell>
        </row>
        <row r="2609">
          <cell r="H2609" t="str">
            <v/>
          </cell>
        </row>
        <row r="2610">
          <cell r="H2610" t="str">
            <v/>
          </cell>
        </row>
        <row r="2611">
          <cell r="H2611" t="str">
            <v/>
          </cell>
        </row>
        <row r="2612">
          <cell r="H2612" t="str">
            <v/>
          </cell>
        </row>
        <row r="2613">
          <cell r="H2613" t="str">
            <v/>
          </cell>
        </row>
        <row r="2614">
          <cell r="H2614" t="str">
            <v/>
          </cell>
        </row>
        <row r="2615">
          <cell r="H2615" t="str">
            <v/>
          </cell>
        </row>
        <row r="2616">
          <cell r="H2616" t="str">
            <v/>
          </cell>
        </row>
        <row r="2617">
          <cell r="H2617" t="str">
            <v/>
          </cell>
        </row>
        <row r="2618">
          <cell r="H2618" t="str">
            <v/>
          </cell>
        </row>
        <row r="2619">
          <cell r="H2619" t="str">
            <v/>
          </cell>
        </row>
        <row r="2620">
          <cell r="H2620" t="str">
            <v/>
          </cell>
        </row>
        <row r="2621">
          <cell r="H2621" t="str">
            <v/>
          </cell>
        </row>
        <row r="2622">
          <cell r="H2622" t="str">
            <v/>
          </cell>
        </row>
        <row r="2623">
          <cell r="H2623" t="str">
            <v/>
          </cell>
        </row>
        <row r="2624">
          <cell r="H2624" t="str">
            <v/>
          </cell>
        </row>
        <row r="2625">
          <cell r="H2625" t="str">
            <v/>
          </cell>
        </row>
        <row r="2626">
          <cell r="H2626" t="str">
            <v/>
          </cell>
        </row>
        <row r="2627">
          <cell r="H2627" t="str">
            <v/>
          </cell>
        </row>
        <row r="2628">
          <cell r="H2628" t="str">
            <v/>
          </cell>
        </row>
        <row r="2629">
          <cell r="H2629" t="str">
            <v/>
          </cell>
        </row>
        <row r="2630">
          <cell r="H2630" t="str">
            <v/>
          </cell>
        </row>
        <row r="2631">
          <cell r="H2631" t="str">
            <v/>
          </cell>
        </row>
        <row r="2632">
          <cell r="H2632" t="str">
            <v/>
          </cell>
        </row>
        <row r="2633">
          <cell r="H2633" t="str">
            <v/>
          </cell>
        </row>
        <row r="2634">
          <cell r="H2634" t="str">
            <v/>
          </cell>
        </row>
        <row r="2635">
          <cell r="H2635" t="str">
            <v/>
          </cell>
        </row>
        <row r="2636">
          <cell r="H2636" t="str">
            <v/>
          </cell>
        </row>
        <row r="2637">
          <cell r="H2637" t="str">
            <v/>
          </cell>
        </row>
        <row r="2638">
          <cell r="H2638" t="str">
            <v/>
          </cell>
        </row>
        <row r="2639">
          <cell r="H2639" t="str">
            <v/>
          </cell>
        </row>
        <row r="2640">
          <cell r="H2640" t="str">
            <v/>
          </cell>
        </row>
        <row r="2641">
          <cell r="H2641" t="str">
            <v/>
          </cell>
        </row>
        <row r="2642">
          <cell r="H2642" t="str">
            <v/>
          </cell>
        </row>
        <row r="2643">
          <cell r="H2643" t="str">
            <v/>
          </cell>
        </row>
        <row r="2644">
          <cell r="H2644" t="str">
            <v/>
          </cell>
        </row>
        <row r="2645">
          <cell r="H2645" t="str">
            <v/>
          </cell>
        </row>
        <row r="2646">
          <cell r="H2646" t="str">
            <v/>
          </cell>
        </row>
        <row r="2647">
          <cell r="H2647" t="str">
            <v/>
          </cell>
        </row>
        <row r="2648">
          <cell r="H2648" t="str">
            <v/>
          </cell>
        </row>
        <row r="2649">
          <cell r="H2649" t="str">
            <v/>
          </cell>
        </row>
        <row r="2650">
          <cell r="H2650" t="str">
            <v/>
          </cell>
        </row>
        <row r="2651">
          <cell r="H2651" t="str">
            <v/>
          </cell>
        </row>
        <row r="2652">
          <cell r="H2652" t="str">
            <v/>
          </cell>
        </row>
        <row r="2653">
          <cell r="H2653" t="str">
            <v/>
          </cell>
        </row>
        <row r="2654">
          <cell r="H2654" t="str">
            <v/>
          </cell>
        </row>
        <row r="2655">
          <cell r="H2655" t="str">
            <v/>
          </cell>
        </row>
        <row r="2656">
          <cell r="H2656" t="str">
            <v/>
          </cell>
        </row>
        <row r="2657">
          <cell r="H2657" t="str">
            <v/>
          </cell>
        </row>
        <row r="2658">
          <cell r="H2658" t="str">
            <v/>
          </cell>
        </row>
        <row r="2659">
          <cell r="H2659" t="str">
            <v/>
          </cell>
        </row>
        <row r="2660">
          <cell r="H2660" t="str">
            <v/>
          </cell>
        </row>
        <row r="2661">
          <cell r="H2661" t="str">
            <v/>
          </cell>
        </row>
        <row r="2662">
          <cell r="H2662" t="str">
            <v/>
          </cell>
        </row>
        <row r="2663">
          <cell r="H2663" t="str">
            <v/>
          </cell>
        </row>
        <row r="2664">
          <cell r="H2664" t="str">
            <v/>
          </cell>
        </row>
        <row r="2665">
          <cell r="H2665" t="str">
            <v/>
          </cell>
        </row>
        <row r="2666">
          <cell r="H2666" t="str">
            <v/>
          </cell>
        </row>
        <row r="2667">
          <cell r="H2667" t="str">
            <v/>
          </cell>
        </row>
        <row r="2668">
          <cell r="H2668" t="str">
            <v/>
          </cell>
        </row>
        <row r="2669">
          <cell r="H2669" t="str">
            <v/>
          </cell>
        </row>
        <row r="2670">
          <cell r="H2670" t="str">
            <v/>
          </cell>
        </row>
        <row r="2671">
          <cell r="H2671" t="str">
            <v/>
          </cell>
        </row>
        <row r="2672">
          <cell r="H2672" t="str">
            <v/>
          </cell>
        </row>
        <row r="2673">
          <cell r="H2673" t="str">
            <v/>
          </cell>
        </row>
        <row r="2674">
          <cell r="H2674" t="str">
            <v/>
          </cell>
        </row>
        <row r="2675">
          <cell r="H2675" t="str">
            <v/>
          </cell>
        </row>
        <row r="2676">
          <cell r="H2676" t="str">
            <v/>
          </cell>
        </row>
        <row r="2677">
          <cell r="H2677" t="str">
            <v/>
          </cell>
        </row>
        <row r="2678">
          <cell r="H2678" t="str">
            <v/>
          </cell>
        </row>
        <row r="2679">
          <cell r="H2679" t="str">
            <v/>
          </cell>
        </row>
        <row r="2680">
          <cell r="H2680" t="str">
            <v/>
          </cell>
        </row>
        <row r="2681">
          <cell r="H2681" t="str">
            <v/>
          </cell>
        </row>
        <row r="2682">
          <cell r="H2682" t="str">
            <v/>
          </cell>
        </row>
        <row r="2683">
          <cell r="H2683" t="str">
            <v/>
          </cell>
        </row>
        <row r="2684">
          <cell r="H2684" t="str">
            <v/>
          </cell>
        </row>
        <row r="2685">
          <cell r="H2685" t="str">
            <v/>
          </cell>
        </row>
        <row r="2686">
          <cell r="H2686" t="str">
            <v/>
          </cell>
        </row>
        <row r="2687">
          <cell r="H2687" t="str">
            <v/>
          </cell>
        </row>
        <row r="2688">
          <cell r="H2688" t="str">
            <v/>
          </cell>
        </row>
        <row r="2689">
          <cell r="H2689" t="str">
            <v/>
          </cell>
        </row>
        <row r="2690">
          <cell r="H2690" t="str">
            <v/>
          </cell>
        </row>
        <row r="2691">
          <cell r="H2691" t="str">
            <v/>
          </cell>
        </row>
        <row r="2692">
          <cell r="H2692" t="str">
            <v/>
          </cell>
        </row>
        <row r="2693">
          <cell r="H2693" t="str">
            <v/>
          </cell>
        </row>
        <row r="2694">
          <cell r="H2694" t="str">
            <v/>
          </cell>
        </row>
        <row r="2695">
          <cell r="H2695" t="str">
            <v/>
          </cell>
        </row>
        <row r="2696">
          <cell r="H2696" t="str">
            <v/>
          </cell>
        </row>
        <row r="2697">
          <cell r="H2697" t="str">
            <v/>
          </cell>
        </row>
        <row r="2698">
          <cell r="H2698" t="str">
            <v/>
          </cell>
        </row>
        <row r="2699">
          <cell r="H2699" t="str">
            <v/>
          </cell>
        </row>
        <row r="2700">
          <cell r="H2700" t="str">
            <v/>
          </cell>
        </row>
        <row r="2701">
          <cell r="H2701" t="str">
            <v/>
          </cell>
        </row>
        <row r="2702">
          <cell r="H2702" t="str">
            <v/>
          </cell>
        </row>
        <row r="2703">
          <cell r="H2703" t="str">
            <v/>
          </cell>
        </row>
        <row r="2704">
          <cell r="H2704" t="str">
            <v/>
          </cell>
        </row>
        <row r="2705">
          <cell r="H2705" t="str">
            <v/>
          </cell>
        </row>
        <row r="2706">
          <cell r="H2706" t="str">
            <v/>
          </cell>
        </row>
        <row r="2707">
          <cell r="H2707" t="str">
            <v/>
          </cell>
        </row>
        <row r="2708">
          <cell r="H2708" t="str">
            <v/>
          </cell>
        </row>
        <row r="2709">
          <cell r="H2709" t="str">
            <v/>
          </cell>
        </row>
        <row r="2710">
          <cell r="H2710" t="str">
            <v/>
          </cell>
        </row>
        <row r="2711">
          <cell r="H2711" t="str">
            <v/>
          </cell>
        </row>
        <row r="2712">
          <cell r="H2712" t="str">
            <v/>
          </cell>
        </row>
        <row r="2713">
          <cell r="H2713" t="str">
            <v/>
          </cell>
        </row>
        <row r="2714">
          <cell r="H2714" t="str">
            <v/>
          </cell>
        </row>
        <row r="2715">
          <cell r="H2715" t="str">
            <v/>
          </cell>
        </row>
        <row r="2716">
          <cell r="H2716" t="str">
            <v/>
          </cell>
        </row>
        <row r="2717">
          <cell r="H2717" t="str">
            <v/>
          </cell>
        </row>
        <row r="2718">
          <cell r="H2718" t="str">
            <v/>
          </cell>
        </row>
        <row r="2719">
          <cell r="H2719" t="str">
            <v/>
          </cell>
        </row>
        <row r="2720">
          <cell r="H2720" t="str">
            <v/>
          </cell>
        </row>
        <row r="2721">
          <cell r="H2721" t="str">
            <v/>
          </cell>
        </row>
        <row r="2722">
          <cell r="H2722" t="str">
            <v/>
          </cell>
        </row>
        <row r="2723">
          <cell r="H2723" t="str">
            <v/>
          </cell>
        </row>
        <row r="2724">
          <cell r="H2724" t="str">
            <v/>
          </cell>
        </row>
        <row r="2725">
          <cell r="H2725" t="str">
            <v/>
          </cell>
        </row>
        <row r="2726">
          <cell r="H2726" t="str">
            <v/>
          </cell>
        </row>
        <row r="2727">
          <cell r="H2727" t="str">
            <v/>
          </cell>
        </row>
        <row r="2728">
          <cell r="H2728" t="str">
            <v/>
          </cell>
        </row>
        <row r="2729">
          <cell r="H2729" t="str">
            <v/>
          </cell>
        </row>
        <row r="2730">
          <cell r="H2730" t="str">
            <v/>
          </cell>
        </row>
        <row r="2731">
          <cell r="H2731" t="str">
            <v/>
          </cell>
        </row>
        <row r="2732">
          <cell r="H2732" t="str">
            <v/>
          </cell>
        </row>
        <row r="2733">
          <cell r="H2733" t="str">
            <v/>
          </cell>
        </row>
        <row r="2734">
          <cell r="H2734" t="str">
            <v/>
          </cell>
        </row>
        <row r="2735">
          <cell r="H2735" t="str">
            <v/>
          </cell>
        </row>
        <row r="2736">
          <cell r="H2736" t="str">
            <v/>
          </cell>
        </row>
        <row r="2737">
          <cell r="H2737" t="str">
            <v/>
          </cell>
        </row>
        <row r="2738">
          <cell r="H2738" t="str">
            <v/>
          </cell>
        </row>
        <row r="2739">
          <cell r="H2739" t="str">
            <v/>
          </cell>
        </row>
        <row r="2740">
          <cell r="H2740" t="str">
            <v/>
          </cell>
        </row>
        <row r="2741">
          <cell r="H2741" t="str">
            <v/>
          </cell>
        </row>
        <row r="2742">
          <cell r="H2742" t="str">
            <v/>
          </cell>
        </row>
        <row r="2743">
          <cell r="H2743" t="str">
            <v/>
          </cell>
        </row>
        <row r="2744">
          <cell r="H2744" t="str">
            <v/>
          </cell>
        </row>
        <row r="2745">
          <cell r="H2745" t="str">
            <v/>
          </cell>
        </row>
        <row r="2746">
          <cell r="H2746" t="str">
            <v/>
          </cell>
        </row>
        <row r="2747">
          <cell r="H2747" t="str">
            <v/>
          </cell>
        </row>
        <row r="2748">
          <cell r="H2748" t="str">
            <v/>
          </cell>
        </row>
        <row r="2749">
          <cell r="H2749" t="str">
            <v/>
          </cell>
        </row>
        <row r="2750">
          <cell r="H2750" t="str">
            <v/>
          </cell>
        </row>
        <row r="2751">
          <cell r="H2751" t="str">
            <v/>
          </cell>
        </row>
        <row r="2752">
          <cell r="H2752" t="str">
            <v/>
          </cell>
        </row>
        <row r="2753">
          <cell r="H2753" t="str">
            <v/>
          </cell>
        </row>
        <row r="2754">
          <cell r="H2754" t="str">
            <v/>
          </cell>
        </row>
        <row r="2755">
          <cell r="H2755" t="str">
            <v/>
          </cell>
        </row>
        <row r="2756">
          <cell r="H2756" t="str">
            <v/>
          </cell>
        </row>
        <row r="2757">
          <cell r="H2757" t="str">
            <v/>
          </cell>
        </row>
        <row r="2758">
          <cell r="H2758" t="str">
            <v/>
          </cell>
        </row>
        <row r="2759">
          <cell r="H2759" t="str">
            <v/>
          </cell>
        </row>
        <row r="2760">
          <cell r="H2760" t="str">
            <v/>
          </cell>
        </row>
        <row r="2761">
          <cell r="H2761" t="str">
            <v/>
          </cell>
        </row>
        <row r="2762">
          <cell r="H2762" t="str">
            <v/>
          </cell>
        </row>
        <row r="2763">
          <cell r="H2763" t="str">
            <v/>
          </cell>
        </row>
        <row r="2764">
          <cell r="H2764" t="str">
            <v/>
          </cell>
        </row>
        <row r="2765">
          <cell r="H2765" t="str">
            <v/>
          </cell>
        </row>
        <row r="2766">
          <cell r="H2766" t="str">
            <v/>
          </cell>
        </row>
        <row r="2767">
          <cell r="H2767" t="str">
            <v/>
          </cell>
        </row>
        <row r="2768">
          <cell r="H2768" t="str">
            <v/>
          </cell>
        </row>
        <row r="2769">
          <cell r="H2769" t="str">
            <v/>
          </cell>
        </row>
        <row r="2770">
          <cell r="H2770" t="str">
            <v/>
          </cell>
        </row>
        <row r="2771">
          <cell r="H2771" t="str">
            <v/>
          </cell>
        </row>
        <row r="2772">
          <cell r="H2772" t="str">
            <v/>
          </cell>
        </row>
        <row r="2773">
          <cell r="H2773" t="str">
            <v/>
          </cell>
        </row>
        <row r="2774">
          <cell r="H2774" t="str">
            <v/>
          </cell>
        </row>
        <row r="2775">
          <cell r="H2775" t="str">
            <v/>
          </cell>
        </row>
        <row r="2776">
          <cell r="H2776" t="str">
            <v/>
          </cell>
        </row>
        <row r="2777">
          <cell r="H2777" t="str">
            <v/>
          </cell>
        </row>
        <row r="2778">
          <cell r="H2778" t="str">
            <v/>
          </cell>
        </row>
        <row r="2779">
          <cell r="H2779" t="str">
            <v/>
          </cell>
        </row>
        <row r="2780">
          <cell r="H2780" t="str">
            <v/>
          </cell>
        </row>
        <row r="2781">
          <cell r="H2781" t="str">
            <v/>
          </cell>
        </row>
        <row r="2782">
          <cell r="H2782" t="str">
            <v/>
          </cell>
        </row>
        <row r="2783">
          <cell r="H2783" t="str">
            <v/>
          </cell>
        </row>
        <row r="2784">
          <cell r="H2784" t="str">
            <v/>
          </cell>
        </row>
        <row r="2785">
          <cell r="H2785" t="str">
            <v/>
          </cell>
        </row>
        <row r="2786">
          <cell r="H2786" t="str">
            <v/>
          </cell>
        </row>
        <row r="2787">
          <cell r="H2787" t="str">
            <v/>
          </cell>
        </row>
        <row r="2788">
          <cell r="H2788" t="str">
            <v/>
          </cell>
        </row>
        <row r="2789">
          <cell r="H2789" t="str">
            <v/>
          </cell>
        </row>
        <row r="2790">
          <cell r="H2790" t="str">
            <v/>
          </cell>
        </row>
        <row r="2791">
          <cell r="H2791" t="str">
            <v/>
          </cell>
        </row>
        <row r="2792">
          <cell r="H2792" t="str">
            <v/>
          </cell>
        </row>
        <row r="2793">
          <cell r="H2793" t="str">
            <v/>
          </cell>
        </row>
        <row r="2794">
          <cell r="H2794" t="str">
            <v/>
          </cell>
        </row>
        <row r="2795">
          <cell r="H2795" t="str">
            <v/>
          </cell>
        </row>
        <row r="2796">
          <cell r="H2796" t="str">
            <v/>
          </cell>
        </row>
        <row r="2797">
          <cell r="H2797" t="str">
            <v/>
          </cell>
        </row>
        <row r="2798">
          <cell r="H2798" t="str">
            <v/>
          </cell>
        </row>
        <row r="2799">
          <cell r="H2799" t="str">
            <v/>
          </cell>
        </row>
        <row r="2800">
          <cell r="H2800" t="str">
            <v/>
          </cell>
        </row>
        <row r="2801">
          <cell r="H2801" t="str">
            <v/>
          </cell>
        </row>
        <row r="2802">
          <cell r="H2802" t="str">
            <v/>
          </cell>
        </row>
        <row r="2803">
          <cell r="H2803" t="str">
            <v/>
          </cell>
        </row>
        <row r="2804">
          <cell r="H2804" t="str">
            <v/>
          </cell>
        </row>
        <row r="2805">
          <cell r="H2805" t="str">
            <v/>
          </cell>
        </row>
        <row r="2806">
          <cell r="H2806" t="str">
            <v/>
          </cell>
        </row>
        <row r="2807">
          <cell r="H2807" t="str">
            <v/>
          </cell>
        </row>
        <row r="2808">
          <cell r="H2808" t="str">
            <v/>
          </cell>
        </row>
        <row r="2809">
          <cell r="H2809" t="str">
            <v/>
          </cell>
        </row>
        <row r="2810">
          <cell r="H2810" t="str">
            <v/>
          </cell>
        </row>
        <row r="2811">
          <cell r="H2811" t="str">
            <v/>
          </cell>
        </row>
        <row r="2812">
          <cell r="H2812" t="str">
            <v/>
          </cell>
        </row>
        <row r="2813">
          <cell r="H2813" t="str">
            <v/>
          </cell>
        </row>
        <row r="2814">
          <cell r="H2814" t="str">
            <v/>
          </cell>
        </row>
        <row r="2815">
          <cell r="H2815" t="str">
            <v/>
          </cell>
        </row>
        <row r="2816">
          <cell r="H2816" t="str">
            <v/>
          </cell>
        </row>
        <row r="2817">
          <cell r="H2817" t="str">
            <v/>
          </cell>
        </row>
        <row r="2818">
          <cell r="H2818" t="str">
            <v/>
          </cell>
        </row>
        <row r="2819">
          <cell r="H2819" t="str">
            <v/>
          </cell>
        </row>
        <row r="2820">
          <cell r="H2820" t="str">
            <v/>
          </cell>
        </row>
        <row r="2821">
          <cell r="H2821" t="str">
            <v/>
          </cell>
        </row>
        <row r="2822">
          <cell r="H2822" t="str">
            <v/>
          </cell>
        </row>
        <row r="2823">
          <cell r="H2823" t="str">
            <v/>
          </cell>
        </row>
        <row r="2824">
          <cell r="H2824" t="str">
            <v/>
          </cell>
        </row>
        <row r="2825">
          <cell r="H2825" t="str">
            <v/>
          </cell>
        </row>
        <row r="2826">
          <cell r="H2826" t="str">
            <v/>
          </cell>
        </row>
        <row r="2827">
          <cell r="H2827" t="str">
            <v/>
          </cell>
        </row>
        <row r="2828">
          <cell r="H2828" t="str">
            <v/>
          </cell>
        </row>
        <row r="2829">
          <cell r="H2829" t="str">
            <v/>
          </cell>
        </row>
        <row r="2830">
          <cell r="H2830" t="str">
            <v/>
          </cell>
        </row>
        <row r="2831">
          <cell r="H2831" t="str">
            <v/>
          </cell>
        </row>
        <row r="2832">
          <cell r="H2832" t="str">
            <v/>
          </cell>
        </row>
        <row r="2833">
          <cell r="H2833" t="str">
            <v/>
          </cell>
        </row>
        <row r="2834">
          <cell r="H2834" t="str">
            <v/>
          </cell>
        </row>
        <row r="2835">
          <cell r="H2835" t="str">
            <v/>
          </cell>
        </row>
        <row r="2836">
          <cell r="H2836" t="str">
            <v/>
          </cell>
        </row>
        <row r="2837">
          <cell r="H2837" t="str">
            <v/>
          </cell>
        </row>
        <row r="2838">
          <cell r="H2838" t="str">
            <v/>
          </cell>
        </row>
        <row r="2839">
          <cell r="H2839" t="str">
            <v/>
          </cell>
        </row>
        <row r="2840">
          <cell r="H2840" t="str">
            <v/>
          </cell>
        </row>
        <row r="2841">
          <cell r="H2841" t="str">
            <v/>
          </cell>
        </row>
        <row r="2842">
          <cell r="H2842" t="str">
            <v/>
          </cell>
        </row>
        <row r="2843">
          <cell r="H2843" t="str">
            <v/>
          </cell>
        </row>
        <row r="2844">
          <cell r="H2844" t="str">
            <v/>
          </cell>
        </row>
        <row r="2845">
          <cell r="H2845" t="str">
            <v/>
          </cell>
        </row>
        <row r="2846">
          <cell r="H2846" t="str">
            <v/>
          </cell>
        </row>
        <row r="2847">
          <cell r="H2847" t="str">
            <v/>
          </cell>
        </row>
        <row r="2848">
          <cell r="H2848" t="str">
            <v/>
          </cell>
        </row>
        <row r="2849">
          <cell r="H2849" t="str">
            <v/>
          </cell>
        </row>
        <row r="2850">
          <cell r="H2850" t="str">
            <v/>
          </cell>
        </row>
        <row r="2851">
          <cell r="H2851" t="str">
            <v/>
          </cell>
        </row>
        <row r="2852">
          <cell r="H2852" t="str">
            <v/>
          </cell>
        </row>
        <row r="2853">
          <cell r="H2853" t="str">
            <v/>
          </cell>
        </row>
        <row r="2854">
          <cell r="H2854" t="str">
            <v/>
          </cell>
        </row>
        <row r="2855">
          <cell r="H2855" t="str">
            <v/>
          </cell>
        </row>
        <row r="2856">
          <cell r="H2856" t="str">
            <v/>
          </cell>
        </row>
        <row r="2857">
          <cell r="H2857" t="str">
            <v/>
          </cell>
        </row>
        <row r="2858">
          <cell r="H2858" t="str">
            <v/>
          </cell>
        </row>
        <row r="2859">
          <cell r="H2859" t="str">
            <v/>
          </cell>
        </row>
        <row r="2860">
          <cell r="H2860" t="str">
            <v/>
          </cell>
        </row>
        <row r="2861">
          <cell r="H2861" t="str">
            <v/>
          </cell>
        </row>
        <row r="2862">
          <cell r="H2862" t="str">
            <v/>
          </cell>
        </row>
        <row r="2863">
          <cell r="H2863" t="str">
            <v/>
          </cell>
        </row>
        <row r="2864">
          <cell r="H2864" t="str">
            <v/>
          </cell>
        </row>
        <row r="2865">
          <cell r="H2865" t="str">
            <v/>
          </cell>
        </row>
        <row r="2866">
          <cell r="H2866" t="str">
            <v/>
          </cell>
        </row>
        <row r="2867">
          <cell r="H2867" t="str">
            <v/>
          </cell>
        </row>
        <row r="2868">
          <cell r="H2868" t="str">
            <v/>
          </cell>
        </row>
        <row r="2869">
          <cell r="H2869" t="str">
            <v/>
          </cell>
        </row>
        <row r="2870">
          <cell r="H2870" t="str">
            <v/>
          </cell>
        </row>
        <row r="2871">
          <cell r="H2871" t="str">
            <v/>
          </cell>
        </row>
        <row r="2872">
          <cell r="H2872" t="str">
            <v/>
          </cell>
        </row>
        <row r="2873">
          <cell r="H2873" t="str">
            <v/>
          </cell>
        </row>
        <row r="2874">
          <cell r="H2874" t="str">
            <v/>
          </cell>
        </row>
        <row r="2875">
          <cell r="H2875" t="str">
            <v/>
          </cell>
        </row>
        <row r="2876">
          <cell r="H2876" t="str">
            <v/>
          </cell>
        </row>
        <row r="2877">
          <cell r="H2877" t="str">
            <v/>
          </cell>
        </row>
        <row r="2878">
          <cell r="H2878" t="str">
            <v/>
          </cell>
        </row>
        <row r="2879">
          <cell r="H2879" t="str">
            <v/>
          </cell>
        </row>
        <row r="2880">
          <cell r="H2880" t="str">
            <v/>
          </cell>
        </row>
        <row r="2881">
          <cell r="H2881" t="str">
            <v/>
          </cell>
        </row>
        <row r="2882">
          <cell r="H2882" t="str">
            <v/>
          </cell>
        </row>
        <row r="2883">
          <cell r="H2883" t="str">
            <v/>
          </cell>
        </row>
        <row r="2884">
          <cell r="H2884" t="str">
            <v/>
          </cell>
        </row>
        <row r="2885">
          <cell r="H2885" t="str">
            <v/>
          </cell>
        </row>
        <row r="2886">
          <cell r="H2886" t="str">
            <v/>
          </cell>
        </row>
        <row r="2887">
          <cell r="H2887" t="str">
            <v/>
          </cell>
        </row>
        <row r="2888">
          <cell r="H2888" t="str">
            <v/>
          </cell>
        </row>
        <row r="2889">
          <cell r="H2889" t="str">
            <v/>
          </cell>
        </row>
        <row r="2890">
          <cell r="H2890" t="str">
            <v/>
          </cell>
        </row>
        <row r="2891">
          <cell r="H2891" t="str">
            <v/>
          </cell>
        </row>
        <row r="2892">
          <cell r="H2892" t="str">
            <v/>
          </cell>
        </row>
        <row r="2893">
          <cell r="H2893" t="str">
            <v/>
          </cell>
        </row>
        <row r="2894">
          <cell r="H2894" t="str">
            <v/>
          </cell>
        </row>
        <row r="2895">
          <cell r="H2895" t="str">
            <v/>
          </cell>
        </row>
        <row r="2896">
          <cell r="H2896" t="str">
            <v/>
          </cell>
        </row>
        <row r="2897">
          <cell r="H2897" t="str">
            <v/>
          </cell>
        </row>
        <row r="2898">
          <cell r="H2898" t="str">
            <v/>
          </cell>
        </row>
        <row r="2899">
          <cell r="H2899" t="str">
            <v/>
          </cell>
        </row>
        <row r="2900">
          <cell r="H2900" t="str">
            <v/>
          </cell>
        </row>
        <row r="2901">
          <cell r="H2901" t="str">
            <v/>
          </cell>
        </row>
        <row r="2902">
          <cell r="H2902" t="str">
            <v/>
          </cell>
        </row>
        <row r="2903">
          <cell r="H2903" t="str">
            <v/>
          </cell>
        </row>
        <row r="2904">
          <cell r="H2904" t="str">
            <v/>
          </cell>
        </row>
        <row r="2905">
          <cell r="H2905" t="str">
            <v/>
          </cell>
        </row>
        <row r="2906">
          <cell r="H2906" t="str">
            <v/>
          </cell>
        </row>
        <row r="2907">
          <cell r="H2907" t="str">
            <v/>
          </cell>
        </row>
        <row r="2908">
          <cell r="H2908" t="str">
            <v/>
          </cell>
        </row>
        <row r="2909">
          <cell r="H2909" t="str">
            <v/>
          </cell>
        </row>
        <row r="2910">
          <cell r="H2910" t="str">
            <v/>
          </cell>
        </row>
        <row r="2911">
          <cell r="H2911" t="str">
            <v/>
          </cell>
        </row>
        <row r="2912">
          <cell r="H2912" t="str">
            <v/>
          </cell>
        </row>
        <row r="2913">
          <cell r="H2913" t="str">
            <v/>
          </cell>
        </row>
        <row r="2914">
          <cell r="H2914" t="str">
            <v/>
          </cell>
        </row>
        <row r="2915">
          <cell r="H2915" t="str">
            <v/>
          </cell>
        </row>
        <row r="2916">
          <cell r="H2916" t="str">
            <v/>
          </cell>
        </row>
        <row r="2917">
          <cell r="H2917" t="str">
            <v/>
          </cell>
        </row>
        <row r="2918">
          <cell r="H2918" t="str">
            <v/>
          </cell>
        </row>
        <row r="2919">
          <cell r="H2919" t="str">
            <v/>
          </cell>
        </row>
        <row r="2920">
          <cell r="H2920" t="str">
            <v/>
          </cell>
        </row>
        <row r="2921">
          <cell r="H2921" t="str">
            <v/>
          </cell>
        </row>
        <row r="2922">
          <cell r="H2922" t="str">
            <v/>
          </cell>
        </row>
        <row r="2923">
          <cell r="H2923" t="str">
            <v/>
          </cell>
        </row>
        <row r="2924">
          <cell r="H2924" t="str">
            <v/>
          </cell>
        </row>
        <row r="2925">
          <cell r="H2925" t="str">
            <v/>
          </cell>
        </row>
        <row r="2926">
          <cell r="H2926" t="str">
            <v/>
          </cell>
        </row>
        <row r="2927">
          <cell r="H2927" t="str">
            <v/>
          </cell>
        </row>
        <row r="2928">
          <cell r="H2928" t="str">
            <v/>
          </cell>
        </row>
        <row r="2929">
          <cell r="H2929" t="str">
            <v/>
          </cell>
        </row>
        <row r="2930">
          <cell r="H2930" t="str">
            <v/>
          </cell>
        </row>
        <row r="2931">
          <cell r="H2931" t="str">
            <v/>
          </cell>
        </row>
        <row r="2932">
          <cell r="H2932" t="str">
            <v/>
          </cell>
        </row>
        <row r="2933">
          <cell r="H2933" t="str">
            <v/>
          </cell>
        </row>
        <row r="2934">
          <cell r="H2934" t="str">
            <v/>
          </cell>
        </row>
        <row r="2935">
          <cell r="H2935" t="str">
            <v/>
          </cell>
        </row>
        <row r="2936">
          <cell r="H2936" t="str">
            <v/>
          </cell>
        </row>
        <row r="2937">
          <cell r="H2937" t="str">
            <v/>
          </cell>
        </row>
        <row r="2938">
          <cell r="H2938" t="str">
            <v/>
          </cell>
        </row>
        <row r="2939">
          <cell r="H2939" t="str">
            <v/>
          </cell>
        </row>
        <row r="2940">
          <cell r="H2940" t="str">
            <v/>
          </cell>
        </row>
        <row r="2941">
          <cell r="H2941" t="str">
            <v/>
          </cell>
        </row>
        <row r="2942">
          <cell r="H2942" t="str">
            <v/>
          </cell>
        </row>
        <row r="2943">
          <cell r="H2943" t="str">
            <v/>
          </cell>
        </row>
        <row r="2944">
          <cell r="H2944" t="str">
            <v/>
          </cell>
        </row>
        <row r="2945">
          <cell r="H2945" t="str">
            <v/>
          </cell>
        </row>
        <row r="2946">
          <cell r="H2946" t="str">
            <v/>
          </cell>
        </row>
        <row r="2947">
          <cell r="H2947" t="str">
            <v/>
          </cell>
        </row>
        <row r="2948">
          <cell r="H2948" t="str">
            <v/>
          </cell>
        </row>
        <row r="2949">
          <cell r="H2949" t="str">
            <v/>
          </cell>
        </row>
        <row r="2950">
          <cell r="H2950" t="str">
            <v/>
          </cell>
        </row>
        <row r="2951">
          <cell r="H2951" t="str">
            <v/>
          </cell>
        </row>
        <row r="2952">
          <cell r="H2952" t="str">
            <v/>
          </cell>
        </row>
        <row r="2953">
          <cell r="H2953" t="str">
            <v/>
          </cell>
        </row>
        <row r="2954">
          <cell r="H2954" t="str">
            <v/>
          </cell>
        </row>
        <row r="2955">
          <cell r="H2955" t="str">
            <v/>
          </cell>
        </row>
        <row r="2956">
          <cell r="H2956" t="str">
            <v/>
          </cell>
        </row>
        <row r="2957">
          <cell r="H2957" t="str">
            <v/>
          </cell>
        </row>
        <row r="2958">
          <cell r="H2958" t="str">
            <v/>
          </cell>
        </row>
        <row r="2959">
          <cell r="H2959" t="str">
            <v/>
          </cell>
        </row>
        <row r="2960">
          <cell r="H2960" t="str">
            <v/>
          </cell>
        </row>
        <row r="2961">
          <cell r="H2961" t="str">
            <v/>
          </cell>
        </row>
        <row r="2962">
          <cell r="H2962" t="str">
            <v/>
          </cell>
        </row>
        <row r="2963">
          <cell r="H2963" t="str">
            <v/>
          </cell>
        </row>
        <row r="2964">
          <cell r="H2964" t="str">
            <v/>
          </cell>
        </row>
        <row r="2965">
          <cell r="H2965" t="str">
            <v/>
          </cell>
        </row>
        <row r="2966">
          <cell r="H2966" t="str">
            <v/>
          </cell>
        </row>
        <row r="2967">
          <cell r="H2967" t="str">
            <v/>
          </cell>
        </row>
        <row r="2968">
          <cell r="H2968" t="str">
            <v/>
          </cell>
        </row>
        <row r="2969">
          <cell r="H2969" t="str">
            <v/>
          </cell>
        </row>
        <row r="2970">
          <cell r="H2970" t="str">
            <v/>
          </cell>
        </row>
        <row r="2971">
          <cell r="H2971" t="str">
            <v/>
          </cell>
        </row>
        <row r="2972">
          <cell r="H2972" t="str">
            <v/>
          </cell>
        </row>
        <row r="2973">
          <cell r="H2973" t="str">
            <v/>
          </cell>
        </row>
        <row r="2974">
          <cell r="H2974" t="str">
            <v/>
          </cell>
        </row>
        <row r="2975">
          <cell r="H2975" t="str">
            <v/>
          </cell>
        </row>
        <row r="2976">
          <cell r="H2976" t="str">
            <v/>
          </cell>
        </row>
        <row r="2977">
          <cell r="H2977" t="str">
            <v/>
          </cell>
        </row>
        <row r="2978">
          <cell r="H2978" t="str">
            <v/>
          </cell>
        </row>
        <row r="2979">
          <cell r="H2979" t="str">
            <v/>
          </cell>
        </row>
        <row r="2980">
          <cell r="H2980" t="str">
            <v/>
          </cell>
        </row>
        <row r="2981">
          <cell r="H2981" t="str">
            <v/>
          </cell>
        </row>
        <row r="2982">
          <cell r="H2982" t="str">
            <v/>
          </cell>
        </row>
        <row r="2983">
          <cell r="H2983" t="str">
            <v/>
          </cell>
        </row>
        <row r="2984">
          <cell r="H2984" t="str">
            <v/>
          </cell>
        </row>
        <row r="2985">
          <cell r="H2985" t="str">
            <v/>
          </cell>
        </row>
        <row r="2986">
          <cell r="H2986" t="str">
            <v/>
          </cell>
        </row>
        <row r="2987">
          <cell r="H2987" t="str">
            <v/>
          </cell>
        </row>
        <row r="2988">
          <cell r="H2988" t="str">
            <v/>
          </cell>
        </row>
        <row r="2989">
          <cell r="H2989" t="str">
            <v/>
          </cell>
        </row>
        <row r="2990">
          <cell r="H2990" t="str">
            <v/>
          </cell>
        </row>
        <row r="2991">
          <cell r="H2991" t="str">
            <v/>
          </cell>
        </row>
        <row r="2992">
          <cell r="H2992" t="str">
            <v/>
          </cell>
        </row>
        <row r="2993">
          <cell r="H2993" t="str">
            <v/>
          </cell>
        </row>
        <row r="2994">
          <cell r="H2994" t="str">
            <v/>
          </cell>
        </row>
        <row r="2995">
          <cell r="H2995" t="str">
            <v/>
          </cell>
        </row>
        <row r="2996">
          <cell r="H2996" t="str">
            <v/>
          </cell>
        </row>
        <row r="2997">
          <cell r="H2997" t="str">
            <v/>
          </cell>
        </row>
        <row r="2998">
          <cell r="H2998" t="str">
            <v/>
          </cell>
        </row>
        <row r="2999">
          <cell r="H2999" t="str">
            <v/>
          </cell>
        </row>
        <row r="3000">
          <cell r="H3000" t="str">
            <v/>
          </cell>
        </row>
        <row r="3001">
          <cell r="H3001" t="str">
            <v/>
          </cell>
        </row>
        <row r="3002">
          <cell r="H3002" t="str">
            <v/>
          </cell>
        </row>
        <row r="3003">
          <cell r="H3003" t="str">
            <v/>
          </cell>
        </row>
        <row r="3004">
          <cell r="H3004" t="str">
            <v/>
          </cell>
        </row>
        <row r="3005">
          <cell r="H3005" t="str">
            <v/>
          </cell>
        </row>
        <row r="3006">
          <cell r="H3006" t="str">
            <v/>
          </cell>
        </row>
        <row r="3007">
          <cell r="H3007" t="str">
            <v/>
          </cell>
        </row>
        <row r="3008">
          <cell r="H3008" t="str">
            <v/>
          </cell>
        </row>
        <row r="3009">
          <cell r="H3009" t="str">
            <v/>
          </cell>
        </row>
        <row r="3010">
          <cell r="H3010" t="str">
            <v/>
          </cell>
        </row>
        <row r="3011">
          <cell r="H3011" t="str">
            <v/>
          </cell>
        </row>
        <row r="3012">
          <cell r="H3012" t="str">
            <v/>
          </cell>
        </row>
        <row r="3013">
          <cell r="H3013" t="str">
            <v/>
          </cell>
        </row>
        <row r="3014">
          <cell r="H3014" t="str">
            <v/>
          </cell>
        </row>
        <row r="3015">
          <cell r="H3015" t="str">
            <v/>
          </cell>
        </row>
        <row r="3016">
          <cell r="H3016" t="str">
            <v/>
          </cell>
        </row>
        <row r="3017">
          <cell r="H3017" t="str">
            <v/>
          </cell>
        </row>
        <row r="3018">
          <cell r="H3018" t="str">
            <v/>
          </cell>
        </row>
        <row r="3019">
          <cell r="H3019" t="str">
            <v/>
          </cell>
        </row>
        <row r="3020">
          <cell r="H3020" t="str">
            <v/>
          </cell>
        </row>
        <row r="3021">
          <cell r="H3021" t="str">
            <v/>
          </cell>
        </row>
        <row r="3022">
          <cell r="H3022" t="str">
            <v/>
          </cell>
        </row>
        <row r="3023">
          <cell r="H3023" t="str">
            <v/>
          </cell>
        </row>
        <row r="3024">
          <cell r="H3024" t="str">
            <v/>
          </cell>
        </row>
        <row r="3025">
          <cell r="H3025" t="str">
            <v/>
          </cell>
        </row>
        <row r="3026">
          <cell r="H3026" t="str">
            <v/>
          </cell>
        </row>
        <row r="3027">
          <cell r="H3027" t="str">
            <v/>
          </cell>
        </row>
        <row r="3028">
          <cell r="H3028" t="str">
            <v/>
          </cell>
        </row>
        <row r="3029">
          <cell r="H3029" t="str">
            <v/>
          </cell>
        </row>
        <row r="3030">
          <cell r="H3030" t="str">
            <v/>
          </cell>
        </row>
        <row r="3031">
          <cell r="H3031" t="str">
            <v/>
          </cell>
        </row>
        <row r="3032">
          <cell r="H3032" t="str">
            <v/>
          </cell>
        </row>
        <row r="3033">
          <cell r="H3033" t="str">
            <v/>
          </cell>
        </row>
        <row r="3034">
          <cell r="H3034" t="str">
            <v/>
          </cell>
        </row>
        <row r="3035">
          <cell r="H3035" t="str">
            <v/>
          </cell>
        </row>
        <row r="3036">
          <cell r="H3036" t="str">
            <v/>
          </cell>
        </row>
        <row r="3037">
          <cell r="H3037" t="str">
            <v/>
          </cell>
        </row>
        <row r="3038">
          <cell r="H3038" t="str">
            <v/>
          </cell>
        </row>
        <row r="3039">
          <cell r="H3039" t="str">
            <v/>
          </cell>
        </row>
        <row r="3040">
          <cell r="H3040" t="str">
            <v/>
          </cell>
        </row>
        <row r="3041">
          <cell r="H3041" t="str">
            <v/>
          </cell>
        </row>
        <row r="3042">
          <cell r="H3042" t="str">
            <v/>
          </cell>
        </row>
        <row r="3043">
          <cell r="H3043" t="str">
            <v/>
          </cell>
        </row>
        <row r="3044">
          <cell r="H3044" t="str">
            <v/>
          </cell>
        </row>
        <row r="3045">
          <cell r="H3045" t="str">
            <v/>
          </cell>
        </row>
        <row r="3046">
          <cell r="H3046" t="str">
            <v/>
          </cell>
        </row>
        <row r="3047">
          <cell r="H3047" t="str">
            <v/>
          </cell>
        </row>
        <row r="3048">
          <cell r="H3048" t="str">
            <v/>
          </cell>
        </row>
        <row r="3049">
          <cell r="H3049" t="str">
            <v/>
          </cell>
        </row>
        <row r="3050">
          <cell r="H3050" t="str">
            <v/>
          </cell>
        </row>
        <row r="3051">
          <cell r="H3051" t="str">
            <v/>
          </cell>
        </row>
        <row r="3052">
          <cell r="H3052" t="str">
            <v/>
          </cell>
        </row>
        <row r="3053">
          <cell r="H3053" t="str">
            <v/>
          </cell>
        </row>
        <row r="3054">
          <cell r="H3054" t="str">
            <v/>
          </cell>
        </row>
        <row r="3055">
          <cell r="H3055" t="str">
            <v/>
          </cell>
        </row>
        <row r="3056">
          <cell r="H3056" t="str">
            <v/>
          </cell>
        </row>
        <row r="3057">
          <cell r="H3057" t="str">
            <v/>
          </cell>
        </row>
        <row r="3058">
          <cell r="H3058" t="str">
            <v/>
          </cell>
        </row>
        <row r="3059">
          <cell r="H3059" t="str">
            <v/>
          </cell>
        </row>
        <row r="3060">
          <cell r="H3060" t="str">
            <v/>
          </cell>
        </row>
        <row r="3061">
          <cell r="H3061" t="str">
            <v/>
          </cell>
        </row>
        <row r="3062">
          <cell r="H3062" t="str">
            <v/>
          </cell>
        </row>
        <row r="3063">
          <cell r="H3063" t="str">
            <v/>
          </cell>
        </row>
        <row r="3064">
          <cell r="H3064" t="str">
            <v/>
          </cell>
        </row>
        <row r="3065">
          <cell r="H3065" t="str">
            <v/>
          </cell>
        </row>
        <row r="3066">
          <cell r="H3066" t="str">
            <v/>
          </cell>
        </row>
        <row r="3067">
          <cell r="H3067" t="str">
            <v/>
          </cell>
        </row>
        <row r="3068">
          <cell r="H3068" t="str">
            <v/>
          </cell>
        </row>
        <row r="3069">
          <cell r="H3069" t="str">
            <v/>
          </cell>
        </row>
        <row r="3070">
          <cell r="H3070" t="str">
            <v/>
          </cell>
        </row>
        <row r="3071">
          <cell r="H3071" t="str">
            <v/>
          </cell>
        </row>
        <row r="3072">
          <cell r="H3072" t="str">
            <v/>
          </cell>
        </row>
        <row r="3073">
          <cell r="H3073" t="str">
            <v/>
          </cell>
        </row>
        <row r="3074">
          <cell r="H3074" t="str">
            <v/>
          </cell>
        </row>
        <row r="3075">
          <cell r="H3075" t="str">
            <v/>
          </cell>
        </row>
        <row r="3076">
          <cell r="H3076" t="str">
            <v/>
          </cell>
        </row>
        <row r="3077">
          <cell r="H3077" t="str">
            <v/>
          </cell>
        </row>
        <row r="3078">
          <cell r="H3078" t="str">
            <v/>
          </cell>
        </row>
        <row r="3079">
          <cell r="H3079" t="str">
            <v/>
          </cell>
        </row>
        <row r="3080">
          <cell r="H3080" t="str">
            <v/>
          </cell>
        </row>
        <row r="3081">
          <cell r="H3081" t="str">
            <v/>
          </cell>
        </row>
        <row r="3082">
          <cell r="H3082" t="str">
            <v/>
          </cell>
        </row>
        <row r="3083">
          <cell r="H3083" t="str">
            <v/>
          </cell>
        </row>
        <row r="3084">
          <cell r="H3084" t="str">
            <v/>
          </cell>
        </row>
        <row r="3085">
          <cell r="H3085" t="str">
            <v/>
          </cell>
        </row>
        <row r="3086">
          <cell r="H3086" t="str">
            <v/>
          </cell>
        </row>
        <row r="3087">
          <cell r="H3087" t="str">
            <v/>
          </cell>
        </row>
        <row r="3088">
          <cell r="H3088" t="str">
            <v/>
          </cell>
        </row>
        <row r="3089">
          <cell r="H3089" t="str">
            <v/>
          </cell>
        </row>
        <row r="3090">
          <cell r="H3090" t="str">
            <v/>
          </cell>
        </row>
        <row r="3091">
          <cell r="H3091" t="str">
            <v/>
          </cell>
        </row>
        <row r="3092">
          <cell r="H3092" t="str">
            <v/>
          </cell>
        </row>
        <row r="3093">
          <cell r="H3093" t="str">
            <v/>
          </cell>
        </row>
        <row r="3094">
          <cell r="H3094" t="str">
            <v/>
          </cell>
        </row>
        <row r="3095">
          <cell r="H3095" t="str">
            <v/>
          </cell>
        </row>
        <row r="3096">
          <cell r="H3096" t="str">
            <v/>
          </cell>
        </row>
        <row r="3097">
          <cell r="H3097" t="str">
            <v/>
          </cell>
        </row>
        <row r="3098">
          <cell r="H3098" t="str">
            <v/>
          </cell>
        </row>
        <row r="3099">
          <cell r="H3099" t="str">
            <v/>
          </cell>
        </row>
        <row r="3100">
          <cell r="H3100" t="str">
            <v/>
          </cell>
        </row>
        <row r="3101">
          <cell r="H3101" t="str">
            <v/>
          </cell>
        </row>
        <row r="3102">
          <cell r="H3102" t="str">
            <v/>
          </cell>
        </row>
        <row r="3103">
          <cell r="H3103" t="str">
            <v/>
          </cell>
        </row>
        <row r="3104">
          <cell r="H3104" t="str">
            <v/>
          </cell>
        </row>
        <row r="3105">
          <cell r="H3105" t="str">
            <v/>
          </cell>
        </row>
        <row r="3106">
          <cell r="H3106" t="str">
            <v/>
          </cell>
        </row>
        <row r="3107">
          <cell r="H3107" t="str">
            <v/>
          </cell>
        </row>
        <row r="3108">
          <cell r="H3108" t="str">
            <v/>
          </cell>
        </row>
        <row r="3109">
          <cell r="H3109" t="str">
            <v/>
          </cell>
        </row>
        <row r="3110">
          <cell r="H3110" t="str">
            <v/>
          </cell>
        </row>
        <row r="3111">
          <cell r="H3111" t="str">
            <v/>
          </cell>
        </row>
        <row r="3112">
          <cell r="H3112" t="str">
            <v/>
          </cell>
        </row>
        <row r="3113">
          <cell r="H3113" t="str">
            <v/>
          </cell>
        </row>
        <row r="3114">
          <cell r="H3114" t="str">
            <v/>
          </cell>
        </row>
        <row r="3115">
          <cell r="H3115" t="str">
            <v/>
          </cell>
        </row>
        <row r="3116">
          <cell r="H3116" t="str">
            <v/>
          </cell>
        </row>
        <row r="3117">
          <cell r="H3117" t="str">
            <v/>
          </cell>
        </row>
        <row r="3118">
          <cell r="H3118" t="str">
            <v/>
          </cell>
        </row>
        <row r="3119">
          <cell r="H3119" t="str">
            <v/>
          </cell>
        </row>
        <row r="3120">
          <cell r="H3120" t="str">
            <v/>
          </cell>
        </row>
        <row r="3121">
          <cell r="H3121" t="str">
            <v/>
          </cell>
        </row>
        <row r="3122">
          <cell r="H3122" t="str">
            <v/>
          </cell>
        </row>
        <row r="3123">
          <cell r="H3123" t="str">
            <v/>
          </cell>
        </row>
        <row r="3124">
          <cell r="H3124" t="str">
            <v/>
          </cell>
        </row>
        <row r="3125">
          <cell r="H3125" t="str">
            <v/>
          </cell>
        </row>
        <row r="3126">
          <cell r="H3126" t="str">
            <v/>
          </cell>
        </row>
        <row r="3127">
          <cell r="H3127" t="str">
            <v/>
          </cell>
        </row>
        <row r="3128">
          <cell r="H3128" t="str">
            <v/>
          </cell>
        </row>
        <row r="3129">
          <cell r="H3129" t="str">
            <v/>
          </cell>
        </row>
        <row r="3130">
          <cell r="H3130" t="str">
            <v/>
          </cell>
        </row>
        <row r="3131">
          <cell r="H3131" t="str">
            <v/>
          </cell>
        </row>
        <row r="3132">
          <cell r="H3132" t="str">
            <v/>
          </cell>
        </row>
        <row r="3133">
          <cell r="H3133" t="str">
            <v/>
          </cell>
        </row>
        <row r="3134">
          <cell r="H3134" t="str">
            <v/>
          </cell>
        </row>
        <row r="3135">
          <cell r="H3135" t="str">
            <v/>
          </cell>
        </row>
        <row r="3136">
          <cell r="H3136" t="str">
            <v/>
          </cell>
        </row>
        <row r="3137">
          <cell r="H3137" t="str">
            <v/>
          </cell>
        </row>
        <row r="3138">
          <cell r="H3138" t="str">
            <v/>
          </cell>
        </row>
        <row r="3139">
          <cell r="H3139" t="str">
            <v/>
          </cell>
        </row>
        <row r="3140">
          <cell r="H3140" t="str">
            <v/>
          </cell>
        </row>
        <row r="3141">
          <cell r="H3141" t="str">
            <v/>
          </cell>
        </row>
        <row r="3142">
          <cell r="H3142" t="str">
            <v/>
          </cell>
        </row>
        <row r="3143">
          <cell r="H3143" t="str">
            <v/>
          </cell>
        </row>
        <row r="3144">
          <cell r="H3144" t="str">
            <v/>
          </cell>
        </row>
        <row r="3145">
          <cell r="H3145" t="str">
            <v/>
          </cell>
        </row>
        <row r="3146">
          <cell r="H3146" t="str">
            <v/>
          </cell>
        </row>
        <row r="3147">
          <cell r="H3147" t="str">
            <v/>
          </cell>
        </row>
        <row r="3148">
          <cell r="H3148" t="str">
            <v/>
          </cell>
        </row>
        <row r="3149">
          <cell r="H3149" t="str">
            <v/>
          </cell>
        </row>
        <row r="3150">
          <cell r="H3150" t="str">
            <v/>
          </cell>
        </row>
        <row r="3151">
          <cell r="H3151" t="str">
            <v/>
          </cell>
        </row>
        <row r="3152">
          <cell r="H3152" t="str">
            <v/>
          </cell>
        </row>
        <row r="3153">
          <cell r="H3153" t="str">
            <v/>
          </cell>
        </row>
        <row r="3154">
          <cell r="H3154" t="str">
            <v/>
          </cell>
        </row>
        <row r="3155">
          <cell r="H3155" t="str">
            <v/>
          </cell>
        </row>
        <row r="3156">
          <cell r="H3156" t="str">
            <v/>
          </cell>
        </row>
        <row r="3157">
          <cell r="H3157" t="str">
            <v/>
          </cell>
        </row>
        <row r="3158">
          <cell r="H3158" t="str">
            <v/>
          </cell>
        </row>
        <row r="3159">
          <cell r="H3159" t="str">
            <v/>
          </cell>
        </row>
        <row r="3160">
          <cell r="H3160" t="str">
            <v/>
          </cell>
        </row>
        <row r="3161">
          <cell r="H3161" t="str">
            <v/>
          </cell>
        </row>
        <row r="3162">
          <cell r="H3162" t="str">
            <v/>
          </cell>
        </row>
        <row r="3163">
          <cell r="H3163" t="str">
            <v/>
          </cell>
        </row>
        <row r="3164">
          <cell r="H3164" t="str">
            <v/>
          </cell>
        </row>
        <row r="3165">
          <cell r="H3165" t="str">
            <v/>
          </cell>
        </row>
        <row r="3166">
          <cell r="H3166" t="str">
            <v/>
          </cell>
        </row>
        <row r="3167">
          <cell r="H3167" t="str">
            <v/>
          </cell>
        </row>
        <row r="3168">
          <cell r="H3168" t="str">
            <v/>
          </cell>
        </row>
        <row r="3169">
          <cell r="H3169" t="str">
            <v/>
          </cell>
        </row>
        <row r="3170">
          <cell r="H3170" t="str">
            <v/>
          </cell>
        </row>
        <row r="3171">
          <cell r="H3171" t="str">
            <v/>
          </cell>
        </row>
        <row r="3172">
          <cell r="H3172" t="str">
            <v/>
          </cell>
        </row>
        <row r="3173">
          <cell r="H3173" t="str">
            <v/>
          </cell>
        </row>
        <row r="3174">
          <cell r="H3174" t="str">
            <v/>
          </cell>
        </row>
        <row r="3175">
          <cell r="H3175" t="str">
            <v/>
          </cell>
        </row>
        <row r="3176">
          <cell r="H3176" t="str">
            <v/>
          </cell>
        </row>
        <row r="3177">
          <cell r="H3177" t="str">
            <v/>
          </cell>
        </row>
        <row r="3178">
          <cell r="H3178" t="str">
            <v/>
          </cell>
        </row>
        <row r="3179">
          <cell r="H3179" t="str">
            <v/>
          </cell>
        </row>
        <row r="3180">
          <cell r="H3180" t="str">
            <v/>
          </cell>
        </row>
        <row r="3181">
          <cell r="H3181" t="str">
            <v/>
          </cell>
        </row>
        <row r="3182">
          <cell r="H3182" t="str">
            <v/>
          </cell>
        </row>
        <row r="3183">
          <cell r="H3183" t="str">
            <v/>
          </cell>
        </row>
        <row r="3184">
          <cell r="H3184" t="str">
            <v/>
          </cell>
        </row>
        <row r="3185">
          <cell r="H3185" t="str">
            <v/>
          </cell>
        </row>
        <row r="3186">
          <cell r="H3186" t="str">
            <v/>
          </cell>
        </row>
        <row r="3187">
          <cell r="H3187" t="str">
            <v/>
          </cell>
        </row>
        <row r="3188">
          <cell r="H3188" t="str">
            <v/>
          </cell>
        </row>
        <row r="3189">
          <cell r="H3189" t="str">
            <v/>
          </cell>
        </row>
        <row r="3190">
          <cell r="H3190" t="str">
            <v/>
          </cell>
        </row>
        <row r="3191">
          <cell r="H3191" t="str">
            <v/>
          </cell>
        </row>
        <row r="3192">
          <cell r="H3192" t="str">
            <v/>
          </cell>
        </row>
        <row r="3193">
          <cell r="H3193" t="str">
            <v/>
          </cell>
        </row>
        <row r="3194">
          <cell r="H3194" t="str">
            <v/>
          </cell>
        </row>
        <row r="3195">
          <cell r="H3195" t="str">
            <v/>
          </cell>
        </row>
        <row r="3196">
          <cell r="H3196" t="str">
            <v/>
          </cell>
        </row>
        <row r="3197">
          <cell r="H3197" t="str">
            <v/>
          </cell>
        </row>
        <row r="3198">
          <cell r="H3198" t="str">
            <v/>
          </cell>
        </row>
        <row r="3199">
          <cell r="H3199" t="str">
            <v/>
          </cell>
        </row>
        <row r="3200">
          <cell r="H3200" t="str">
            <v/>
          </cell>
        </row>
        <row r="3201">
          <cell r="H3201" t="str">
            <v/>
          </cell>
        </row>
        <row r="3202">
          <cell r="H3202" t="str">
            <v/>
          </cell>
        </row>
        <row r="3203">
          <cell r="H3203" t="str">
            <v/>
          </cell>
        </row>
        <row r="3204">
          <cell r="H3204" t="str">
            <v/>
          </cell>
        </row>
        <row r="3205">
          <cell r="H3205" t="str">
            <v/>
          </cell>
        </row>
        <row r="3206">
          <cell r="H3206" t="str">
            <v/>
          </cell>
        </row>
        <row r="3207">
          <cell r="H3207" t="str">
            <v/>
          </cell>
        </row>
        <row r="3208">
          <cell r="H3208" t="str">
            <v/>
          </cell>
        </row>
        <row r="3209">
          <cell r="H3209" t="str">
            <v/>
          </cell>
        </row>
        <row r="3210">
          <cell r="H3210" t="str">
            <v/>
          </cell>
        </row>
        <row r="3211">
          <cell r="H3211" t="str">
            <v/>
          </cell>
        </row>
        <row r="3212">
          <cell r="H3212" t="str">
            <v/>
          </cell>
        </row>
        <row r="3213">
          <cell r="H3213" t="str">
            <v/>
          </cell>
        </row>
        <row r="3214">
          <cell r="H3214" t="str">
            <v/>
          </cell>
        </row>
        <row r="3215">
          <cell r="H3215" t="str">
            <v/>
          </cell>
        </row>
        <row r="3216">
          <cell r="H3216" t="str">
            <v/>
          </cell>
        </row>
        <row r="3217">
          <cell r="H3217" t="str">
            <v/>
          </cell>
        </row>
        <row r="3218">
          <cell r="H3218" t="str">
            <v/>
          </cell>
        </row>
        <row r="3219">
          <cell r="H3219" t="str">
            <v/>
          </cell>
        </row>
        <row r="3220">
          <cell r="H3220" t="str">
            <v/>
          </cell>
        </row>
        <row r="3221">
          <cell r="H3221" t="str">
            <v/>
          </cell>
        </row>
        <row r="3222">
          <cell r="H3222" t="str">
            <v/>
          </cell>
        </row>
        <row r="3223">
          <cell r="H3223" t="str">
            <v/>
          </cell>
        </row>
        <row r="3224">
          <cell r="H3224" t="str">
            <v/>
          </cell>
        </row>
        <row r="3225">
          <cell r="H3225" t="str">
            <v/>
          </cell>
        </row>
        <row r="3226">
          <cell r="H3226" t="str">
            <v/>
          </cell>
        </row>
        <row r="3227">
          <cell r="H3227" t="str">
            <v/>
          </cell>
        </row>
        <row r="3228">
          <cell r="H3228" t="str">
            <v/>
          </cell>
        </row>
        <row r="3229">
          <cell r="H3229" t="str">
            <v/>
          </cell>
        </row>
        <row r="3230">
          <cell r="H3230" t="str">
            <v/>
          </cell>
        </row>
        <row r="3231">
          <cell r="H3231" t="str">
            <v/>
          </cell>
        </row>
        <row r="3232">
          <cell r="H3232" t="str">
            <v/>
          </cell>
        </row>
        <row r="3233">
          <cell r="H3233" t="str">
            <v/>
          </cell>
        </row>
        <row r="3234">
          <cell r="H3234" t="str">
            <v/>
          </cell>
        </row>
        <row r="3235">
          <cell r="H3235" t="str">
            <v/>
          </cell>
        </row>
        <row r="3236">
          <cell r="H3236" t="str">
            <v/>
          </cell>
        </row>
        <row r="3237">
          <cell r="H3237" t="str">
            <v/>
          </cell>
        </row>
        <row r="3238">
          <cell r="H3238" t="str">
            <v/>
          </cell>
        </row>
        <row r="3239">
          <cell r="H3239" t="str">
            <v/>
          </cell>
        </row>
        <row r="3240">
          <cell r="H3240" t="str">
            <v/>
          </cell>
        </row>
        <row r="3241">
          <cell r="H3241" t="str">
            <v/>
          </cell>
        </row>
        <row r="3242">
          <cell r="H3242" t="str">
            <v/>
          </cell>
        </row>
        <row r="3243">
          <cell r="H3243" t="str">
            <v/>
          </cell>
        </row>
        <row r="3244">
          <cell r="H3244" t="str">
            <v/>
          </cell>
        </row>
        <row r="3245">
          <cell r="H3245" t="str">
            <v/>
          </cell>
        </row>
        <row r="3246">
          <cell r="H3246" t="str">
            <v/>
          </cell>
        </row>
        <row r="3247">
          <cell r="H3247" t="str">
            <v/>
          </cell>
        </row>
        <row r="3248">
          <cell r="H3248" t="str">
            <v/>
          </cell>
        </row>
        <row r="3249">
          <cell r="H3249" t="str">
            <v/>
          </cell>
        </row>
        <row r="3250">
          <cell r="H3250" t="str">
            <v/>
          </cell>
        </row>
        <row r="3251">
          <cell r="H3251" t="str">
            <v/>
          </cell>
        </row>
        <row r="3252">
          <cell r="H3252" t="str">
            <v/>
          </cell>
        </row>
        <row r="3253">
          <cell r="H3253" t="str">
            <v/>
          </cell>
        </row>
        <row r="3254">
          <cell r="H3254" t="str">
            <v/>
          </cell>
        </row>
        <row r="3255">
          <cell r="H3255" t="str">
            <v/>
          </cell>
        </row>
        <row r="3256">
          <cell r="H3256" t="str">
            <v/>
          </cell>
        </row>
        <row r="3257">
          <cell r="H3257" t="str">
            <v/>
          </cell>
        </row>
        <row r="3258">
          <cell r="H3258" t="str">
            <v/>
          </cell>
        </row>
        <row r="3259">
          <cell r="H3259" t="str">
            <v/>
          </cell>
        </row>
        <row r="3260">
          <cell r="H3260" t="str">
            <v/>
          </cell>
        </row>
        <row r="3261">
          <cell r="H3261" t="str">
            <v/>
          </cell>
        </row>
        <row r="3262">
          <cell r="H3262" t="str">
            <v/>
          </cell>
        </row>
        <row r="3263">
          <cell r="H3263" t="str">
            <v/>
          </cell>
        </row>
        <row r="3264">
          <cell r="H3264" t="str">
            <v/>
          </cell>
        </row>
        <row r="3265">
          <cell r="H3265" t="str">
            <v/>
          </cell>
        </row>
        <row r="3266">
          <cell r="H3266" t="str">
            <v/>
          </cell>
        </row>
        <row r="3267">
          <cell r="H3267" t="str">
            <v/>
          </cell>
        </row>
        <row r="3268">
          <cell r="H3268" t="str">
            <v/>
          </cell>
        </row>
        <row r="3269">
          <cell r="H3269" t="str">
            <v/>
          </cell>
        </row>
        <row r="3270">
          <cell r="H3270" t="str">
            <v/>
          </cell>
        </row>
        <row r="3271">
          <cell r="H3271" t="str">
            <v/>
          </cell>
        </row>
        <row r="3272">
          <cell r="H3272" t="str">
            <v/>
          </cell>
        </row>
        <row r="3273">
          <cell r="H3273" t="str">
            <v/>
          </cell>
        </row>
        <row r="3274">
          <cell r="H3274" t="str">
            <v/>
          </cell>
        </row>
        <row r="3275">
          <cell r="H3275" t="str">
            <v/>
          </cell>
        </row>
        <row r="3276">
          <cell r="H3276" t="str">
            <v/>
          </cell>
        </row>
        <row r="3277">
          <cell r="H3277" t="str">
            <v/>
          </cell>
        </row>
        <row r="3278">
          <cell r="H3278" t="str">
            <v/>
          </cell>
        </row>
        <row r="3279">
          <cell r="H3279" t="str">
            <v/>
          </cell>
        </row>
        <row r="3280">
          <cell r="H3280" t="str">
            <v/>
          </cell>
        </row>
        <row r="3281">
          <cell r="H3281" t="str">
            <v/>
          </cell>
        </row>
        <row r="3282">
          <cell r="H3282" t="str">
            <v/>
          </cell>
        </row>
        <row r="3283">
          <cell r="H3283" t="str">
            <v/>
          </cell>
        </row>
        <row r="3284">
          <cell r="H3284" t="str">
            <v/>
          </cell>
        </row>
        <row r="3285">
          <cell r="H3285" t="str">
            <v/>
          </cell>
        </row>
        <row r="3286">
          <cell r="H3286" t="str">
            <v/>
          </cell>
        </row>
        <row r="3287">
          <cell r="H3287" t="str">
            <v/>
          </cell>
        </row>
        <row r="3288">
          <cell r="H3288" t="str">
            <v/>
          </cell>
        </row>
        <row r="3289">
          <cell r="H3289" t="str">
            <v/>
          </cell>
        </row>
        <row r="3290">
          <cell r="H3290" t="str">
            <v/>
          </cell>
        </row>
        <row r="3291">
          <cell r="H3291" t="str">
            <v/>
          </cell>
        </row>
        <row r="3292">
          <cell r="H3292" t="str">
            <v/>
          </cell>
        </row>
        <row r="3293">
          <cell r="H3293" t="str">
            <v/>
          </cell>
        </row>
        <row r="3294">
          <cell r="H3294" t="str">
            <v/>
          </cell>
        </row>
        <row r="3295">
          <cell r="H3295" t="str">
            <v/>
          </cell>
        </row>
        <row r="3296">
          <cell r="H3296" t="str">
            <v/>
          </cell>
        </row>
        <row r="3297">
          <cell r="H3297" t="str">
            <v/>
          </cell>
        </row>
        <row r="3298">
          <cell r="H3298" t="str">
            <v/>
          </cell>
        </row>
        <row r="3299">
          <cell r="H3299" t="str">
            <v/>
          </cell>
        </row>
        <row r="3300">
          <cell r="H3300" t="str">
            <v/>
          </cell>
        </row>
        <row r="3301">
          <cell r="H3301" t="str">
            <v/>
          </cell>
        </row>
        <row r="3302">
          <cell r="H3302" t="str">
            <v/>
          </cell>
        </row>
        <row r="3303">
          <cell r="H3303" t="str">
            <v/>
          </cell>
        </row>
        <row r="3304">
          <cell r="H3304" t="str">
            <v/>
          </cell>
        </row>
        <row r="3305">
          <cell r="H3305" t="str">
            <v/>
          </cell>
        </row>
        <row r="3306">
          <cell r="H3306" t="str">
            <v/>
          </cell>
        </row>
        <row r="3307">
          <cell r="H3307" t="str">
            <v/>
          </cell>
        </row>
        <row r="3308">
          <cell r="H3308" t="str">
            <v/>
          </cell>
        </row>
        <row r="3309">
          <cell r="H3309" t="str">
            <v/>
          </cell>
        </row>
        <row r="3310">
          <cell r="H3310" t="str">
            <v/>
          </cell>
        </row>
        <row r="3311">
          <cell r="H3311" t="str">
            <v/>
          </cell>
        </row>
        <row r="3312">
          <cell r="H3312" t="str">
            <v/>
          </cell>
        </row>
        <row r="3313">
          <cell r="H3313" t="str">
            <v/>
          </cell>
        </row>
        <row r="3314">
          <cell r="H3314" t="str">
            <v/>
          </cell>
        </row>
        <row r="3315">
          <cell r="H3315" t="str">
            <v/>
          </cell>
        </row>
        <row r="3316">
          <cell r="H3316" t="str">
            <v/>
          </cell>
        </row>
        <row r="3317">
          <cell r="H3317" t="str">
            <v/>
          </cell>
        </row>
        <row r="3318">
          <cell r="H3318" t="str">
            <v/>
          </cell>
        </row>
        <row r="3319">
          <cell r="H3319" t="str">
            <v/>
          </cell>
        </row>
        <row r="3320">
          <cell r="H3320" t="str">
            <v/>
          </cell>
        </row>
        <row r="3321">
          <cell r="H3321" t="str">
            <v/>
          </cell>
        </row>
        <row r="3322">
          <cell r="H3322" t="str">
            <v/>
          </cell>
        </row>
        <row r="3323">
          <cell r="H3323" t="str">
            <v/>
          </cell>
        </row>
        <row r="3324">
          <cell r="H3324" t="str">
            <v/>
          </cell>
        </row>
        <row r="3325">
          <cell r="H3325" t="str">
            <v/>
          </cell>
        </row>
        <row r="3326">
          <cell r="H3326" t="str">
            <v/>
          </cell>
        </row>
        <row r="3327">
          <cell r="H3327" t="str">
            <v/>
          </cell>
        </row>
        <row r="3328">
          <cell r="H3328" t="str">
            <v/>
          </cell>
        </row>
        <row r="3329">
          <cell r="H3329" t="str">
            <v/>
          </cell>
        </row>
        <row r="3330">
          <cell r="H3330" t="str">
            <v/>
          </cell>
        </row>
        <row r="3331">
          <cell r="H3331" t="str">
            <v/>
          </cell>
        </row>
        <row r="3332">
          <cell r="H3332" t="str">
            <v/>
          </cell>
        </row>
        <row r="3333">
          <cell r="H3333" t="str">
            <v/>
          </cell>
        </row>
        <row r="3334">
          <cell r="H3334" t="str">
            <v/>
          </cell>
        </row>
        <row r="3335">
          <cell r="H3335" t="str">
            <v/>
          </cell>
        </row>
        <row r="3336">
          <cell r="H3336" t="str">
            <v/>
          </cell>
        </row>
        <row r="3337">
          <cell r="H3337" t="str">
            <v/>
          </cell>
        </row>
        <row r="3338">
          <cell r="H3338" t="str">
            <v/>
          </cell>
        </row>
        <row r="3339">
          <cell r="H3339" t="str">
            <v/>
          </cell>
        </row>
        <row r="3340">
          <cell r="H3340" t="str">
            <v/>
          </cell>
        </row>
        <row r="3341">
          <cell r="H3341" t="str">
            <v/>
          </cell>
        </row>
        <row r="3342">
          <cell r="H3342" t="str">
            <v/>
          </cell>
        </row>
        <row r="3343">
          <cell r="H3343" t="str">
            <v/>
          </cell>
        </row>
        <row r="3344">
          <cell r="H3344" t="str">
            <v/>
          </cell>
        </row>
        <row r="3345">
          <cell r="H3345" t="str">
            <v/>
          </cell>
        </row>
        <row r="3346">
          <cell r="H3346" t="str">
            <v/>
          </cell>
        </row>
        <row r="3347">
          <cell r="H3347" t="str">
            <v/>
          </cell>
        </row>
        <row r="3348">
          <cell r="H3348" t="str">
            <v/>
          </cell>
        </row>
        <row r="3349">
          <cell r="H3349" t="str">
            <v/>
          </cell>
        </row>
        <row r="3350">
          <cell r="H3350" t="str">
            <v/>
          </cell>
        </row>
        <row r="3351">
          <cell r="H3351" t="str">
            <v/>
          </cell>
        </row>
        <row r="3352">
          <cell r="H3352" t="str">
            <v/>
          </cell>
        </row>
        <row r="3353">
          <cell r="H3353" t="str">
            <v/>
          </cell>
        </row>
        <row r="3354">
          <cell r="H3354" t="str">
            <v/>
          </cell>
        </row>
        <row r="3355">
          <cell r="H3355" t="str">
            <v/>
          </cell>
        </row>
        <row r="3356">
          <cell r="H3356" t="str">
            <v/>
          </cell>
        </row>
        <row r="3357">
          <cell r="H3357" t="str">
            <v/>
          </cell>
        </row>
        <row r="3358">
          <cell r="H3358" t="str">
            <v/>
          </cell>
        </row>
        <row r="3359">
          <cell r="H3359" t="str">
            <v/>
          </cell>
        </row>
        <row r="3360">
          <cell r="H3360" t="str">
            <v/>
          </cell>
        </row>
        <row r="3361">
          <cell r="H3361" t="str">
            <v/>
          </cell>
        </row>
        <row r="3362">
          <cell r="H3362" t="str">
            <v/>
          </cell>
        </row>
        <row r="3363">
          <cell r="H3363" t="str">
            <v/>
          </cell>
        </row>
        <row r="3364">
          <cell r="H3364" t="str">
            <v/>
          </cell>
        </row>
        <row r="3365">
          <cell r="H3365" t="str">
            <v/>
          </cell>
        </row>
        <row r="3366">
          <cell r="H3366" t="str">
            <v/>
          </cell>
        </row>
        <row r="3367">
          <cell r="H3367" t="str">
            <v/>
          </cell>
        </row>
        <row r="3368">
          <cell r="H3368" t="str">
            <v/>
          </cell>
        </row>
        <row r="3369">
          <cell r="H3369" t="str">
            <v/>
          </cell>
        </row>
        <row r="3370">
          <cell r="H3370" t="str">
            <v/>
          </cell>
        </row>
        <row r="3371">
          <cell r="H3371" t="str">
            <v/>
          </cell>
        </row>
        <row r="3372">
          <cell r="H3372" t="str">
            <v/>
          </cell>
        </row>
        <row r="3373">
          <cell r="H3373" t="str">
            <v/>
          </cell>
        </row>
        <row r="3374">
          <cell r="H3374" t="str">
            <v/>
          </cell>
        </row>
        <row r="3375">
          <cell r="H3375" t="str">
            <v/>
          </cell>
        </row>
        <row r="3376">
          <cell r="H3376" t="str">
            <v/>
          </cell>
        </row>
        <row r="3377">
          <cell r="H3377" t="str">
            <v/>
          </cell>
        </row>
        <row r="3378">
          <cell r="H3378" t="str">
            <v/>
          </cell>
        </row>
        <row r="3379">
          <cell r="H3379" t="str">
            <v/>
          </cell>
        </row>
        <row r="3380">
          <cell r="H3380" t="str">
            <v/>
          </cell>
        </row>
        <row r="3381">
          <cell r="H3381" t="str">
            <v/>
          </cell>
        </row>
        <row r="3382">
          <cell r="H3382" t="str">
            <v/>
          </cell>
        </row>
        <row r="3383">
          <cell r="H3383" t="str">
            <v/>
          </cell>
        </row>
        <row r="3384">
          <cell r="H3384" t="str">
            <v/>
          </cell>
        </row>
        <row r="3385">
          <cell r="H3385" t="str">
            <v/>
          </cell>
        </row>
        <row r="3386">
          <cell r="H3386" t="str">
            <v/>
          </cell>
        </row>
        <row r="3387">
          <cell r="H3387" t="str">
            <v/>
          </cell>
        </row>
        <row r="3388">
          <cell r="H3388" t="str">
            <v/>
          </cell>
        </row>
        <row r="3389">
          <cell r="H3389" t="str">
            <v/>
          </cell>
        </row>
        <row r="3390">
          <cell r="H3390" t="str">
            <v/>
          </cell>
        </row>
        <row r="3391">
          <cell r="H3391" t="str">
            <v/>
          </cell>
        </row>
        <row r="3392">
          <cell r="H3392" t="str">
            <v/>
          </cell>
        </row>
        <row r="3393">
          <cell r="H3393" t="str">
            <v/>
          </cell>
        </row>
        <row r="3394">
          <cell r="H3394" t="str">
            <v/>
          </cell>
        </row>
        <row r="3395">
          <cell r="H3395" t="str">
            <v/>
          </cell>
        </row>
        <row r="3396">
          <cell r="H3396" t="str">
            <v/>
          </cell>
        </row>
        <row r="3397">
          <cell r="H3397" t="str">
            <v/>
          </cell>
        </row>
        <row r="3398">
          <cell r="H3398" t="str">
            <v/>
          </cell>
        </row>
        <row r="3399">
          <cell r="H3399" t="str">
            <v/>
          </cell>
        </row>
        <row r="3400">
          <cell r="H3400" t="str">
            <v/>
          </cell>
        </row>
        <row r="3401">
          <cell r="H3401" t="str">
            <v/>
          </cell>
        </row>
        <row r="3402">
          <cell r="H3402" t="str">
            <v/>
          </cell>
        </row>
        <row r="3403">
          <cell r="H3403" t="str">
            <v/>
          </cell>
        </row>
        <row r="3404">
          <cell r="H3404" t="str">
            <v/>
          </cell>
        </row>
        <row r="3405">
          <cell r="H3405" t="str">
            <v/>
          </cell>
        </row>
        <row r="3406">
          <cell r="H3406" t="str">
            <v/>
          </cell>
        </row>
        <row r="3407">
          <cell r="H3407" t="str">
            <v/>
          </cell>
        </row>
        <row r="3408">
          <cell r="H3408" t="str">
            <v/>
          </cell>
        </row>
        <row r="3409">
          <cell r="H3409" t="str">
            <v/>
          </cell>
        </row>
        <row r="3410">
          <cell r="H3410" t="str">
            <v/>
          </cell>
        </row>
        <row r="3411">
          <cell r="H3411" t="str">
            <v/>
          </cell>
        </row>
        <row r="3412">
          <cell r="H3412" t="str">
            <v/>
          </cell>
        </row>
        <row r="3413">
          <cell r="H3413" t="str">
            <v/>
          </cell>
        </row>
        <row r="3414">
          <cell r="H3414" t="str">
            <v/>
          </cell>
        </row>
        <row r="3415">
          <cell r="H3415" t="str">
            <v/>
          </cell>
        </row>
        <row r="3416">
          <cell r="H3416" t="str">
            <v/>
          </cell>
        </row>
        <row r="3417">
          <cell r="H3417" t="str">
            <v/>
          </cell>
        </row>
        <row r="3418">
          <cell r="H3418" t="str">
            <v/>
          </cell>
        </row>
        <row r="3419">
          <cell r="H3419" t="str">
            <v/>
          </cell>
        </row>
        <row r="3420">
          <cell r="H3420" t="str">
            <v/>
          </cell>
        </row>
        <row r="3421">
          <cell r="H3421" t="str">
            <v/>
          </cell>
        </row>
        <row r="3422">
          <cell r="H3422" t="str">
            <v/>
          </cell>
        </row>
        <row r="3423">
          <cell r="H3423" t="str">
            <v/>
          </cell>
        </row>
        <row r="3424">
          <cell r="H3424" t="str">
            <v/>
          </cell>
        </row>
        <row r="3425">
          <cell r="H3425" t="str">
            <v/>
          </cell>
        </row>
        <row r="3426">
          <cell r="H3426" t="str">
            <v/>
          </cell>
        </row>
        <row r="3427">
          <cell r="H3427" t="str">
            <v/>
          </cell>
        </row>
        <row r="3428">
          <cell r="H3428" t="str">
            <v/>
          </cell>
        </row>
        <row r="3429">
          <cell r="H3429" t="str">
            <v/>
          </cell>
        </row>
        <row r="3430">
          <cell r="H3430" t="str">
            <v/>
          </cell>
        </row>
        <row r="3431">
          <cell r="H3431" t="str">
            <v/>
          </cell>
        </row>
        <row r="3432">
          <cell r="H3432" t="str">
            <v/>
          </cell>
        </row>
        <row r="3433">
          <cell r="H3433" t="str">
            <v/>
          </cell>
        </row>
        <row r="3434">
          <cell r="H3434" t="str">
            <v/>
          </cell>
        </row>
        <row r="3435">
          <cell r="H3435" t="str">
            <v/>
          </cell>
        </row>
        <row r="3436">
          <cell r="H3436" t="str">
            <v/>
          </cell>
        </row>
        <row r="3437">
          <cell r="H3437" t="str">
            <v/>
          </cell>
        </row>
        <row r="3438">
          <cell r="H3438" t="str">
            <v/>
          </cell>
        </row>
        <row r="3439">
          <cell r="H3439" t="str">
            <v/>
          </cell>
        </row>
        <row r="3440">
          <cell r="H3440" t="str">
            <v/>
          </cell>
        </row>
        <row r="3441">
          <cell r="H3441" t="str">
            <v/>
          </cell>
        </row>
        <row r="3442">
          <cell r="H3442" t="str">
            <v/>
          </cell>
        </row>
        <row r="3443">
          <cell r="H3443" t="str">
            <v/>
          </cell>
        </row>
        <row r="3444">
          <cell r="H3444" t="str">
            <v/>
          </cell>
        </row>
        <row r="3445">
          <cell r="H3445" t="str">
            <v/>
          </cell>
        </row>
        <row r="3446">
          <cell r="H3446" t="str">
            <v/>
          </cell>
        </row>
        <row r="3447">
          <cell r="H3447" t="str">
            <v/>
          </cell>
        </row>
        <row r="3448">
          <cell r="H3448" t="str">
            <v/>
          </cell>
        </row>
        <row r="3449">
          <cell r="H3449" t="str">
            <v/>
          </cell>
        </row>
        <row r="3450">
          <cell r="H3450" t="str">
            <v/>
          </cell>
        </row>
        <row r="3451">
          <cell r="H3451" t="str">
            <v/>
          </cell>
        </row>
        <row r="3452">
          <cell r="H3452" t="str">
            <v/>
          </cell>
        </row>
        <row r="3453">
          <cell r="H3453" t="str">
            <v/>
          </cell>
        </row>
        <row r="3454">
          <cell r="H3454" t="str">
            <v/>
          </cell>
        </row>
        <row r="3455">
          <cell r="H3455" t="str">
            <v/>
          </cell>
        </row>
        <row r="3456">
          <cell r="H3456" t="str">
            <v/>
          </cell>
        </row>
        <row r="3457">
          <cell r="H3457" t="str">
            <v/>
          </cell>
        </row>
        <row r="3458">
          <cell r="H3458" t="str">
            <v/>
          </cell>
        </row>
        <row r="3459">
          <cell r="H3459" t="str">
            <v/>
          </cell>
        </row>
        <row r="3460">
          <cell r="H3460" t="str">
            <v/>
          </cell>
        </row>
        <row r="3461">
          <cell r="H3461" t="str">
            <v/>
          </cell>
        </row>
        <row r="3462">
          <cell r="H3462" t="str">
            <v/>
          </cell>
        </row>
        <row r="3463">
          <cell r="H3463" t="str">
            <v/>
          </cell>
        </row>
        <row r="3464">
          <cell r="H3464" t="str">
            <v/>
          </cell>
        </row>
        <row r="3465">
          <cell r="H3465" t="str">
            <v/>
          </cell>
        </row>
        <row r="3466">
          <cell r="H3466" t="str">
            <v/>
          </cell>
        </row>
        <row r="3467">
          <cell r="H3467" t="str">
            <v/>
          </cell>
        </row>
        <row r="3468">
          <cell r="H3468" t="str">
            <v/>
          </cell>
        </row>
        <row r="3469">
          <cell r="H3469" t="str">
            <v/>
          </cell>
        </row>
        <row r="3470">
          <cell r="H3470" t="str">
            <v/>
          </cell>
        </row>
        <row r="3471">
          <cell r="H3471" t="str">
            <v/>
          </cell>
        </row>
        <row r="3472">
          <cell r="H3472" t="str">
            <v/>
          </cell>
        </row>
        <row r="3473">
          <cell r="H3473" t="str">
            <v/>
          </cell>
        </row>
        <row r="3474">
          <cell r="H3474" t="str">
            <v/>
          </cell>
        </row>
        <row r="3475">
          <cell r="H3475" t="str">
            <v/>
          </cell>
        </row>
        <row r="3476">
          <cell r="H3476" t="str">
            <v/>
          </cell>
        </row>
        <row r="3477">
          <cell r="H3477" t="str">
            <v/>
          </cell>
        </row>
        <row r="3478">
          <cell r="H3478" t="str">
            <v/>
          </cell>
        </row>
        <row r="3479">
          <cell r="H3479" t="str">
            <v/>
          </cell>
        </row>
        <row r="3480">
          <cell r="H3480" t="str">
            <v/>
          </cell>
        </row>
        <row r="3481">
          <cell r="H3481" t="str">
            <v/>
          </cell>
        </row>
        <row r="3482">
          <cell r="H3482" t="str">
            <v/>
          </cell>
        </row>
        <row r="3483">
          <cell r="H3483" t="str">
            <v/>
          </cell>
        </row>
        <row r="3484">
          <cell r="H3484" t="str">
            <v/>
          </cell>
        </row>
        <row r="3485">
          <cell r="H3485" t="str">
            <v/>
          </cell>
        </row>
        <row r="3486">
          <cell r="H3486" t="str">
            <v/>
          </cell>
        </row>
        <row r="3487">
          <cell r="H3487" t="str">
            <v/>
          </cell>
        </row>
        <row r="3488">
          <cell r="H3488" t="str">
            <v/>
          </cell>
        </row>
        <row r="3489">
          <cell r="H3489" t="str">
            <v/>
          </cell>
        </row>
        <row r="3490">
          <cell r="H3490" t="str">
            <v/>
          </cell>
        </row>
        <row r="3491">
          <cell r="H3491" t="str">
            <v/>
          </cell>
        </row>
        <row r="3492">
          <cell r="H3492" t="str">
            <v/>
          </cell>
        </row>
        <row r="3493">
          <cell r="H3493" t="str">
            <v/>
          </cell>
        </row>
        <row r="3494">
          <cell r="H3494" t="str">
            <v/>
          </cell>
        </row>
        <row r="3495">
          <cell r="H3495" t="str">
            <v/>
          </cell>
        </row>
        <row r="3496">
          <cell r="H3496" t="str">
            <v/>
          </cell>
        </row>
        <row r="3497">
          <cell r="H3497" t="str">
            <v/>
          </cell>
        </row>
        <row r="3498">
          <cell r="H3498" t="str">
            <v/>
          </cell>
        </row>
        <row r="3499">
          <cell r="H3499" t="str">
            <v/>
          </cell>
        </row>
        <row r="3500">
          <cell r="H3500" t="str">
            <v/>
          </cell>
        </row>
        <row r="3501">
          <cell r="H3501" t="str">
            <v/>
          </cell>
        </row>
        <row r="3502">
          <cell r="H3502" t="str">
            <v/>
          </cell>
        </row>
        <row r="3503">
          <cell r="H3503" t="str">
            <v/>
          </cell>
        </row>
        <row r="3504">
          <cell r="H3504" t="str">
            <v/>
          </cell>
        </row>
        <row r="3505">
          <cell r="H3505" t="str">
            <v/>
          </cell>
        </row>
        <row r="3506">
          <cell r="H3506" t="str">
            <v/>
          </cell>
        </row>
        <row r="3507">
          <cell r="H3507" t="str">
            <v/>
          </cell>
        </row>
        <row r="3508">
          <cell r="H3508" t="str">
            <v/>
          </cell>
        </row>
        <row r="3509">
          <cell r="H3509" t="str">
            <v/>
          </cell>
        </row>
        <row r="3510">
          <cell r="H3510" t="str">
            <v/>
          </cell>
        </row>
        <row r="3511">
          <cell r="H3511" t="str">
            <v/>
          </cell>
        </row>
        <row r="3512">
          <cell r="H3512" t="str">
            <v/>
          </cell>
        </row>
        <row r="3513">
          <cell r="H3513" t="str">
            <v/>
          </cell>
        </row>
        <row r="3514">
          <cell r="H3514" t="str">
            <v/>
          </cell>
        </row>
        <row r="3515">
          <cell r="H3515" t="str">
            <v/>
          </cell>
        </row>
        <row r="3516">
          <cell r="H3516" t="str">
            <v/>
          </cell>
        </row>
        <row r="3517">
          <cell r="H3517" t="str">
            <v/>
          </cell>
        </row>
        <row r="3518">
          <cell r="H3518" t="str">
            <v/>
          </cell>
        </row>
        <row r="3519">
          <cell r="H3519" t="str">
            <v/>
          </cell>
        </row>
        <row r="3520">
          <cell r="H3520" t="str">
            <v/>
          </cell>
        </row>
        <row r="3521">
          <cell r="H3521" t="str">
            <v/>
          </cell>
        </row>
        <row r="3522">
          <cell r="H3522" t="str">
            <v/>
          </cell>
        </row>
        <row r="3523">
          <cell r="H3523" t="str">
            <v/>
          </cell>
        </row>
        <row r="3524">
          <cell r="H3524" t="str">
            <v/>
          </cell>
        </row>
        <row r="3525">
          <cell r="H3525" t="str">
            <v/>
          </cell>
        </row>
        <row r="3526">
          <cell r="H3526" t="str">
            <v/>
          </cell>
        </row>
        <row r="3527">
          <cell r="H3527" t="str">
            <v/>
          </cell>
        </row>
        <row r="3528">
          <cell r="H3528" t="str">
            <v/>
          </cell>
        </row>
        <row r="3529">
          <cell r="H3529" t="str">
            <v/>
          </cell>
        </row>
        <row r="3530">
          <cell r="H3530" t="str">
            <v/>
          </cell>
        </row>
        <row r="3531">
          <cell r="H3531" t="str">
            <v/>
          </cell>
        </row>
        <row r="3532">
          <cell r="H3532" t="str">
            <v/>
          </cell>
        </row>
        <row r="3533">
          <cell r="H3533" t="str">
            <v/>
          </cell>
        </row>
        <row r="3534">
          <cell r="H3534" t="str">
            <v/>
          </cell>
        </row>
        <row r="3535">
          <cell r="H3535" t="str">
            <v/>
          </cell>
        </row>
        <row r="3536">
          <cell r="H3536" t="str">
            <v/>
          </cell>
        </row>
        <row r="3537">
          <cell r="H3537" t="str">
            <v/>
          </cell>
        </row>
        <row r="3538">
          <cell r="H3538" t="str">
            <v/>
          </cell>
        </row>
        <row r="3539">
          <cell r="H3539" t="str">
            <v/>
          </cell>
        </row>
        <row r="3540">
          <cell r="H3540" t="str">
            <v/>
          </cell>
        </row>
        <row r="3541">
          <cell r="H3541" t="str">
            <v/>
          </cell>
        </row>
        <row r="3542">
          <cell r="H3542" t="str">
            <v/>
          </cell>
        </row>
        <row r="3543">
          <cell r="H3543" t="str">
            <v/>
          </cell>
        </row>
        <row r="3544">
          <cell r="H3544" t="str">
            <v/>
          </cell>
        </row>
        <row r="3545">
          <cell r="H3545" t="str">
            <v/>
          </cell>
        </row>
        <row r="3546">
          <cell r="H3546" t="str">
            <v/>
          </cell>
        </row>
        <row r="3547">
          <cell r="H3547" t="str">
            <v/>
          </cell>
        </row>
        <row r="3548">
          <cell r="H3548" t="str">
            <v/>
          </cell>
        </row>
        <row r="3549">
          <cell r="H3549" t="str">
            <v/>
          </cell>
        </row>
        <row r="3550">
          <cell r="H3550" t="str">
            <v/>
          </cell>
        </row>
        <row r="3551">
          <cell r="H3551" t="str">
            <v/>
          </cell>
        </row>
        <row r="3552">
          <cell r="H3552" t="str">
            <v/>
          </cell>
        </row>
        <row r="3553">
          <cell r="H3553" t="str">
            <v/>
          </cell>
        </row>
        <row r="3554">
          <cell r="H3554" t="str">
            <v/>
          </cell>
        </row>
        <row r="3555">
          <cell r="H3555" t="str">
            <v/>
          </cell>
        </row>
        <row r="3556">
          <cell r="H3556" t="str">
            <v/>
          </cell>
        </row>
        <row r="3557">
          <cell r="H3557" t="str">
            <v/>
          </cell>
        </row>
        <row r="3558">
          <cell r="H3558" t="str">
            <v/>
          </cell>
        </row>
        <row r="3559">
          <cell r="H3559" t="str">
            <v/>
          </cell>
        </row>
        <row r="3560">
          <cell r="H3560" t="str">
            <v/>
          </cell>
        </row>
        <row r="3561">
          <cell r="H3561" t="str">
            <v/>
          </cell>
        </row>
        <row r="3562">
          <cell r="H3562" t="str">
            <v/>
          </cell>
        </row>
        <row r="3563">
          <cell r="H3563" t="str">
            <v/>
          </cell>
        </row>
        <row r="3564">
          <cell r="H3564" t="str">
            <v/>
          </cell>
        </row>
        <row r="3565">
          <cell r="H3565" t="str">
            <v/>
          </cell>
        </row>
        <row r="3566">
          <cell r="H3566" t="str">
            <v/>
          </cell>
        </row>
        <row r="3567">
          <cell r="H3567" t="str">
            <v/>
          </cell>
        </row>
        <row r="3568">
          <cell r="H3568" t="str">
            <v/>
          </cell>
        </row>
        <row r="3569">
          <cell r="H3569" t="str">
            <v/>
          </cell>
        </row>
        <row r="3570">
          <cell r="H3570" t="str">
            <v/>
          </cell>
        </row>
        <row r="3571">
          <cell r="H3571" t="str">
            <v/>
          </cell>
        </row>
        <row r="3572">
          <cell r="H3572" t="str">
            <v/>
          </cell>
        </row>
        <row r="3573">
          <cell r="H3573" t="str">
            <v/>
          </cell>
        </row>
        <row r="3574">
          <cell r="H3574" t="str">
            <v/>
          </cell>
        </row>
        <row r="3575">
          <cell r="H3575" t="str">
            <v/>
          </cell>
        </row>
        <row r="3576">
          <cell r="H3576" t="str">
            <v/>
          </cell>
        </row>
        <row r="3577">
          <cell r="H3577" t="str">
            <v/>
          </cell>
        </row>
        <row r="3578">
          <cell r="H3578" t="str">
            <v/>
          </cell>
        </row>
        <row r="3579">
          <cell r="H3579" t="str">
            <v/>
          </cell>
        </row>
        <row r="3580">
          <cell r="H3580" t="str">
            <v/>
          </cell>
        </row>
        <row r="3581">
          <cell r="H3581" t="str">
            <v/>
          </cell>
        </row>
        <row r="3582">
          <cell r="H3582" t="str">
            <v/>
          </cell>
        </row>
        <row r="3583">
          <cell r="H3583" t="str">
            <v/>
          </cell>
        </row>
        <row r="3584">
          <cell r="H3584" t="str">
            <v/>
          </cell>
        </row>
        <row r="3585">
          <cell r="H3585" t="str">
            <v/>
          </cell>
        </row>
        <row r="3586">
          <cell r="H3586" t="str">
            <v/>
          </cell>
        </row>
        <row r="3587">
          <cell r="H3587" t="str">
            <v/>
          </cell>
        </row>
        <row r="3588">
          <cell r="H3588" t="str">
            <v/>
          </cell>
        </row>
        <row r="3589">
          <cell r="H3589" t="str">
            <v/>
          </cell>
        </row>
        <row r="3590">
          <cell r="H3590" t="str">
            <v/>
          </cell>
        </row>
        <row r="3591">
          <cell r="H3591" t="str">
            <v/>
          </cell>
        </row>
        <row r="3592">
          <cell r="H3592" t="str">
            <v/>
          </cell>
        </row>
        <row r="3593">
          <cell r="H3593" t="str">
            <v/>
          </cell>
        </row>
        <row r="3594">
          <cell r="H3594" t="str">
            <v/>
          </cell>
        </row>
        <row r="3595">
          <cell r="H3595" t="str">
            <v/>
          </cell>
        </row>
        <row r="3596">
          <cell r="H3596" t="str">
            <v/>
          </cell>
        </row>
        <row r="3597">
          <cell r="H3597" t="str">
            <v/>
          </cell>
        </row>
        <row r="3598">
          <cell r="H3598" t="str">
            <v/>
          </cell>
        </row>
        <row r="3599">
          <cell r="H3599" t="str">
            <v/>
          </cell>
        </row>
        <row r="3600">
          <cell r="H3600" t="str">
            <v/>
          </cell>
        </row>
        <row r="3601">
          <cell r="H3601" t="str">
            <v/>
          </cell>
        </row>
        <row r="3602">
          <cell r="H3602" t="str">
            <v/>
          </cell>
        </row>
        <row r="3603">
          <cell r="H3603" t="str">
            <v/>
          </cell>
        </row>
        <row r="3604">
          <cell r="H3604" t="str">
            <v/>
          </cell>
        </row>
        <row r="3605">
          <cell r="H3605" t="str">
            <v/>
          </cell>
        </row>
        <row r="3606">
          <cell r="H3606" t="str">
            <v/>
          </cell>
        </row>
        <row r="3607">
          <cell r="H3607" t="str">
            <v/>
          </cell>
        </row>
        <row r="3608">
          <cell r="H3608" t="str">
            <v/>
          </cell>
        </row>
        <row r="3609">
          <cell r="H3609" t="str">
            <v/>
          </cell>
        </row>
        <row r="3610">
          <cell r="H3610" t="str">
            <v/>
          </cell>
        </row>
        <row r="3611">
          <cell r="H3611" t="str">
            <v/>
          </cell>
        </row>
        <row r="3612">
          <cell r="H3612" t="str">
            <v/>
          </cell>
        </row>
        <row r="3613">
          <cell r="H3613" t="str">
            <v/>
          </cell>
        </row>
        <row r="3614">
          <cell r="H3614" t="str">
            <v/>
          </cell>
        </row>
        <row r="3615">
          <cell r="H3615" t="str">
            <v/>
          </cell>
        </row>
        <row r="3616">
          <cell r="H3616" t="str">
            <v/>
          </cell>
        </row>
        <row r="3617">
          <cell r="H3617" t="str">
            <v/>
          </cell>
        </row>
        <row r="3618">
          <cell r="H3618" t="str">
            <v/>
          </cell>
        </row>
        <row r="3619">
          <cell r="H3619" t="str">
            <v/>
          </cell>
        </row>
        <row r="3620">
          <cell r="H3620" t="str">
            <v/>
          </cell>
        </row>
        <row r="3621">
          <cell r="H3621" t="str">
            <v/>
          </cell>
        </row>
        <row r="3622">
          <cell r="H3622" t="str">
            <v/>
          </cell>
        </row>
        <row r="3623">
          <cell r="H3623" t="str">
            <v/>
          </cell>
        </row>
        <row r="3624">
          <cell r="H3624" t="str">
            <v/>
          </cell>
        </row>
        <row r="3625">
          <cell r="H3625" t="str">
            <v/>
          </cell>
        </row>
        <row r="3626">
          <cell r="H3626" t="str">
            <v/>
          </cell>
        </row>
        <row r="3627">
          <cell r="H3627" t="str">
            <v/>
          </cell>
        </row>
        <row r="3628">
          <cell r="H3628" t="str">
            <v/>
          </cell>
        </row>
        <row r="3629">
          <cell r="H3629" t="str">
            <v/>
          </cell>
        </row>
        <row r="3630">
          <cell r="H3630" t="str">
            <v/>
          </cell>
        </row>
        <row r="3631">
          <cell r="H3631" t="str">
            <v/>
          </cell>
        </row>
        <row r="3632">
          <cell r="H3632" t="str">
            <v/>
          </cell>
        </row>
        <row r="3633">
          <cell r="H3633" t="str">
            <v/>
          </cell>
        </row>
        <row r="3634">
          <cell r="H3634" t="str">
            <v/>
          </cell>
        </row>
        <row r="3635">
          <cell r="H3635" t="str">
            <v/>
          </cell>
        </row>
        <row r="3636">
          <cell r="H3636" t="str">
            <v/>
          </cell>
        </row>
        <row r="3637">
          <cell r="H3637" t="str">
            <v/>
          </cell>
        </row>
        <row r="3638">
          <cell r="H3638" t="str">
            <v/>
          </cell>
        </row>
        <row r="3639">
          <cell r="H3639" t="str">
            <v/>
          </cell>
        </row>
        <row r="3640">
          <cell r="H3640" t="str">
            <v/>
          </cell>
        </row>
        <row r="3641">
          <cell r="H3641" t="str">
            <v/>
          </cell>
        </row>
        <row r="3642">
          <cell r="H3642" t="str">
            <v/>
          </cell>
        </row>
        <row r="3643">
          <cell r="H3643" t="str">
            <v/>
          </cell>
        </row>
        <row r="3644">
          <cell r="H3644" t="str">
            <v/>
          </cell>
        </row>
        <row r="3645">
          <cell r="H3645" t="str">
            <v/>
          </cell>
        </row>
        <row r="3646">
          <cell r="H3646" t="str">
            <v/>
          </cell>
        </row>
        <row r="3647">
          <cell r="H3647" t="str">
            <v/>
          </cell>
        </row>
        <row r="3648">
          <cell r="H3648" t="str">
            <v/>
          </cell>
        </row>
        <row r="3649">
          <cell r="H3649" t="str">
            <v/>
          </cell>
        </row>
        <row r="3650">
          <cell r="H3650" t="str">
            <v/>
          </cell>
        </row>
        <row r="3651">
          <cell r="H3651" t="str">
            <v/>
          </cell>
        </row>
        <row r="3652">
          <cell r="H3652" t="str">
            <v/>
          </cell>
        </row>
        <row r="3653">
          <cell r="H3653" t="str">
            <v/>
          </cell>
        </row>
        <row r="3654">
          <cell r="H3654" t="str">
            <v/>
          </cell>
        </row>
        <row r="3655">
          <cell r="H3655" t="str">
            <v/>
          </cell>
        </row>
        <row r="3656">
          <cell r="H3656" t="str">
            <v/>
          </cell>
        </row>
        <row r="3657">
          <cell r="H3657" t="str">
            <v/>
          </cell>
        </row>
        <row r="3658">
          <cell r="H3658" t="str">
            <v/>
          </cell>
        </row>
        <row r="3659">
          <cell r="H3659" t="str">
            <v/>
          </cell>
        </row>
        <row r="3660">
          <cell r="H3660" t="str">
            <v/>
          </cell>
        </row>
        <row r="3661">
          <cell r="H3661" t="str">
            <v/>
          </cell>
        </row>
        <row r="3662">
          <cell r="H3662" t="str">
            <v/>
          </cell>
        </row>
        <row r="3663">
          <cell r="H3663" t="str">
            <v/>
          </cell>
        </row>
        <row r="3664">
          <cell r="H3664" t="str">
            <v/>
          </cell>
        </row>
        <row r="3665">
          <cell r="H3665" t="str">
            <v/>
          </cell>
        </row>
        <row r="3666">
          <cell r="H3666" t="str">
            <v/>
          </cell>
        </row>
        <row r="3667">
          <cell r="H3667" t="str">
            <v/>
          </cell>
        </row>
        <row r="3668">
          <cell r="H3668" t="str">
            <v/>
          </cell>
        </row>
        <row r="3669">
          <cell r="H3669" t="str">
            <v/>
          </cell>
        </row>
        <row r="3670">
          <cell r="H3670" t="str">
            <v/>
          </cell>
        </row>
        <row r="3671">
          <cell r="H3671" t="str">
            <v/>
          </cell>
        </row>
        <row r="3672">
          <cell r="H3672" t="str">
            <v/>
          </cell>
        </row>
        <row r="3673">
          <cell r="H3673" t="str">
            <v/>
          </cell>
        </row>
        <row r="3674">
          <cell r="H3674" t="str">
            <v/>
          </cell>
        </row>
        <row r="3675">
          <cell r="H3675" t="str">
            <v/>
          </cell>
        </row>
        <row r="3676">
          <cell r="H3676" t="str">
            <v/>
          </cell>
        </row>
        <row r="3677">
          <cell r="H3677" t="str">
            <v/>
          </cell>
        </row>
        <row r="3678">
          <cell r="H3678" t="str">
            <v/>
          </cell>
        </row>
        <row r="3679">
          <cell r="H3679" t="str">
            <v/>
          </cell>
        </row>
        <row r="3680">
          <cell r="H3680" t="str">
            <v/>
          </cell>
        </row>
        <row r="3681">
          <cell r="H3681" t="str">
            <v/>
          </cell>
        </row>
        <row r="3682">
          <cell r="H3682" t="str">
            <v/>
          </cell>
        </row>
        <row r="3683">
          <cell r="H3683" t="str">
            <v/>
          </cell>
        </row>
        <row r="3684">
          <cell r="H3684" t="str">
            <v/>
          </cell>
        </row>
        <row r="3685">
          <cell r="H3685" t="str">
            <v/>
          </cell>
        </row>
        <row r="3686">
          <cell r="H3686" t="str">
            <v/>
          </cell>
        </row>
        <row r="3687">
          <cell r="H3687" t="str">
            <v/>
          </cell>
        </row>
        <row r="3688">
          <cell r="H3688" t="str">
            <v/>
          </cell>
        </row>
        <row r="3689">
          <cell r="H3689" t="str">
            <v/>
          </cell>
        </row>
        <row r="3690">
          <cell r="H3690" t="str">
            <v/>
          </cell>
        </row>
        <row r="3691">
          <cell r="H3691" t="str">
            <v/>
          </cell>
        </row>
        <row r="3692">
          <cell r="H3692" t="str">
            <v/>
          </cell>
        </row>
        <row r="3693">
          <cell r="H3693" t="str">
            <v/>
          </cell>
        </row>
        <row r="3694">
          <cell r="H3694" t="str">
            <v/>
          </cell>
        </row>
        <row r="3695">
          <cell r="H3695" t="str">
            <v/>
          </cell>
        </row>
        <row r="3696">
          <cell r="H3696" t="str">
            <v/>
          </cell>
        </row>
        <row r="3697">
          <cell r="H3697" t="str">
            <v/>
          </cell>
        </row>
        <row r="3698">
          <cell r="H3698" t="str">
            <v/>
          </cell>
        </row>
        <row r="3699">
          <cell r="H3699" t="str">
            <v/>
          </cell>
        </row>
        <row r="3700">
          <cell r="H3700" t="str">
            <v/>
          </cell>
        </row>
        <row r="3701">
          <cell r="H3701" t="str">
            <v/>
          </cell>
        </row>
        <row r="3702">
          <cell r="H3702" t="str">
            <v/>
          </cell>
        </row>
        <row r="3703">
          <cell r="H3703" t="str">
            <v/>
          </cell>
        </row>
        <row r="3704">
          <cell r="H3704" t="str">
            <v/>
          </cell>
        </row>
        <row r="3705">
          <cell r="H3705" t="str">
            <v/>
          </cell>
        </row>
        <row r="3706">
          <cell r="H3706" t="str">
            <v/>
          </cell>
        </row>
        <row r="3707">
          <cell r="H3707" t="str">
            <v/>
          </cell>
        </row>
        <row r="3708">
          <cell r="H3708" t="str">
            <v/>
          </cell>
        </row>
        <row r="3709">
          <cell r="H3709" t="str">
            <v/>
          </cell>
        </row>
        <row r="3710">
          <cell r="H3710" t="str">
            <v/>
          </cell>
        </row>
        <row r="3711">
          <cell r="H3711" t="str">
            <v/>
          </cell>
        </row>
        <row r="3712">
          <cell r="H3712" t="str">
            <v/>
          </cell>
        </row>
        <row r="3713">
          <cell r="H3713" t="str">
            <v/>
          </cell>
        </row>
        <row r="3714">
          <cell r="H3714" t="str">
            <v/>
          </cell>
        </row>
        <row r="3715">
          <cell r="H3715" t="str">
            <v/>
          </cell>
        </row>
        <row r="3716">
          <cell r="H3716" t="str">
            <v/>
          </cell>
        </row>
        <row r="3717">
          <cell r="H3717" t="str">
            <v/>
          </cell>
        </row>
        <row r="3718">
          <cell r="H3718" t="str">
            <v/>
          </cell>
        </row>
        <row r="3719">
          <cell r="H3719" t="str">
            <v/>
          </cell>
        </row>
        <row r="3720">
          <cell r="H3720" t="str">
            <v/>
          </cell>
        </row>
        <row r="3721">
          <cell r="H3721" t="str">
            <v/>
          </cell>
        </row>
        <row r="3722">
          <cell r="H3722" t="str">
            <v/>
          </cell>
        </row>
        <row r="3723">
          <cell r="H3723" t="str">
            <v/>
          </cell>
        </row>
        <row r="3724">
          <cell r="H3724" t="str">
            <v/>
          </cell>
        </row>
        <row r="3725">
          <cell r="H3725" t="str">
            <v/>
          </cell>
        </row>
        <row r="3726">
          <cell r="H3726" t="str">
            <v/>
          </cell>
        </row>
        <row r="3727">
          <cell r="H3727" t="str">
            <v/>
          </cell>
        </row>
        <row r="3728">
          <cell r="H3728" t="str">
            <v/>
          </cell>
        </row>
        <row r="3729">
          <cell r="H3729" t="str">
            <v/>
          </cell>
        </row>
        <row r="3730">
          <cell r="H3730" t="str">
            <v/>
          </cell>
        </row>
        <row r="3731">
          <cell r="H3731" t="str">
            <v/>
          </cell>
        </row>
        <row r="3732">
          <cell r="H3732" t="str">
            <v/>
          </cell>
        </row>
        <row r="3733">
          <cell r="H3733" t="str">
            <v/>
          </cell>
        </row>
        <row r="3734">
          <cell r="H3734" t="str">
            <v/>
          </cell>
        </row>
        <row r="3735">
          <cell r="H3735" t="str">
            <v/>
          </cell>
        </row>
        <row r="3736">
          <cell r="H3736" t="str">
            <v/>
          </cell>
        </row>
        <row r="3737">
          <cell r="H3737" t="str">
            <v/>
          </cell>
        </row>
        <row r="3738">
          <cell r="H3738" t="str">
            <v/>
          </cell>
        </row>
        <row r="3739">
          <cell r="H3739" t="str">
            <v/>
          </cell>
        </row>
        <row r="3740">
          <cell r="H3740" t="str">
            <v/>
          </cell>
        </row>
        <row r="3741">
          <cell r="H3741" t="str">
            <v/>
          </cell>
        </row>
        <row r="3742">
          <cell r="H3742" t="str">
            <v/>
          </cell>
        </row>
        <row r="3743">
          <cell r="H3743" t="str">
            <v/>
          </cell>
        </row>
        <row r="3744">
          <cell r="H3744" t="str">
            <v/>
          </cell>
        </row>
        <row r="3745">
          <cell r="H3745" t="str">
            <v/>
          </cell>
        </row>
        <row r="3746">
          <cell r="H3746" t="str">
            <v/>
          </cell>
        </row>
        <row r="3747">
          <cell r="H3747" t="str">
            <v/>
          </cell>
        </row>
        <row r="3748">
          <cell r="H3748" t="str">
            <v/>
          </cell>
        </row>
        <row r="3749">
          <cell r="H3749" t="str">
            <v/>
          </cell>
        </row>
        <row r="3750">
          <cell r="H3750" t="str">
            <v/>
          </cell>
        </row>
        <row r="3751">
          <cell r="H3751" t="str">
            <v/>
          </cell>
        </row>
        <row r="3752">
          <cell r="H3752" t="str">
            <v/>
          </cell>
        </row>
        <row r="3753">
          <cell r="H3753" t="str">
            <v/>
          </cell>
        </row>
        <row r="3754">
          <cell r="H3754" t="str">
            <v/>
          </cell>
        </row>
        <row r="3755">
          <cell r="H3755" t="str">
            <v/>
          </cell>
        </row>
        <row r="3756">
          <cell r="H3756" t="str">
            <v/>
          </cell>
        </row>
        <row r="3757">
          <cell r="H3757" t="str">
            <v/>
          </cell>
        </row>
        <row r="3758">
          <cell r="H3758" t="str">
            <v/>
          </cell>
        </row>
        <row r="3759">
          <cell r="H3759" t="str">
            <v/>
          </cell>
        </row>
        <row r="3760">
          <cell r="H3760" t="str">
            <v/>
          </cell>
        </row>
        <row r="3761">
          <cell r="H3761" t="str">
            <v/>
          </cell>
        </row>
        <row r="3762">
          <cell r="H3762" t="str">
            <v/>
          </cell>
        </row>
        <row r="3763">
          <cell r="H3763" t="str">
            <v/>
          </cell>
        </row>
        <row r="3764">
          <cell r="H3764" t="str">
            <v/>
          </cell>
        </row>
        <row r="3765">
          <cell r="H3765" t="str">
            <v/>
          </cell>
        </row>
        <row r="3766">
          <cell r="H3766" t="str">
            <v/>
          </cell>
        </row>
        <row r="3767">
          <cell r="H3767" t="str">
            <v/>
          </cell>
        </row>
        <row r="3768">
          <cell r="H3768" t="str">
            <v/>
          </cell>
        </row>
        <row r="3769">
          <cell r="H3769" t="str">
            <v/>
          </cell>
        </row>
        <row r="3770">
          <cell r="H3770" t="str">
            <v/>
          </cell>
        </row>
        <row r="3771">
          <cell r="H3771" t="str">
            <v/>
          </cell>
        </row>
        <row r="3772">
          <cell r="H3772" t="str">
            <v/>
          </cell>
        </row>
        <row r="3773">
          <cell r="H3773" t="str">
            <v/>
          </cell>
        </row>
        <row r="3774">
          <cell r="H3774" t="str">
            <v/>
          </cell>
        </row>
        <row r="3775">
          <cell r="H3775" t="str">
            <v/>
          </cell>
        </row>
        <row r="3776">
          <cell r="H3776" t="str">
            <v/>
          </cell>
        </row>
        <row r="3777">
          <cell r="H3777" t="str">
            <v/>
          </cell>
        </row>
        <row r="3778">
          <cell r="H3778" t="str">
            <v/>
          </cell>
        </row>
        <row r="3779">
          <cell r="H3779" t="str">
            <v/>
          </cell>
        </row>
        <row r="3780">
          <cell r="H3780" t="str">
            <v/>
          </cell>
        </row>
        <row r="3781">
          <cell r="H3781" t="str">
            <v/>
          </cell>
        </row>
        <row r="3782">
          <cell r="H3782" t="str">
            <v/>
          </cell>
        </row>
        <row r="3783">
          <cell r="H3783" t="str">
            <v/>
          </cell>
        </row>
        <row r="3784">
          <cell r="H3784" t="str">
            <v/>
          </cell>
        </row>
        <row r="3785">
          <cell r="H3785" t="str">
            <v/>
          </cell>
        </row>
        <row r="3786">
          <cell r="H3786" t="str">
            <v/>
          </cell>
        </row>
        <row r="3787">
          <cell r="H3787" t="str">
            <v/>
          </cell>
        </row>
        <row r="3788">
          <cell r="H3788" t="str">
            <v/>
          </cell>
        </row>
        <row r="3789">
          <cell r="H3789" t="str">
            <v/>
          </cell>
        </row>
        <row r="3790">
          <cell r="H3790" t="str">
            <v/>
          </cell>
        </row>
        <row r="3791">
          <cell r="H3791" t="str">
            <v/>
          </cell>
        </row>
        <row r="3792">
          <cell r="H3792" t="str">
            <v/>
          </cell>
        </row>
        <row r="3793">
          <cell r="H3793" t="str">
            <v/>
          </cell>
        </row>
        <row r="3794">
          <cell r="H3794" t="str">
            <v/>
          </cell>
        </row>
        <row r="3795">
          <cell r="H3795" t="str">
            <v/>
          </cell>
        </row>
        <row r="3796">
          <cell r="H3796" t="str">
            <v/>
          </cell>
        </row>
        <row r="3797">
          <cell r="H3797" t="str">
            <v/>
          </cell>
        </row>
        <row r="3798">
          <cell r="H3798" t="str">
            <v/>
          </cell>
        </row>
        <row r="3799">
          <cell r="H3799" t="str">
            <v/>
          </cell>
        </row>
        <row r="3800">
          <cell r="H3800" t="str">
            <v/>
          </cell>
        </row>
        <row r="3801">
          <cell r="H3801" t="str">
            <v/>
          </cell>
        </row>
        <row r="3802">
          <cell r="H3802" t="str">
            <v/>
          </cell>
        </row>
        <row r="3803">
          <cell r="H3803" t="str">
            <v/>
          </cell>
        </row>
        <row r="3804">
          <cell r="H3804" t="str">
            <v/>
          </cell>
        </row>
        <row r="3805">
          <cell r="H3805" t="str">
            <v/>
          </cell>
        </row>
        <row r="3806">
          <cell r="H3806" t="str">
            <v/>
          </cell>
        </row>
        <row r="3807">
          <cell r="H3807" t="str">
            <v/>
          </cell>
        </row>
        <row r="3808">
          <cell r="H3808" t="str">
            <v/>
          </cell>
        </row>
        <row r="3809">
          <cell r="H3809" t="str">
            <v/>
          </cell>
        </row>
        <row r="3810">
          <cell r="H3810" t="str">
            <v/>
          </cell>
        </row>
        <row r="3811">
          <cell r="H3811" t="str">
            <v/>
          </cell>
        </row>
        <row r="3812">
          <cell r="H3812" t="str">
            <v/>
          </cell>
        </row>
        <row r="3813">
          <cell r="H3813" t="str">
            <v/>
          </cell>
        </row>
        <row r="3814">
          <cell r="H3814" t="str">
            <v/>
          </cell>
        </row>
        <row r="3815">
          <cell r="H3815" t="str">
            <v/>
          </cell>
        </row>
        <row r="3816">
          <cell r="H3816" t="str">
            <v/>
          </cell>
        </row>
        <row r="3817">
          <cell r="H3817" t="str">
            <v/>
          </cell>
        </row>
        <row r="3818">
          <cell r="H3818" t="str">
            <v/>
          </cell>
        </row>
        <row r="3819">
          <cell r="H3819" t="str">
            <v/>
          </cell>
        </row>
        <row r="3820">
          <cell r="H3820" t="str">
            <v/>
          </cell>
        </row>
        <row r="3821">
          <cell r="H3821" t="str">
            <v/>
          </cell>
        </row>
        <row r="3822">
          <cell r="H3822" t="str">
            <v/>
          </cell>
        </row>
        <row r="3823">
          <cell r="H3823" t="str">
            <v/>
          </cell>
        </row>
        <row r="3824">
          <cell r="H3824" t="str">
            <v/>
          </cell>
        </row>
        <row r="3825">
          <cell r="H3825" t="str">
            <v/>
          </cell>
        </row>
        <row r="3826">
          <cell r="H3826" t="str">
            <v/>
          </cell>
        </row>
        <row r="3827">
          <cell r="H3827" t="str">
            <v/>
          </cell>
        </row>
        <row r="3828">
          <cell r="H3828" t="str">
            <v/>
          </cell>
        </row>
        <row r="3829">
          <cell r="H3829" t="str">
            <v/>
          </cell>
        </row>
        <row r="3830">
          <cell r="H3830" t="str">
            <v/>
          </cell>
        </row>
        <row r="3831">
          <cell r="H3831" t="str">
            <v/>
          </cell>
        </row>
        <row r="3832">
          <cell r="H3832" t="str">
            <v/>
          </cell>
        </row>
        <row r="3833">
          <cell r="H3833" t="str">
            <v/>
          </cell>
        </row>
        <row r="3834">
          <cell r="H3834" t="str">
            <v/>
          </cell>
        </row>
        <row r="3835">
          <cell r="H3835" t="str">
            <v/>
          </cell>
        </row>
        <row r="3836">
          <cell r="H3836" t="str">
            <v/>
          </cell>
        </row>
        <row r="3837">
          <cell r="H3837" t="str">
            <v/>
          </cell>
        </row>
        <row r="3838">
          <cell r="H3838" t="str">
            <v/>
          </cell>
        </row>
        <row r="3839">
          <cell r="H3839" t="str">
            <v/>
          </cell>
        </row>
        <row r="3840">
          <cell r="H3840" t="str">
            <v/>
          </cell>
        </row>
        <row r="3841">
          <cell r="H3841" t="str">
            <v/>
          </cell>
        </row>
        <row r="3842">
          <cell r="H3842" t="str">
            <v/>
          </cell>
        </row>
        <row r="3843">
          <cell r="H3843" t="str">
            <v/>
          </cell>
        </row>
        <row r="3844">
          <cell r="H3844" t="str">
            <v/>
          </cell>
        </row>
        <row r="3845">
          <cell r="H3845" t="str">
            <v/>
          </cell>
        </row>
        <row r="3846">
          <cell r="H3846" t="str">
            <v/>
          </cell>
        </row>
        <row r="3847">
          <cell r="H3847" t="str">
            <v/>
          </cell>
        </row>
        <row r="3848">
          <cell r="H3848" t="str">
            <v/>
          </cell>
        </row>
        <row r="3849">
          <cell r="H3849" t="str">
            <v/>
          </cell>
        </row>
        <row r="3850">
          <cell r="H3850" t="str">
            <v/>
          </cell>
        </row>
        <row r="3851">
          <cell r="H3851" t="str">
            <v/>
          </cell>
        </row>
        <row r="3852">
          <cell r="H3852" t="str">
            <v/>
          </cell>
        </row>
        <row r="3853">
          <cell r="H3853" t="str">
            <v/>
          </cell>
        </row>
        <row r="3854">
          <cell r="H3854" t="str">
            <v/>
          </cell>
        </row>
        <row r="3855">
          <cell r="H3855" t="str">
            <v/>
          </cell>
        </row>
        <row r="3856">
          <cell r="H3856" t="str">
            <v/>
          </cell>
        </row>
        <row r="3857">
          <cell r="H3857" t="str">
            <v/>
          </cell>
        </row>
        <row r="3858">
          <cell r="H3858" t="str">
            <v/>
          </cell>
        </row>
        <row r="3859">
          <cell r="H3859" t="str">
            <v/>
          </cell>
        </row>
        <row r="3860">
          <cell r="H3860" t="str">
            <v/>
          </cell>
        </row>
        <row r="3861">
          <cell r="H3861" t="str">
            <v/>
          </cell>
        </row>
        <row r="3862">
          <cell r="H3862" t="str">
            <v/>
          </cell>
        </row>
        <row r="3863">
          <cell r="H3863" t="str">
            <v/>
          </cell>
        </row>
        <row r="3864">
          <cell r="H3864" t="str">
            <v/>
          </cell>
        </row>
        <row r="3865">
          <cell r="H3865" t="str">
            <v/>
          </cell>
        </row>
        <row r="3866">
          <cell r="H3866" t="str">
            <v/>
          </cell>
        </row>
        <row r="3867">
          <cell r="H3867" t="str">
            <v/>
          </cell>
        </row>
        <row r="3868">
          <cell r="H3868" t="str">
            <v/>
          </cell>
        </row>
        <row r="3869">
          <cell r="H3869" t="str">
            <v/>
          </cell>
        </row>
        <row r="3870">
          <cell r="H3870" t="str">
            <v/>
          </cell>
        </row>
        <row r="3871">
          <cell r="H3871" t="str">
            <v/>
          </cell>
        </row>
        <row r="3872">
          <cell r="H3872" t="str">
            <v/>
          </cell>
        </row>
        <row r="3873">
          <cell r="H3873" t="str">
            <v/>
          </cell>
        </row>
        <row r="3874">
          <cell r="H3874" t="str">
            <v/>
          </cell>
        </row>
        <row r="3875">
          <cell r="H3875" t="str">
            <v/>
          </cell>
        </row>
        <row r="3876">
          <cell r="H3876" t="str">
            <v/>
          </cell>
        </row>
        <row r="3877">
          <cell r="H3877" t="str">
            <v/>
          </cell>
        </row>
        <row r="3878">
          <cell r="H3878" t="str">
            <v/>
          </cell>
        </row>
        <row r="3879">
          <cell r="H3879" t="str">
            <v/>
          </cell>
        </row>
        <row r="3880">
          <cell r="H3880" t="str">
            <v/>
          </cell>
        </row>
        <row r="3881">
          <cell r="H3881" t="str">
            <v/>
          </cell>
        </row>
        <row r="3882">
          <cell r="H3882" t="str">
            <v/>
          </cell>
        </row>
        <row r="3883">
          <cell r="H3883" t="str">
            <v/>
          </cell>
        </row>
        <row r="3884">
          <cell r="H3884" t="str">
            <v/>
          </cell>
        </row>
        <row r="3885">
          <cell r="H3885" t="str">
            <v/>
          </cell>
        </row>
        <row r="3886">
          <cell r="H3886" t="str">
            <v/>
          </cell>
        </row>
        <row r="3887">
          <cell r="H3887" t="str">
            <v/>
          </cell>
        </row>
        <row r="3888">
          <cell r="H3888" t="str">
            <v/>
          </cell>
        </row>
        <row r="3889">
          <cell r="H3889" t="str">
            <v/>
          </cell>
        </row>
        <row r="3890">
          <cell r="H3890" t="str">
            <v/>
          </cell>
        </row>
        <row r="3891">
          <cell r="H3891" t="str">
            <v/>
          </cell>
        </row>
        <row r="3892">
          <cell r="H3892" t="str">
            <v/>
          </cell>
        </row>
        <row r="3893">
          <cell r="H3893" t="str">
            <v/>
          </cell>
        </row>
        <row r="3894">
          <cell r="H3894" t="str">
            <v/>
          </cell>
        </row>
        <row r="3895">
          <cell r="H3895" t="str">
            <v/>
          </cell>
        </row>
        <row r="3896">
          <cell r="H3896" t="str">
            <v/>
          </cell>
        </row>
        <row r="3897">
          <cell r="H3897" t="str">
            <v/>
          </cell>
        </row>
        <row r="3898">
          <cell r="H3898" t="str">
            <v/>
          </cell>
        </row>
        <row r="3899">
          <cell r="H3899" t="str">
            <v/>
          </cell>
        </row>
        <row r="3900">
          <cell r="H3900" t="str">
            <v/>
          </cell>
        </row>
        <row r="3901">
          <cell r="H3901" t="str">
            <v/>
          </cell>
        </row>
        <row r="3902">
          <cell r="H3902" t="str">
            <v/>
          </cell>
        </row>
        <row r="3903">
          <cell r="H3903" t="str">
            <v/>
          </cell>
        </row>
        <row r="3904">
          <cell r="H3904" t="str">
            <v/>
          </cell>
        </row>
        <row r="3905">
          <cell r="H3905" t="str">
            <v/>
          </cell>
        </row>
        <row r="3906">
          <cell r="H3906" t="str">
            <v/>
          </cell>
        </row>
        <row r="3907">
          <cell r="H3907" t="str">
            <v/>
          </cell>
        </row>
        <row r="3908">
          <cell r="H3908" t="str">
            <v/>
          </cell>
        </row>
        <row r="3909">
          <cell r="H3909" t="str">
            <v/>
          </cell>
        </row>
        <row r="3910">
          <cell r="H3910" t="str">
            <v/>
          </cell>
        </row>
        <row r="3911">
          <cell r="H3911" t="str">
            <v/>
          </cell>
        </row>
        <row r="3912">
          <cell r="H3912" t="str">
            <v/>
          </cell>
        </row>
        <row r="3913">
          <cell r="H3913" t="str">
            <v/>
          </cell>
        </row>
        <row r="3914">
          <cell r="H3914" t="str">
            <v/>
          </cell>
        </row>
        <row r="3915">
          <cell r="H3915" t="str">
            <v/>
          </cell>
        </row>
        <row r="3916">
          <cell r="H3916" t="str">
            <v/>
          </cell>
        </row>
        <row r="3917">
          <cell r="H3917" t="str">
            <v/>
          </cell>
        </row>
        <row r="3918">
          <cell r="H3918" t="str">
            <v/>
          </cell>
        </row>
        <row r="3919">
          <cell r="H3919" t="str">
            <v/>
          </cell>
        </row>
        <row r="3920">
          <cell r="H3920" t="str">
            <v/>
          </cell>
        </row>
        <row r="3921">
          <cell r="H3921" t="str">
            <v/>
          </cell>
        </row>
        <row r="3922">
          <cell r="H3922" t="str">
            <v/>
          </cell>
        </row>
        <row r="3923">
          <cell r="H3923" t="str">
            <v/>
          </cell>
        </row>
        <row r="3924">
          <cell r="H3924" t="str">
            <v/>
          </cell>
        </row>
        <row r="3925">
          <cell r="H3925" t="str">
            <v/>
          </cell>
        </row>
        <row r="3926">
          <cell r="H3926" t="str">
            <v/>
          </cell>
        </row>
        <row r="3927">
          <cell r="H3927" t="str">
            <v/>
          </cell>
        </row>
        <row r="3928">
          <cell r="H3928" t="str">
            <v/>
          </cell>
        </row>
        <row r="3929">
          <cell r="H3929" t="str">
            <v/>
          </cell>
        </row>
        <row r="3930">
          <cell r="H3930" t="str">
            <v/>
          </cell>
        </row>
        <row r="3931">
          <cell r="H3931" t="str">
            <v/>
          </cell>
        </row>
        <row r="3932">
          <cell r="H3932" t="str">
            <v/>
          </cell>
        </row>
        <row r="3933">
          <cell r="H3933" t="str">
            <v/>
          </cell>
        </row>
        <row r="3934">
          <cell r="H3934" t="str">
            <v/>
          </cell>
        </row>
        <row r="3935">
          <cell r="H3935" t="str">
            <v/>
          </cell>
        </row>
        <row r="3936">
          <cell r="H3936" t="str">
            <v/>
          </cell>
        </row>
        <row r="3937">
          <cell r="H3937" t="str">
            <v/>
          </cell>
        </row>
        <row r="3938">
          <cell r="H3938" t="str">
            <v/>
          </cell>
        </row>
        <row r="3939">
          <cell r="H3939" t="str">
            <v/>
          </cell>
        </row>
        <row r="3940">
          <cell r="H3940" t="str">
            <v/>
          </cell>
        </row>
        <row r="3941">
          <cell r="H3941" t="str">
            <v/>
          </cell>
        </row>
        <row r="3942">
          <cell r="H3942" t="str">
            <v/>
          </cell>
        </row>
        <row r="3943">
          <cell r="H3943" t="str">
            <v/>
          </cell>
        </row>
        <row r="3944">
          <cell r="H3944" t="str">
            <v/>
          </cell>
        </row>
        <row r="3945">
          <cell r="H3945" t="str">
            <v/>
          </cell>
        </row>
        <row r="3946">
          <cell r="H3946" t="str">
            <v/>
          </cell>
        </row>
        <row r="3947">
          <cell r="H3947" t="str">
            <v/>
          </cell>
        </row>
        <row r="3948">
          <cell r="H3948" t="str">
            <v/>
          </cell>
        </row>
        <row r="3949">
          <cell r="H3949" t="str">
            <v/>
          </cell>
        </row>
        <row r="3950">
          <cell r="H3950" t="str">
            <v/>
          </cell>
        </row>
        <row r="3951">
          <cell r="H3951" t="str">
            <v/>
          </cell>
        </row>
        <row r="3952">
          <cell r="H3952" t="str">
            <v/>
          </cell>
        </row>
        <row r="3953">
          <cell r="H3953" t="str">
            <v/>
          </cell>
        </row>
        <row r="3954">
          <cell r="H3954" t="str">
            <v/>
          </cell>
        </row>
        <row r="3955">
          <cell r="H3955" t="str">
            <v/>
          </cell>
        </row>
        <row r="3956">
          <cell r="H3956" t="str">
            <v/>
          </cell>
        </row>
        <row r="3957">
          <cell r="H3957" t="str">
            <v/>
          </cell>
        </row>
        <row r="3958">
          <cell r="H3958" t="str">
            <v/>
          </cell>
        </row>
        <row r="3959">
          <cell r="H3959" t="str">
            <v/>
          </cell>
        </row>
        <row r="3960">
          <cell r="H3960" t="str">
            <v/>
          </cell>
        </row>
        <row r="3961">
          <cell r="H3961" t="str">
            <v/>
          </cell>
        </row>
        <row r="3962">
          <cell r="H3962" t="str">
            <v/>
          </cell>
        </row>
        <row r="3963">
          <cell r="H3963" t="str">
            <v/>
          </cell>
        </row>
        <row r="3964">
          <cell r="H3964" t="str">
            <v/>
          </cell>
        </row>
        <row r="3965">
          <cell r="H3965" t="str">
            <v/>
          </cell>
        </row>
        <row r="3966">
          <cell r="H3966" t="str">
            <v/>
          </cell>
        </row>
        <row r="3967">
          <cell r="H3967" t="str">
            <v/>
          </cell>
        </row>
        <row r="3968">
          <cell r="H3968" t="str">
            <v/>
          </cell>
        </row>
        <row r="3969">
          <cell r="H3969" t="str">
            <v/>
          </cell>
        </row>
        <row r="3970">
          <cell r="H3970" t="str">
            <v/>
          </cell>
        </row>
        <row r="3971">
          <cell r="H3971" t="str">
            <v/>
          </cell>
        </row>
        <row r="3972">
          <cell r="H3972" t="str">
            <v/>
          </cell>
        </row>
        <row r="3973">
          <cell r="H3973" t="str">
            <v/>
          </cell>
        </row>
        <row r="3974">
          <cell r="H3974" t="str">
            <v/>
          </cell>
        </row>
        <row r="3975">
          <cell r="H3975" t="str">
            <v/>
          </cell>
        </row>
        <row r="3976">
          <cell r="H3976" t="str">
            <v/>
          </cell>
        </row>
        <row r="3977">
          <cell r="H3977" t="str">
            <v/>
          </cell>
        </row>
        <row r="3978">
          <cell r="H3978" t="str">
            <v/>
          </cell>
        </row>
        <row r="3979">
          <cell r="H3979" t="str">
            <v/>
          </cell>
        </row>
        <row r="3980">
          <cell r="H3980" t="str">
            <v/>
          </cell>
        </row>
        <row r="3981">
          <cell r="H3981" t="str">
            <v/>
          </cell>
        </row>
        <row r="3982">
          <cell r="H3982" t="str">
            <v/>
          </cell>
        </row>
        <row r="3983">
          <cell r="H3983" t="str">
            <v/>
          </cell>
        </row>
        <row r="3984">
          <cell r="H3984" t="str">
            <v/>
          </cell>
        </row>
        <row r="3985">
          <cell r="H3985" t="str">
            <v/>
          </cell>
        </row>
        <row r="3986">
          <cell r="H3986" t="str">
            <v/>
          </cell>
        </row>
        <row r="3987">
          <cell r="H3987" t="str">
            <v/>
          </cell>
        </row>
        <row r="3988">
          <cell r="H3988" t="str">
            <v/>
          </cell>
        </row>
        <row r="3989">
          <cell r="H3989" t="str">
            <v/>
          </cell>
        </row>
        <row r="3990">
          <cell r="H3990" t="str">
            <v/>
          </cell>
        </row>
        <row r="3991">
          <cell r="H3991" t="str">
            <v/>
          </cell>
        </row>
        <row r="3992">
          <cell r="H3992" t="str">
            <v/>
          </cell>
        </row>
        <row r="3993">
          <cell r="H3993" t="str">
            <v/>
          </cell>
        </row>
        <row r="3994">
          <cell r="H3994" t="str">
            <v/>
          </cell>
        </row>
        <row r="3995">
          <cell r="H3995" t="str">
            <v/>
          </cell>
        </row>
        <row r="3996">
          <cell r="H3996" t="str">
            <v/>
          </cell>
        </row>
        <row r="3997">
          <cell r="H3997" t="str">
            <v/>
          </cell>
        </row>
        <row r="3998">
          <cell r="H3998" t="str">
            <v/>
          </cell>
        </row>
        <row r="3999">
          <cell r="H3999" t="str">
            <v/>
          </cell>
        </row>
        <row r="4000">
          <cell r="H4000" t="str">
            <v/>
          </cell>
        </row>
        <row r="4001">
          <cell r="H4001" t="str">
            <v/>
          </cell>
        </row>
        <row r="4002">
          <cell r="H4002" t="str">
            <v/>
          </cell>
        </row>
        <row r="4003">
          <cell r="H4003" t="str">
            <v/>
          </cell>
        </row>
        <row r="4004">
          <cell r="H4004" t="str">
            <v/>
          </cell>
        </row>
        <row r="4005">
          <cell r="H4005" t="str">
            <v/>
          </cell>
        </row>
        <row r="4006">
          <cell r="H4006" t="str">
            <v/>
          </cell>
        </row>
        <row r="4007">
          <cell r="H4007" t="str">
            <v/>
          </cell>
        </row>
        <row r="4008">
          <cell r="H4008" t="str">
            <v/>
          </cell>
        </row>
        <row r="4009">
          <cell r="H4009" t="str">
            <v/>
          </cell>
        </row>
        <row r="4010">
          <cell r="H4010" t="str">
            <v/>
          </cell>
        </row>
        <row r="4011">
          <cell r="H4011" t="str">
            <v/>
          </cell>
        </row>
        <row r="4012">
          <cell r="H4012" t="str">
            <v/>
          </cell>
        </row>
        <row r="4013">
          <cell r="H4013" t="str">
            <v/>
          </cell>
        </row>
        <row r="4014">
          <cell r="H4014" t="str">
            <v/>
          </cell>
        </row>
        <row r="4015">
          <cell r="H4015" t="str">
            <v/>
          </cell>
        </row>
        <row r="4016">
          <cell r="H4016" t="str">
            <v/>
          </cell>
        </row>
        <row r="4017">
          <cell r="H4017" t="str">
            <v/>
          </cell>
        </row>
        <row r="4018">
          <cell r="H4018" t="str">
            <v/>
          </cell>
        </row>
        <row r="4019">
          <cell r="H4019" t="str">
            <v/>
          </cell>
        </row>
        <row r="4020">
          <cell r="H4020" t="str">
            <v/>
          </cell>
        </row>
        <row r="4021">
          <cell r="H4021" t="str">
            <v/>
          </cell>
        </row>
        <row r="4022">
          <cell r="H4022" t="str">
            <v/>
          </cell>
        </row>
        <row r="4023">
          <cell r="H4023" t="str">
            <v/>
          </cell>
        </row>
        <row r="4024">
          <cell r="H4024" t="str">
            <v/>
          </cell>
        </row>
        <row r="4025">
          <cell r="H4025" t="str">
            <v/>
          </cell>
        </row>
        <row r="4026">
          <cell r="H4026" t="str">
            <v/>
          </cell>
        </row>
        <row r="4027">
          <cell r="H4027" t="str">
            <v/>
          </cell>
        </row>
        <row r="4028">
          <cell r="H4028" t="str">
            <v/>
          </cell>
        </row>
        <row r="4029">
          <cell r="H4029" t="str">
            <v/>
          </cell>
        </row>
        <row r="4030">
          <cell r="H4030" t="str">
            <v/>
          </cell>
        </row>
        <row r="4031">
          <cell r="H4031" t="str">
            <v/>
          </cell>
        </row>
        <row r="4032">
          <cell r="H4032" t="str">
            <v/>
          </cell>
        </row>
        <row r="4033">
          <cell r="H4033" t="str">
            <v/>
          </cell>
        </row>
        <row r="4034">
          <cell r="H4034" t="str">
            <v/>
          </cell>
        </row>
        <row r="4035">
          <cell r="H4035" t="str">
            <v/>
          </cell>
        </row>
        <row r="4036">
          <cell r="H4036" t="str">
            <v/>
          </cell>
        </row>
        <row r="4037">
          <cell r="H4037" t="str">
            <v/>
          </cell>
        </row>
        <row r="4038">
          <cell r="H4038" t="str">
            <v/>
          </cell>
        </row>
        <row r="4039">
          <cell r="H4039" t="str">
            <v/>
          </cell>
        </row>
        <row r="4040">
          <cell r="H4040" t="str">
            <v/>
          </cell>
        </row>
        <row r="4041">
          <cell r="H4041" t="str">
            <v/>
          </cell>
        </row>
        <row r="4042">
          <cell r="H4042" t="str">
            <v/>
          </cell>
        </row>
        <row r="4043">
          <cell r="H4043" t="str">
            <v/>
          </cell>
        </row>
        <row r="4044">
          <cell r="H4044" t="str">
            <v/>
          </cell>
        </row>
        <row r="4045">
          <cell r="H4045" t="str">
            <v/>
          </cell>
        </row>
        <row r="4046">
          <cell r="H4046" t="str">
            <v/>
          </cell>
        </row>
        <row r="4047">
          <cell r="H4047" t="str">
            <v/>
          </cell>
        </row>
        <row r="4048">
          <cell r="H4048" t="str">
            <v/>
          </cell>
        </row>
        <row r="4049">
          <cell r="H4049" t="str">
            <v/>
          </cell>
        </row>
        <row r="4050">
          <cell r="H4050" t="str">
            <v/>
          </cell>
        </row>
        <row r="4051">
          <cell r="H4051" t="str">
            <v/>
          </cell>
        </row>
        <row r="4052">
          <cell r="H4052" t="str">
            <v/>
          </cell>
        </row>
        <row r="4053">
          <cell r="H4053" t="str">
            <v/>
          </cell>
        </row>
        <row r="4054">
          <cell r="H4054" t="str">
            <v/>
          </cell>
        </row>
        <row r="4055">
          <cell r="H4055" t="str">
            <v/>
          </cell>
        </row>
        <row r="4056">
          <cell r="H4056" t="str">
            <v/>
          </cell>
        </row>
        <row r="4057">
          <cell r="H4057" t="str">
            <v/>
          </cell>
        </row>
        <row r="4058">
          <cell r="H4058" t="str">
            <v/>
          </cell>
        </row>
        <row r="4059">
          <cell r="H4059" t="str">
            <v/>
          </cell>
        </row>
        <row r="4060">
          <cell r="H4060" t="str">
            <v/>
          </cell>
        </row>
        <row r="4061">
          <cell r="H4061" t="str">
            <v/>
          </cell>
        </row>
        <row r="4062">
          <cell r="H4062" t="str">
            <v/>
          </cell>
        </row>
        <row r="4063">
          <cell r="H4063" t="str">
            <v/>
          </cell>
        </row>
        <row r="4064">
          <cell r="H4064" t="str">
            <v/>
          </cell>
        </row>
        <row r="4065">
          <cell r="H4065" t="str">
            <v/>
          </cell>
        </row>
        <row r="4066">
          <cell r="H4066" t="str">
            <v/>
          </cell>
        </row>
        <row r="4067">
          <cell r="H4067" t="str">
            <v/>
          </cell>
        </row>
        <row r="4068">
          <cell r="H4068" t="str">
            <v/>
          </cell>
        </row>
        <row r="4069">
          <cell r="H4069" t="str">
            <v/>
          </cell>
        </row>
        <row r="4070">
          <cell r="H4070" t="str">
            <v/>
          </cell>
        </row>
        <row r="4071">
          <cell r="H4071" t="str">
            <v/>
          </cell>
        </row>
        <row r="4072">
          <cell r="H4072" t="str">
            <v/>
          </cell>
        </row>
        <row r="4073">
          <cell r="H4073" t="str">
            <v/>
          </cell>
        </row>
        <row r="4074">
          <cell r="H4074" t="str">
            <v/>
          </cell>
        </row>
        <row r="4075">
          <cell r="H4075" t="str">
            <v/>
          </cell>
        </row>
        <row r="4076">
          <cell r="H4076" t="str">
            <v/>
          </cell>
        </row>
        <row r="4077">
          <cell r="H4077" t="str">
            <v/>
          </cell>
        </row>
        <row r="4078">
          <cell r="H4078" t="str">
            <v/>
          </cell>
        </row>
        <row r="4079">
          <cell r="H4079" t="str">
            <v/>
          </cell>
        </row>
        <row r="4080">
          <cell r="H4080" t="str">
            <v/>
          </cell>
        </row>
        <row r="4081">
          <cell r="H4081" t="str">
            <v/>
          </cell>
        </row>
        <row r="4082">
          <cell r="H4082" t="str">
            <v/>
          </cell>
        </row>
        <row r="4083">
          <cell r="H4083" t="str">
            <v/>
          </cell>
        </row>
        <row r="4084">
          <cell r="H4084" t="str">
            <v/>
          </cell>
        </row>
        <row r="4085">
          <cell r="H4085" t="str">
            <v/>
          </cell>
        </row>
        <row r="4086">
          <cell r="H4086" t="str">
            <v/>
          </cell>
        </row>
        <row r="4087">
          <cell r="H4087" t="str">
            <v/>
          </cell>
        </row>
        <row r="4088">
          <cell r="H4088" t="str">
            <v/>
          </cell>
        </row>
        <row r="4089">
          <cell r="H4089" t="str">
            <v/>
          </cell>
        </row>
        <row r="4090">
          <cell r="H4090" t="str">
            <v/>
          </cell>
        </row>
        <row r="4091">
          <cell r="H4091" t="str">
            <v/>
          </cell>
        </row>
        <row r="4092">
          <cell r="H4092" t="str">
            <v/>
          </cell>
        </row>
        <row r="4093">
          <cell r="H4093" t="str">
            <v/>
          </cell>
        </row>
        <row r="4094">
          <cell r="H4094" t="str">
            <v/>
          </cell>
        </row>
        <row r="4095">
          <cell r="H4095" t="str">
            <v/>
          </cell>
        </row>
        <row r="4096">
          <cell r="H4096" t="str">
            <v/>
          </cell>
        </row>
        <row r="4097">
          <cell r="H4097" t="str">
            <v/>
          </cell>
        </row>
        <row r="4098">
          <cell r="H4098" t="str">
            <v/>
          </cell>
        </row>
        <row r="4099">
          <cell r="H4099" t="str">
            <v/>
          </cell>
        </row>
        <row r="4100">
          <cell r="H4100" t="str">
            <v/>
          </cell>
        </row>
        <row r="4101">
          <cell r="H4101" t="str">
            <v/>
          </cell>
        </row>
        <row r="4102">
          <cell r="H4102" t="str">
            <v/>
          </cell>
        </row>
        <row r="4103">
          <cell r="H4103" t="str">
            <v/>
          </cell>
        </row>
        <row r="4104">
          <cell r="H4104" t="str">
            <v/>
          </cell>
        </row>
        <row r="4105">
          <cell r="H4105" t="str">
            <v/>
          </cell>
        </row>
        <row r="4106">
          <cell r="H4106" t="str">
            <v/>
          </cell>
        </row>
        <row r="4107">
          <cell r="H4107" t="str">
            <v/>
          </cell>
        </row>
        <row r="4108">
          <cell r="H4108" t="str">
            <v/>
          </cell>
        </row>
        <row r="4109">
          <cell r="H4109" t="str">
            <v/>
          </cell>
        </row>
        <row r="4110">
          <cell r="H4110" t="str">
            <v/>
          </cell>
        </row>
        <row r="4111">
          <cell r="H4111" t="str">
            <v/>
          </cell>
        </row>
        <row r="4112">
          <cell r="H4112" t="str">
            <v/>
          </cell>
        </row>
        <row r="4113">
          <cell r="H4113" t="str">
            <v/>
          </cell>
        </row>
        <row r="4114">
          <cell r="H4114" t="str">
            <v/>
          </cell>
        </row>
        <row r="4115">
          <cell r="H4115" t="str">
            <v/>
          </cell>
        </row>
        <row r="4116">
          <cell r="H4116" t="str">
            <v/>
          </cell>
        </row>
        <row r="4117">
          <cell r="H4117" t="str">
            <v/>
          </cell>
        </row>
        <row r="4118">
          <cell r="H4118" t="str">
            <v/>
          </cell>
        </row>
        <row r="4119">
          <cell r="H4119" t="str">
            <v/>
          </cell>
        </row>
        <row r="4120">
          <cell r="H4120" t="str">
            <v/>
          </cell>
        </row>
        <row r="4121">
          <cell r="H4121" t="str">
            <v/>
          </cell>
        </row>
        <row r="4122">
          <cell r="H4122" t="str">
            <v/>
          </cell>
        </row>
        <row r="4123">
          <cell r="H4123" t="str">
            <v/>
          </cell>
        </row>
        <row r="4124">
          <cell r="H4124" t="str">
            <v/>
          </cell>
        </row>
        <row r="4125">
          <cell r="H4125" t="str">
            <v/>
          </cell>
        </row>
        <row r="4126">
          <cell r="H4126" t="str">
            <v/>
          </cell>
        </row>
        <row r="4127">
          <cell r="H4127" t="str">
            <v/>
          </cell>
        </row>
        <row r="4128">
          <cell r="H4128" t="str">
            <v/>
          </cell>
        </row>
        <row r="4129">
          <cell r="H4129" t="str">
            <v/>
          </cell>
        </row>
        <row r="4130">
          <cell r="H4130" t="str">
            <v/>
          </cell>
        </row>
        <row r="4131">
          <cell r="H4131" t="str">
            <v/>
          </cell>
        </row>
        <row r="4132">
          <cell r="H4132" t="str">
            <v/>
          </cell>
        </row>
        <row r="4133">
          <cell r="H4133" t="str">
            <v/>
          </cell>
        </row>
        <row r="4134">
          <cell r="H4134" t="str">
            <v/>
          </cell>
        </row>
        <row r="4135">
          <cell r="H4135" t="str">
            <v/>
          </cell>
        </row>
        <row r="4136">
          <cell r="H4136" t="str">
            <v/>
          </cell>
        </row>
        <row r="4137">
          <cell r="H4137" t="str">
            <v/>
          </cell>
        </row>
        <row r="4138">
          <cell r="H4138" t="str">
            <v/>
          </cell>
        </row>
        <row r="4139">
          <cell r="H4139" t="str">
            <v/>
          </cell>
        </row>
        <row r="4140">
          <cell r="H4140" t="str">
            <v/>
          </cell>
        </row>
        <row r="4141">
          <cell r="H4141" t="str">
            <v/>
          </cell>
        </row>
        <row r="4142">
          <cell r="H4142" t="str">
            <v/>
          </cell>
        </row>
        <row r="4143">
          <cell r="H4143" t="str">
            <v/>
          </cell>
        </row>
        <row r="4144">
          <cell r="H4144" t="str">
            <v/>
          </cell>
        </row>
        <row r="4145">
          <cell r="H4145" t="str">
            <v/>
          </cell>
        </row>
        <row r="4146">
          <cell r="H4146" t="str">
            <v/>
          </cell>
        </row>
        <row r="4147">
          <cell r="H4147" t="str">
            <v/>
          </cell>
        </row>
        <row r="4148">
          <cell r="H4148" t="str">
            <v/>
          </cell>
        </row>
        <row r="4149">
          <cell r="H4149" t="str">
            <v/>
          </cell>
        </row>
        <row r="4150">
          <cell r="H4150" t="str">
            <v/>
          </cell>
        </row>
        <row r="4151">
          <cell r="H4151" t="str">
            <v/>
          </cell>
        </row>
        <row r="4152">
          <cell r="H4152" t="str">
            <v/>
          </cell>
        </row>
        <row r="4153">
          <cell r="H4153" t="str">
            <v/>
          </cell>
        </row>
        <row r="4154">
          <cell r="H4154" t="str">
            <v/>
          </cell>
        </row>
        <row r="4155">
          <cell r="H4155" t="str">
            <v/>
          </cell>
        </row>
        <row r="4156">
          <cell r="H4156" t="str">
            <v/>
          </cell>
        </row>
        <row r="4157">
          <cell r="H4157" t="str">
            <v/>
          </cell>
        </row>
        <row r="4158">
          <cell r="H4158" t="str">
            <v/>
          </cell>
        </row>
        <row r="4159">
          <cell r="H4159" t="str">
            <v/>
          </cell>
        </row>
        <row r="4160">
          <cell r="H4160" t="str">
            <v/>
          </cell>
        </row>
        <row r="4161">
          <cell r="H4161" t="str">
            <v/>
          </cell>
        </row>
        <row r="4162">
          <cell r="H4162" t="str">
            <v/>
          </cell>
        </row>
        <row r="4163">
          <cell r="H4163" t="str">
            <v/>
          </cell>
        </row>
        <row r="4164">
          <cell r="H4164" t="str">
            <v/>
          </cell>
        </row>
        <row r="4165">
          <cell r="H4165" t="str">
            <v/>
          </cell>
        </row>
        <row r="4166">
          <cell r="H4166" t="str">
            <v/>
          </cell>
        </row>
        <row r="4167">
          <cell r="H4167" t="str">
            <v/>
          </cell>
        </row>
        <row r="4168">
          <cell r="H4168" t="str">
            <v/>
          </cell>
        </row>
        <row r="4169">
          <cell r="H4169" t="str">
            <v/>
          </cell>
        </row>
        <row r="4170">
          <cell r="H4170" t="str">
            <v/>
          </cell>
        </row>
        <row r="4171">
          <cell r="H4171" t="str">
            <v/>
          </cell>
        </row>
        <row r="4172">
          <cell r="H4172" t="str">
            <v/>
          </cell>
        </row>
        <row r="4173">
          <cell r="H4173" t="str">
            <v/>
          </cell>
        </row>
        <row r="4174">
          <cell r="H4174" t="str">
            <v/>
          </cell>
        </row>
        <row r="4175">
          <cell r="H4175" t="str">
            <v/>
          </cell>
        </row>
        <row r="4176">
          <cell r="H4176" t="str">
            <v/>
          </cell>
        </row>
        <row r="4177">
          <cell r="H4177" t="str">
            <v/>
          </cell>
        </row>
        <row r="4178">
          <cell r="H4178" t="str">
            <v/>
          </cell>
        </row>
        <row r="4179">
          <cell r="H4179" t="str">
            <v/>
          </cell>
        </row>
        <row r="4180">
          <cell r="H4180" t="str">
            <v/>
          </cell>
        </row>
        <row r="4181">
          <cell r="H4181" t="str">
            <v/>
          </cell>
        </row>
        <row r="4182">
          <cell r="H4182" t="str">
            <v/>
          </cell>
        </row>
        <row r="4183">
          <cell r="H4183" t="str">
            <v/>
          </cell>
        </row>
        <row r="4184">
          <cell r="H4184" t="str">
            <v/>
          </cell>
        </row>
        <row r="4185">
          <cell r="H4185" t="str">
            <v/>
          </cell>
        </row>
        <row r="4186">
          <cell r="H4186" t="str">
            <v/>
          </cell>
        </row>
        <row r="4187">
          <cell r="H4187" t="str">
            <v/>
          </cell>
        </row>
        <row r="4188">
          <cell r="H4188" t="str">
            <v/>
          </cell>
        </row>
        <row r="4189">
          <cell r="H4189" t="str">
            <v/>
          </cell>
        </row>
        <row r="4190">
          <cell r="H4190" t="str">
            <v/>
          </cell>
        </row>
        <row r="4191">
          <cell r="H4191" t="str">
            <v/>
          </cell>
        </row>
        <row r="4192">
          <cell r="H4192" t="str">
            <v/>
          </cell>
        </row>
        <row r="4193">
          <cell r="H4193" t="str">
            <v/>
          </cell>
        </row>
        <row r="4194">
          <cell r="H4194" t="str">
            <v/>
          </cell>
        </row>
        <row r="4195">
          <cell r="H4195" t="str">
            <v/>
          </cell>
        </row>
        <row r="4196">
          <cell r="H4196" t="str">
            <v/>
          </cell>
        </row>
        <row r="4197">
          <cell r="H4197" t="str">
            <v/>
          </cell>
        </row>
        <row r="4198">
          <cell r="H4198" t="str">
            <v/>
          </cell>
        </row>
        <row r="4199">
          <cell r="H4199" t="str">
            <v/>
          </cell>
        </row>
        <row r="4200">
          <cell r="H4200" t="str">
            <v/>
          </cell>
        </row>
        <row r="4201">
          <cell r="H4201" t="str">
            <v/>
          </cell>
        </row>
        <row r="4202">
          <cell r="H4202" t="str">
            <v/>
          </cell>
        </row>
        <row r="4203">
          <cell r="H4203" t="str">
            <v/>
          </cell>
        </row>
        <row r="4204">
          <cell r="H4204" t="str">
            <v/>
          </cell>
        </row>
        <row r="4205">
          <cell r="H4205" t="str">
            <v/>
          </cell>
        </row>
        <row r="4206">
          <cell r="H4206" t="str">
            <v/>
          </cell>
        </row>
        <row r="4207">
          <cell r="H4207" t="str">
            <v/>
          </cell>
        </row>
        <row r="4208">
          <cell r="H4208" t="str">
            <v/>
          </cell>
        </row>
        <row r="4209">
          <cell r="H4209" t="str">
            <v/>
          </cell>
        </row>
        <row r="4210">
          <cell r="H4210" t="str">
            <v/>
          </cell>
        </row>
        <row r="4211">
          <cell r="H4211" t="str">
            <v/>
          </cell>
        </row>
        <row r="4212">
          <cell r="H4212" t="str">
            <v/>
          </cell>
        </row>
        <row r="4213">
          <cell r="H4213" t="str">
            <v/>
          </cell>
        </row>
        <row r="4214">
          <cell r="H4214" t="str">
            <v/>
          </cell>
        </row>
        <row r="4215">
          <cell r="H4215" t="str">
            <v/>
          </cell>
        </row>
        <row r="4216">
          <cell r="H4216" t="str">
            <v/>
          </cell>
        </row>
        <row r="4217">
          <cell r="H4217" t="str">
            <v/>
          </cell>
        </row>
        <row r="4218">
          <cell r="H4218" t="str">
            <v/>
          </cell>
        </row>
        <row r="4219">
          <cell r="H4219" t="str">
            <v/>
          </cell>
        </row>
        <row r="4220">
          <cell r="H4220" t="str">
            <v/>
          </cell>
        </row>
        <row r="4221">
          <cell r="H4221" t="str">
            <v/>
          </cell>
        </row>
        <row r="4222">
          <cell r="H4222" t="str">
            <v/>
          </cell>
        </row>
        <row r="4223">
          <cell r="H4223" t="str">
            <v/>
          </cell>
        </row>
        <row r="4224">
          <cell r="H4224" t="str">
            <v/>
          </cell>
        </row>
        <row r="4225">
          <cell r="H4225" t="str">
            <v/>
          </cell>
        </row>
        <row r="4226">
          <cell r="H4226" t="str">
            <v/>
          </cell>
        </row>
        <row r="4227">
          <cell r="H4227" t="str">
            <v/>
          </cell>
        </row>
        <row r="4228">
          <cell r="H4228" t="str">
            <v/>
          </cell>
        </row>
        <row r="4229">
          <cell r="H4229" t="str">
            <v/>
          </cell>
        </row>
        <row r="4230">
          <cell r="H4230" t="str">
            <v/>
          </cell>
        </row>
        <row r="4231">
          <cell r="H4231" t="str">
            <v/>
          </cell>
        </row>
        <row r="4232">
          <cell r="H4232" t="str">
            <v/>
          </cell>
        </row>
        <row r="4233">
          <cell r="H4233" t="str">
            <v/>
          </cell>
        </row>
        <row r="4234">
          <cell r="H4234" t="str">
            <v/>
          </cell>
        </row>
        <row r="4235">
          <cell r="H4235" t="str">
            <v/>
          </cell>
        </row>
        <row r="4236">
          <cell r="H4236" t="str">
            <v/>
          </cell>
        </row>
        <row r="4237">
          <cell r="H4237" t="str">
            <v/>
          </cell>
        </row>
        <row r="4238">
          <cell r="H4238" t="str">
            <v/>
          </cell>
        </row>
        <row r="4239">
          <cell r="H4239" t="str">
            <v/>
          </cell>
        </row>
        <row r="4240">
          <cell r="H4240" t="str">
            <v/>
          </cell>
        </row>
        <row r="4241">
          <cell r="H4241" t="str">
            <v/>
          </cell>
        </row>
        <row r="4242">
          <cell r="H4242" t="str">
            <v/>
          </cell>
        </row>
        <row r="4243">
          <cell r="H4243" t="str">
            <v/>
          </cell>
        </row>
        <row r="4244">
          <cell r="H4244" t="str">
            <v/>
          </cell>
        </row>
        <row r="4245">
          <cell r="H4245" t="str">
            <v/>
          </cell>
        </row>
        <row r="4246">
          <cell r="H4246" t="str">
            <v/>
          </cell>
        </row>
        <row r="4247">
          <cell r="H4247" t="str">
            <v/>
          </cell>
        </row>
        <row r="4248">
          <cell r="H4248" t="str">
            <v/>
          </cell>
        </row>
        <row r="4249">
          <cell r="H4249" t="str">
            <v/>
          </cell>
        </row>
        <row r="4250">
          <cell r="H4250" t="str">
            <v/>
          </cell>
        </row>
        <row r="4251">
          <cell r="H4251" t="str">
            <v/>
          </cell>
        </row>
        <row r="4252">
          <cell r="H4252" t="str">
            <v/>
          </cell>
        </row>
        <row r="4253">
          <cell r="H4253" t="str">
            <v/>
          </cell>
        </row>
        <row r="4254">
          <cell r="H4254" t="str">
            <v/>
          </cell>
        </row>
        <row r="4255">
          <cell r="H4255" t="str">
            <v/>
          </cell>
        </row>
        <row r="4256">
          <cell r="H4256" t="str">
            <v/>
          </cell>
        </row>
        <row r="4257">
          <cell r="H4257" t="str">
            <v/>
          </cell>
        </row>
        <row r="4258">
          <cell r="H4258" t="str">
            <v/>
          </cell>
        </row>
        <row r="4259">
          <cell r="H4259" t="str">
            <v/>
          </cell>
        </row>
        <row r="4260">
          <cell r="H4260" t="str">
            <v/>
          </cell>
        </row>
        <row r="4261">
          <cell r="H4261" t="str">
            <v/>
          </cell>
        </row>
        <row r="4262">
          <cell r="H4262" t="str">
            <v/>
          </cell>
        </row>
        <row r="4263">
          <cell r="H4263" t="str">
            <v/>
          </cell>
        </row>
        <row r="4264">
          <cell r="H4264" t="str">
            <v/>
          </cell>
        </row>
        <row r="4265">
          <cell r="H4265" t="str">
            <v/>
          </cell>
        </row>
        <row r="4266">
          <cell r="H4266" t="str">
            <v/>
          </cell>
        </row>
        <row r="4267">
          <cell r="H4267" t="str">
            <v/>
          </cell>
        </row>
        <row r="4268">
          <cell r="H4268" t="str">
            <v/>
          </cell>
        </row>
        <row r="4269">
          <cell r="H4269" t="str">
            <v/>
          </cell>
        </row>
        <row r="4270">
          <cell r="H4270" t="str">
            <v/>
          </cell>
        </row>
        <row r="4271">
          <cell r="H4271" t="str">
            <v/>
          </cell>
        </row>
        <row r="4272">
          <cell r="H4272" t="str">
            <v/>
          </cell>
        </row>
        <row r="4273">
          <cell r="H4273" t="str">
            <v/>
          </cell>
        </row>
        <row r="4274">
          <cell r="H4274" t="str">
            <v/>
          </cell>
        </row>
        <row r="4275">
          <cell r="H4275" t="str">
            <v/>
          </cell>
        </row>
        <row r="4276">
          <cell r="H4276" t="str">
            <v/>
          </cell>
        </row>
        <row r="4277">
          <cell r="H4277" t="str">
            <v/>
          </cell>
        </row>
        <row r="4278">
          <cell r="H4278" t="str">
            <v/>
          </cell>
        </row>
        <row r="4279">
          <cell r="H4279" t="str">
            <v/>
          </cell>
        </row>
        <row r="4280">
          <cell r="H4280" t="str">
            <v/>
          </cell>
        </row>
        <row r="4281">
          <cell r="H4281" t="str">
            <v/>
          </cell>
        </row>
        <row r="4282">
          <cell r="H4282" t="str">
            <v/>
          </cell>
        </row>
        <row r="4283">
          <cell r="H4283" t="str">
            <v/>
          </cell>
        </row>
        <row r="4284">
          <cell r="H4284" t="str">
            <v/>
          </cell>
        </row>
        <row r="4285">
          <cell r="H4285" t="str">
            <v/>
          </cell>
        </row>
        <row r="4286">
          <cell r="H4286" t="str">
            <v/>
          </cell>
        </row>
        <row r="4287">
          <cell r="H4287" t="str">
            <v/>
          </cell>
        </row>
        <row r="4288">
          <cell r="H4288" t="str">
            <v/>
          </cell>
        </row>
        <row r="4289">
          <cell r="H4289" t="str">
            <v/>
          </cell>
        </row>
        <row r="4290">
          <cell r="H4290" t="str">
            <v/>
          </cell>
        </row>
        <row r="4291">
          <cell r="H4291" t="str">
            <v/>
          </cell>
        </row>
        <row r="4292">
          <cell r="H4292" t="str">
            <v/>
          </cell>
        </row>
        <row r="4293">
          <cell r="H4293" t="str">
            <v/>
          </cell>
        </row>
        <row r="4294">
          <cell r="H4294" t="str">
            <v/>
          </cell>
        </row>
        <row r="4295">
          <cell r="H4295" t="str">
            <v/>
          </cell>
        </row>
        <row r="4296">
          <cell r="H4296" t="str">
            <v/>
          </cell>
        </row>
        <row r="4297">
          <cell r="H4297" t="str">
            <v/>
          </cell>
        </row>
        <row r="4298">
          <cell r="H4298" t="str">
            <v/>
          </cell>
        </row>
        <row r="4299">
          <cell r="H4299" t="str">
            <v/>
          </cell>
        </row>
        <row r="4300">
          <cell r="H4300" t="str">
            <v/>
          </cell>
        </row>
        <row r="4301">
          <cell r="H4301" t="str">
            <v/>
          </cell>
        </row>
        <row r="4302">
          <cell r="H4302" t="str">
            <v/>
          </cell>
        </row>
        <row r="4303">
          <cell r="H4303" t="str">
            <v/>
          </cell>
        </row>
        <row r="4304">
          <cell r="H4304" t="str">
            <v/>
          </cell>
        </row>
        <row r="4305">
          <cell r="H4305" t="str">
            <v/>
          </cell>
        </row>
        <row r="4306">
          <cell r="H4306" t="str">
            <v/>
          </cell>
        </row>
        <row r="4307">
          <cell r="H4307" t="str">
            <v/>
          </cell>
        </row>
        <row r="4308">
          <cell r="H4308" t="str">
            <v/>
          </cell>
        </row>
        <row r="4309">
          <cell r="H4309" t="str">
            <v/>
          </cell>
        </row>
        <row r="4310">
          <cell r="H4310" t="str">
            <v/>
          </cell>
        </row>
        <row r="4311">
          <cell r="H4311" t="str">
            <v/>
          </cell>
        </row>
        <row r="4312">
          <cell r="H4312" t="str">
            <v/>
          </cell>
        </row>
        <row r="4313">
          <cell r="H4313" t="str">
            <v/>
          </cell>
        </row>
        <row r="4314">
          <cell r="H4314" t="str">
            <v/>
          </cell>
        </row>
        <row r="4315">
          <cell r="H4315" t="str">
            <v/>
          </cell>
        </row>
        <row r="4316">
          <cell r="H4316" t="str">
            <v/>
          </cell>
        </row>
        <row r="4317">
          <cell r="H4317" t="str">
            <v/>
          </cell>
        </row>
        <row r="4318">
          <cell r="H4318" t="str">
            <v/>
          </cell>
        </row>
        <row r="4319">
          <cell r="H4319" t="str">
            <v/>
          </cell>
        </row>
        <row r="4320">
          <cell r="H4320" t="str">
            <v/>
          </cell>
        </row>
        <row r="4321">
          <cell r="H4321" t="str">
            <v/>
          </cell>
        </row>
        <row r="4322">
          <cell r="H4322" t="str">
            <v/>
          </cell>
        </row>
        <row r="4323">
          <cell r="H4323" t="str">
            <v/>
          </cell>
        </row>
        <row r="4324">
          <cell r="H4324" t="str">
            <v/>
          </cell>
        </row>
        <row r="4325">
          <cell r="H4325" t="str">
            <v/>
          </cell>
        </row>
        <row r="4326">
          <cell r="H4326" t="str">
            <v/>
          </cell>
        </row>
        <row r="4327">
          <cell r="H4327" t="str">
            <v/>
          </cell>
        </row>
        <row r="4328">
          <cell r="H4328" t="str">
            <v/>
          </cell>
        </row>
        <row r="4329">
          <cell r="H4329" t="str">
            <v/>
          </cell>
        </row>
        <row r="4330">
          <cell r="H4330" t="str">
            <v/>
          </cell>
        </row>
        <row r="4331">
          <cell r="H4331" t="str">
            <v/>
          </cell>
        </row>
        <row r="4332">
          <cell r="H4332" t="str">
            <v/>
          </cell>
        </row>
        <row r="4333">
          <cell r="H4333" t="str">
            <v/>
          </cell>
        </row>
        <row r="4334">
          <cell r="H4334" t="str">
            <v/>
          </cell>
        </row>
        <row r="4335">
          <cell r="H4335" t="str">
            <v/>
          </cell>
        </row>
        <row r="4336">
          <cell r="H4336" t="str">
            <v/>
          </cell>
        </row>
        <row r="4337">
          <cell r="H4337" t="str">
            <v/>
          </cell>
        </row>
        <row r="4338">
          <cell r="H4338" t="str">
            <v/>
          </cell>
        </row>
        <row r="4339">
          <cell r="H4339" t="str">
            <v/>
          </cell>
        </row>
        <row r="4340">
          <cell r="H4340" t="str">
            <v/>
          </cell>
        </row>
        <row r="4341">
          <cell r="H4341" t="str">
            <v/>
          </cell>
        </row>
        <row r="4342">
          <cell r="H4342" t="str">
            <v/>
          </cell>
        </row>
        <row r="4343">
          <cell r="H4343" t="str">
            <v/>
          </cell>
        </row>
        <row r="4344">
          <cell r="H4344" t="str">
            <v/>
          </cell>
        </row>
        <row r="4345">
          <cell r="H4345" t="str">
            <v/>
          </cell>
        </row>
        <row r="4346">
          <cell r="H4346" t="str">
            <v/>
          </cell>
        </row>
        <row r="4347">
          <cell r="H4347" t="str">
            <v/>
          </cell>
        </row>
        <row r="4348">
          <cell r="H4348" t="str">
            <v/>
          </cell>
        </row>
        <row r="4349">
          <cell r="H4349" t="str">
            <v/>
          </cell>
        </row>
        <row r="4350">
          <cell r="H4350" t="str">
            <v/>
          </cell>
        </row>
        <row r="4351">
          <cell r="H4351" t="str">
            <v/>
          </cell>
        </row>
        <row r="4352">
          <cell r="H4352" t="str">
            <v/>
          </cell>
        </row>
        <row r="4353">
          <cell r="H4353" t="str">
            <v/>
          </cell>
        </row>
        <row r="4354">
          <cell r="H4354" t="str">
            <v/>
          </cell>
        </row>
        <row r="4355">
          <cell r="H4355" t="str">
            <v/>
          </cell>
        </row>
        <row r="4356">
          <cell r="H4356" t="str">
            <v/>
          </cell>
        </row>
        <row r="4357">
          <cell r="H4357" t="str">
            <v/>
          </cell>
        </row>
        <row r="4358">
          <cell r="H4358" t="str">
            <v/>
          </cell>
        </row>
        <row r="4359">
          <cell r="H4359" t="str">
            <v/>
          </cell>
        </row>
        <row r="4360">
          <cell r="H4360" t="str">
            <v/>
          </cell>
        </row>
        <row r="4361">
          <cell r="H4361" t="str">
            <v/>
          </cell>
        </row>
        <row r="4362">
          <cell r="H4362" t="str">
            <v/>
          </cell>
        </row>
        <row r="4363">
          <cell r="H4363" t="str">
            <v/>
          </cell>
        </row>
        <row r="4364">
          <cell r="H4364" t="str">
            <v/>
          </cell>
        </row>
        <row r="4365">
          <cell r="H4365" t="str">
            <v/>
          </cell>
        </row>
        <row r="4366">
          <cell r="H4366" t="str">
            <v/>
          </cell>
        </row>
        <row r="4367">
          <cell r="H4367" t="str">
            <v/>
          </cell>
        </row>
        <row r="4368">
          <cell r="H4368" t="str">
            <v/>
          </cell>
        </row>
        <row r="4369">
          <cell r="H4369" t="str">
            <v/>
          </cell>
        </row>
        <row r="4370">
          <cell r="H4370" t="str">
            <v/>
          </cell>
        </row>
        <row r="4371">
          <cell r="H4371" t="str">
            <v/>
          </cell>
        </row>
        <row r="4372">
          <cell r="H4372" t="str">
            <v/>
          </cell>
        </row>
        <row r="4373">
          <cell r="H4373" t="str">
            <v/>
          </cell>
        </row>
        <row r="4374">
          <cell r="H4374" t="str">
            <v/>
          </cell>
        </row>
        <row r="4375">
          <cell r="H4375" t="str">
            <v/>
          </cell>
        </row>
        <row r="4376">
          <cell r="H4376" t="str">
            <v/>
          </cell>
        </row>
        <row r="4377">
          <cell r="H4377" t="str">
            <v/>
          </cell>
        </row>
        <row r="4378">
          <cell r="H4378" t="str">
            <v/>
          </cell>
        </row>
        <row r="4379">
          <cell r="H4379" t="str">
            <v/>
          </cell>
        </row>
        <row r="4380">
          <cell r="H4380" t="str">
            <v/>
          </cell>
        </row>
        <row r="4381">
          <cell r="H4381" t="str">
            <v/>
          </cell>
        </row>
        <row r="4382">
          <cell r="H4382" t="str">
            <v/>
          </cell>
        </row>
        <row r="4383">
          <cell r="H4383" t="str">
            <v/>
          </cell>
        </row>
        <row r="4384">
          <cell r="H4384" t="str">
            <v/>
          </cell>
        </row>
        <row r="4385">
          <cell r="H4385" t="str">
            <v/>
          </cell>
        </row>
        <row r="4386">
          <cell r="H4386" t="str">
            <v/>
          </cell>
        </row>
        <row r="4387">
          <cell r="H4387" t="str">
            <v/>
          </cell>
        </row>
        <row r="4388">
          <cell r="H4388" t="str">
            <v/>
          </cell>
        </row>
        <row r="4389">
          <cell r="H4389" t="str">
            <v/>
          </cell>
        </row>
        <row r="4390">
          <cell r="H4390" t="str">
            <v/>
          </cell>
        </row>
        <row r="4391">
          <cell r="H4391" t="str">
            <v/>
          </cell>
        </row>
        <row r="4392">
          <cell r="H4392" t="str">
            <v/>
          </cell>
        </row>
        <row r="4393">
          <cell r="H4393" t="str">
            <v/>
          </cell>
        </row>
        <row r="4394">
          <cell r="H4394" t="str">
            <v/>
          </cell>
        </row>
        <row r="4395">
          <cell r="H4395" t="str">
            <v/>
          </cell>
        </row>
        <row r="4396">
          <cell r="H4396" t="str">
            <v/>
          </cell>
        </row>
        <row r="4397">
          <cell r="H4397" t="str">
            <v/>
          </cell>
        </row>
        <row r="4398">
          <cell r="H4398" t="str">
            <v/>
          </cell>
        </row>
        <row r="4399">
          <cell r="H4399" t="str">
            <v/>
          </cell>
        </row>
        <row r="4400">
          <cell r="H4400" t="str">
            <v/>
          </cell>
        </row>
        <row r="4401">
          <cell r="H4401" t="str">
            <v/>
          </cell>
        </row>
        <row r="4402">
          <cell r="H4402" t="str">
            <v/>
          </cell>
        </row>
        <row r="4403">
          <cell r="H4403" t="str">
            <v/>
          </cell>
        </row>
        <row r="4404">
          <cell r="H4404" t="str">
            <v/>
          </cell>
        </row>
        <row r="4405">
          <cell r="H4405" t="str">
            <v/>
          </cell>
        </row>
        <row r="4406">
          <cell r="H4406" t="str">
            <v/>
          </cell>
        </row>
        <row r="4407">
          <cell r="H4407" t="str">
            <v/>
          </cell>
        </row>
        <row r="4408">
          <cell r="H4408" t="str">
            <v/>
          </cell>
        </row>
        <row r="4409">
          <cell r="H4409" t="str">
            <v/>
          </cell>
        </row>
        <row r="4410">
          <cell r="H4410" t="str">
            <v/>
          </cell>
        </row>
        <row r="4411">
          <cell r="H4411" t="str">
            <v/>
          </cell>
        </row>
        <row r="4412">
          <cell r="H4412" t="str">
            <v/>
          </cell>
        </row>
        <row r="4413">
          <cell r="H4413" t="str">
            <v/>
          </cell>
        </row>
        <row r="4414">
          <cell r="H4414" t="str">
            <v/>
          </cell>
        </row>
        <row r="4415">
          <cell r="H4415" t="str">
            <v/>
          </cell>
        </row>
        <row r="4416">
          <cell r="H4416" t="str">
            <v/>
          </cell>
        </row>
        <row r="4417">
          <cell r="H4417" t="str">
            <v/>
          </cell>
        </row>
        <row r="4418">
          <cell r="H4418" t="str">
            <v/>
          </cell>
        </row>
        <row r="4419">
          <cell r="H4419" t="str">
            <v/>
          </cell>
        </row>
        <row r="4420">
          <cell r="H4420" t="str">
            <v/>
          </cell>
        </row>
        <row r="4421">
          <cell r="H4421" t="str">
            <v/>
          </cell>
        </row>
        <row r="4422">
          <cell r="H4422" t="str">
            <v/>
          </cell>
        </row>
        <row r="4423">
          <cell r="H4423" t="str">
            <v/>
          </cell>
        </row>
        <row r="4424">
          <cell r="H4424" t="str">
            <v/>
          </cell>
        </row>
        <row r="4425">
          <cell r="H4425" t="str">
            <v/>
          </cell>
        </row>
        <row r="4426">
          <cell r="H4426" t="str">
            <v/>
          </cell>
        </row>
        <row r="4427">
          <cell r="H4427" t="str">
            <v/>
          </cell>
        </row>
        <row r="4428">
          <cell r="H4428" t="str">
            <v/>
          </cell>
        </row>
        <row r="4429">
          <cell r="H4429" t="str">
            <v/>
          </cell>
        </row>
        <row r="4430">
          <cell r="H4430" t="str">
            <v/>
          </cell>
        </row>
        <row r="4431">
          <cell r="H4431" t="str">
            <v/>
          </cell>
        </row>
        <row r="4432">
          <cell r="H4432" t="str">
            <v/>
          </cell>
        </row>
        <row r="4433">
          <cell r="H4433" t="str">
            <v/>
          </cell>
        </row>
        <row r="4434">
          <cell r="H4434" t="str">
            <v/>
          </cell>
        </row>
        <row r="4435">
          <cell r="H4435" t="str">
            <v/>
          </cell>
        </row>
        <row r="4436">
          <cell r="H4436" t="str">
            <v/>
          </cell>
        </row>
        <row r="4437">
          <cell r="H4437" t="str">
            <v/>
          </cell>
        </row>
        <row r="4438">
          <cell r="H4438" t="str">
            <v/>
          </cell>
        </row>
        <row r="4439">
          <cell r="H4439" t="str">
            <v/>
          </cell>
        </row>
        <row r="4440">
          <cell r="H4440" t="str">
            <v/>
          </cell>
        </row>
        <row r="4441">
          <cell r="H4441" t="str">
            <v/>
          </cell>
        </row>
        <row r="4442">
          <cell r="H4442" t="str">
            <v/>
          </cell>
        </row>
        <row r="4443">
          <cell r="H4443" t="str">
            <v/>
          </cell>
        </row>
        <row r="4444">
          <cell r="H4444" t="str">
            <v/>
          </cell>
        </row>
        <row r="4445">
          <cell r="H4445" t="str">
            <v/>
          </cell>
        </row>
        <row r="4446">
          <cell r="H4446" t="str">
            <v/>
          </cell>
        </row>
        <row r="4447">
          <cell r="H4447" t="str">
            <v/>
          </cell>
        </row>
        <row r="4448">
          <cell r="H4448" t="str">
            <v/>
          </cell>
        </row>
        <row r="4449">
          <cell r="H4449" t="str">
            <v/>
          </cell>
        </row>
        <row r="4450">
          <cell r="H4450" t="str">
            <v/>
          </cell>
        </row>
        <row r="4451">
          <cell r="H4451" t="str">
            <v/>
          </cell>
        </row>
        <row r="4452">
          <cell r="H4452" t="str">
            <v/>
          </cell>
        </row>
        <row r="4453">
          <cell r="H4453" t="str">
            <v/>
          </cell>
        </row>
        <row r="4454">
          <cell r="H4454" t="str">
            <v/>
          </cell>
        </row>
        <row r="4455">
          <cell r="H4455" t="str">
            <v/>
          </cell>
        </row>
        <row r="4456">
          <cell r="H4456" t="str">
            <v/>
          </cell>
        </row>
        <row r="4457">
          <cell r="H4457" t="str">
            <v/>
          </cell>
        </row>
        <row r="4458">
          <cell r="H4458" t="str">
            <v/>
          </cell>
        </row>
        <row r="4459">
          <cell r="H4459" t="str">
            <v/>
          </cell>
        </row>
        <row r="4460">
          <cell r="H4460" t="str">
            <v/>
          </cell>
        </row>
        <row r="4461">
          <cell r="H4461" t="str">
            <v/>
          </cell>
        </row>
        <row r="4462">
          <cell r="H4462" t="str">
            <v/>
          </cell>
        </row>
        <row r="4463">
          <cell r="H4463" t="str">
            <v/>
          </cell>
        </row>
        <row r="4464">
          <cell r="H4464" t="str">
            <v/>
          </cell>
        </row>
        <row r="4465">
          <cell r="H4465" t="str">
            <v/>
          </cell>
        </row>
        <row r="4466">
          <cell r="H4466" t="str">
            <v/>
          </cell>
        </row>
        <row r="4467">
          <cell r="H4467" t="str">
            <v/>
          </cell>
        </row>
        <row r="4468">
          <cell r="H4468" t="str">
            <v/>
          </cell>
        </row>
        <row r="4469">
          <cell r="H4469" t="str">
            <v/>
          </cell>
        </row>
        <row r="4470">
          <cell r="H4470" t="str">
            <v/>
          </cell>
        </row>
        <row r="4471">
          <cell r="H4471" t="str">
            <v/>
          </cell>
        </row>
        <row r="4472">
          <cell r="H4472" t="str">
            <v/>
          </cell>
        </row>
        <row r="4473">
          <cell r="H4473" t="str">
            <v/>
          </cell>
        </row>
        <row r="4474">
          <cell r="H4474" t="str">
            <v/>
          </cell>
        </row>
        <row r="4475">
          <cell r="H4475" t="str">
            <v/>
          </cell>
        </row>
        <row r="4476">
          <cell r="H4476" t="str">
            <v/>
          </cell>
        </row>
        <row r="4477">
          <cell r="H4477" t="str">
            <v/>
          </cell>
        </row>
        <row r="4478">
          <cell r="H4478" t="str">
            <v/>
          </cell>
        </row>
        <row r="4479">
          <cell r="H4479" t="str">
            <v/>
          </cell>
        </row>
        <row r="4480">
          <cell r="H4480" t="str">
            <v/>
          </cell>
        </row>
        <row r="4481">
          <cell r="H4481" t="str">
            <v/>
          </cell>
        </row>
        <row r="4482">
          <cell r="H4482" t="str">
            <v/>
          </cell>
        </row>
        <row r="4483">
          <cell r="H4483" t="str">
            <v/>
          </cell>
        </row>
        <row r="4484">
          <cell r="H4484" t="str">
            <v/>
          </cell>
        </row>
        <row r="4485">
          <cell r="H4485" t="str">
            <v/>
          </cell>
        </row>
        <row r="4486">
          <cell r="H4486" t="str">
            <v/>
          </cell>
        </row>
        <row r="4487">
          <cell r="H4487" t="str">
            <v/>
          </cell>
        </row>
        <row r="4488">
          <cell r="H4488" t="str">
            <v/>
          </cell>
        </row>
        <row r="4489">
          <cell r="H4489" t="str">
            <v/>
          </cell>
        </row>
        <row r="4490">
          <cell r="H4490" t="str">
            <v/>
          </cell>
        </row>
        <row r="4491">
          <cell r="H4491" t="str">
            <v/>
          </cell>
        </row>
        <row r="4492">
          <cell r="H4492" t="str">
            <v/>
          </cell>
        </row>
        <row r="4493">
          <cell r="H4493" t="str">
            <v/>
          </cell>
        </row>
        <row r="4494">
          <cell r="H4494" t="str">
            <v/>
          </cell>
        </row>
        <row r="4495">
          <cell r="H4495" t="str">
            <v/>
          </cell>
        </row>
        <row r="4496">
          <cell r="H4496" t="str">
            <v/>
          </cell>
        </row>
        <row r="4497">
          <cell r="H4497" t="str">
            <v/>
          </cell>
        </row>
        <row r="4498">
          <cell r="H4498" t="str">
            <v/>
          </cell>
        </row>
        <row r="4499">
          <cell r="H4499" t="str">
            <v/>
          </cell>
        </row>
        <row r="4500">
          <cell r="H4500" t="str">
            <v/>
          </cell>
        </row>
        <row r="4501">
          <cell r="H4501" t="str">
            <v/>
          </cell>
        </row>
        <row r="4502">
          <cell r="H4502" t="str">
            <v/>
          </cell>
        </row>
        <row r="4503">
          <cell r="H4503" t="str">
            <v/>
          </cell>
        </row>
        <row r="4504">
          <cell r="H4504" t="str">
            <v/>
          </cell>
        </row>
        <row r="4505">
          <cell r="H4505" t="str">
            <v/>
          </cell>
        </row>
        <row r="4506">
          <cell r="H4506" t="str">
            <v/>
          </cell>
        </row>
        <row r="4507">
          <cell r="H4507" t="str">
            <v/>
          </cell>
        </row>
        <row r="4508">
          <cell r="H4508" t="str">
            <v/>
          </cell>
        </row>
        <row r="4509">
          <cell r="H4509" t="str">
            <v/>
          </cell>
        </row>
        <row r="4510">
          <cell r="H4510" t="str">
            <v/>
          </cell>
        </row>
        <row r="4511">
          <cell r="H4511" t="str">
            <v/>
          </cell>
        </row>
        <row r="4512">
          <cell r="H4512" t="str">
            <v/>
          </cell>
        </row>
        <row r="4513">
          <cell r="H4513" t="str">
            <v/>
          </cell>
        </row>
        <row r="4514">
          <cell r="H4514" t="str">
            <v/>
          </cell>
        </row>
        <row r="4515">
          <cell r="H4515" t="str">
            <v/>
          </cell>
        </row>
        <row r="4516">
          <cell r="H4516" t="str">
            <v/>
          </cell>
        </row>
        <row r="4517">
          <cell r="H4517" t="str">
            <v/>
          </cell>
        </row>
        <row r="4518">
          <cell r="H4518" t="str">
            <v/>
          </cell>
        </row>
        <row r="4519">
          <cell r="H4519" t="str">
            <v/>
          </cell>
        </row>
        <row r="4520">
          <cell r="H4520" t="str">
            <v/>
          </cell>
        </row>
        <row r="4521">
          <cell r="H4521" t="str">
            <v/>
          </cell>
        </row>
        <row r="4522">
          <cell r="H4522" t="str">
            <v/>
          </cell>
        </row>
        <row r="4523">
          <cell r="H4523" t="str">
            <v/>
          </cell>
        </row>
        <row r="4524">
          <cell r="H4524" t="str">
            <v/>
          </cell>
        </row>
        <row r="4525">
          <cell r="H4525" t="str">
            <v/>
          </cell>
        </row>
        <row r="4526">
          <cell r="H4526" t="str">
            <v/>
          </cell>
        </row>
        <row r="4527">
          <cell r="H4527" t="str">
            <v/>
          </cell>
        </row>
        <row r="4528">
          <cell r="H4528" t="str">
            <v/>
          </cell>
        </row>
        <row r="4529">
          <cell r="H4529" t="str">
            <v/>
          </cell>
        </row>
        <row r="4530">
          <cell r="H4530" t="str">
            <v/>
          </cell>
        </row>
        <row r="4531">
          <cell r="H4531" t="str">
            <v/>
          </cell>
        </row>
        <row r="4532">
          <cell r="H4532" t="str">
            <v/>
          </cell>
        </row>
        <row r="4533">
          <cell r="H4533" t="str">
            <v/>
          </cell>
        </row>
        <row r="4534">
          <cell r="H4534" t="str">
            <v/>
          </cell>
        </row>
        <row r="4535">
          <cell r="H4535" t="str">
            <v/>
          </cell>
        </row>
        <row r="4536">
          <cell r="H4536" t="str">
            <v/>
          </cell>
        </row>
        <row r="4537">
          <cell r="H4537" t="str">
            <v/>
          </cell>
        </row>
        <row r="4538">
          <cell r="H4538" t="str">
            <v/>
          </cell>
        </row>
        <row r="4539">
          <cell r="H4539" t="str">
            <v/>
          </cell>
        </row>
        <row r="4540">
          <cell r="H4540" t="str">
            <v/>
          </cell>
        </row>
        <row r="4541">
          <cell r="H4541" t="str">
            <v/>
          </cell>
        </row>
        <row r="4542">
          <cell r="H4542" t="str">
            <v/>
          </cell>
        </row>
        <row r="4543">
          <cell r="H4543" t="str">
            <v/>
          </cell>
        </row>
        <row r="4544">
          <cell r="H4544" t="str">
            <v/>
          </cell>
        </row>
        <row r="4545">
          <cell r="H4545" t="str">
            <v/>
          </cell>
        </row>
        <row r="4546">
          <cell r="H4546" t="str">
            <v/>
          </cell>
        </row>
        <row r="4547">
          <cell r="H4547" t="str">
            <v/>
          </cell>
        </row>
        <row r="4548">
          <cell r="H4548" t="str">
            <v/>
          </cell>
        </row>
        <row r="4549">
          <cell r="H4549" t="str">
            <v/>
          </cell>
        </row>
        <row r="4550">
          <cell r="H4550" t="str">
            <v/>
          </cell>
        </row>
        <row r="4551">
          <cell r="H4551" t="str">
            <v/>
          </cell>
        </row>
        <row r="4552">
          <cell r="H4552" t="str">
            <v/>
          </cell>
        </row>
        <row r="4553">
          <cell r="H4553" t="str">
            <v/>
          </cell>
        </row>
        <row r="4554">
          <cell r="H4554" t="str">
            <v/>
          </cell>
        </row>
        <row r="4555">
          <cell r="H4555" t="str">
            <v/>
          </cell>
        </row>
        <row r="4556">
          <cell r="H4556" t="str">
            <v/>
          </cell>
        </row>
        <row r="4557">
          <cell r="H4557" t="str">
            <v/>
          </cell>
        </row>
        <row r="4558">
          <cell r="H4558" t="str">
            <v/>
          </cell>
        </row>
        <row r="4559">
          <cell r="H4559" t="str">
            <v/>
          </cell>
        </row>
        <row r="4560">
          <cell r="H4560" t="str">
            <v/>
          </cell>
        </row>
        <row r="4561">
          <cell r="H4561" t="str">
            <v/>
          </cell>
        </row>
        <row r="4562">
          <cell r="H4562" t="str">
            <v/>
          </cell>
        </row>
        <row r="4563">
          <cell r="H4563" t="str">
            <v/>
          </cell>
        </row>
        <row r="4564">
          <cell r="H4564" t="str">
            <v/>
          </cell>
        </row>
        <row r="4565">
          <cell r="H4565" t="str">
            <v/>
          </cell>
        </row>
        <row r="4566">
          <cell r="H4566" t="str">
            <v/>
          </cell>
        </row>
        <row r="4567">
          <cell r="H4567" t="str">
            <v/>
          </cell>
        </row>
        <row r="4568">
          <cell r="H4568" t="str">
            <v/>
          </cell>
        </row>
        <row r="4569">
          <cell r="H4569" t="str">
            <v/>
          </cell>
        </row>
        <row r="4570">
          <cell r="H4570" t="str">
            <v/>
          </cell>
        </row>
        <row r="4571">
          <cell r="H4571" t="str">
            <v/>
          </cell>
        </row>
        <row r="4572">
          <cell r="H4572" t="str">
            <v/>
          </cell>
        </row>
        <row r="4573">
          <cell r="H4573" t="str">
            <v/>
          </cell>
        </row>
        <row r="4574">
          <cell r="H4574" t="str">
            <v/>
          </cell>
        </row>
        <row r="4575">
          <cell r="H4575" t="str">
            <v/>
          </cell>
        </row>
        <row r="4576">
          <cell r="H4576" t="str">
            <v/>
          </cell>
        </row>
        <row r="4577">
          <cell r="H4577" t="str">
            <v/>
          </cell>
        </row>
        <row r="4578">
          <cell r="H4578" t="str">
            <v/>
          </cell>
        </row>
        <row r="4579">
          <cell r="H4579" t="str">
            <v/>
          </cell>
        </row>
        <row r="4580">
          <cell r="H4580" t="str">
            <v/>
          </cell>
        </row>
        <row r="4581">
          <cell r="H4581" t="str">
            <v/>
          </cell>
        </row>
        <row r="4582">
          <cell r="H4582" t="str">
            <v/>
          </cell>
        </row>
        <row r="4583">
          <cell r="H4583" t="str">
            <v/>
          </cell>
        </row>
        <row r="4584">
          <cell r="H4584" t="str">
            <v/>
          </cell>
        </row>
        <row r="4585">
          <cell r="H4585" t="str">
            <v/>
          </cell>
        </row>
        <row r="4586">
          <cell r="H4586" t="str">
            <v/>
          </cell>
        </row>
        <row r="4587">
          <cell r="H4587" t="str">
            <v/>
          </cell>
        </row>
        <row r="4588">
          <cell r="H4588" t="str">
            <v/>
          </cell>
        </row>
        <row r="4589">
          <cell r="H4589" t="str">
            <v/>
          </cell>
        </row>
        <row r="4590">
          <cell r="H4590" t="str">
            <v/>
          </cell>
        </row>
        <row r="4591">
          <cell r="H4591" t="str">
            <v/>
          </cell>
        </row>
        <row r="4592">
          <cell r="H4592" t="str">
            <v/>
          </cell>
        </row>
        <row r="4593">
          <cell r="H4593" t="str">
            <v/>
          </cell>
        </row>
        <row r="4594">
          <cell r="H4594" t="str">
            <v/>
          </cell>
        </row>
        <row r="4595">
          <cell r="H4595" t="str">
            <v/>
          </cell>
        </row>
        <row r="4596">
          <cell r="H4596" t="str">
            <v/>
          </cell>
        </row>
        <row r="4597">
          <cell r="H4597" t="str">
            <v/>
          </cell>
        </row>
        <row r="4598">
          <cell r="H4598" t="str">
            <v/>
          </cell>
        </row>
        <row r="4599">
          <cell r="H4599" t="str">
            <v/>
          </cell>
        </row>
        <row r="4600">
          <cell r="H4600" t="str">
            <v/>
          </cell>
        </row>
        <row r="4601">
          <cell r="H4601" t="str">
            <v/>
          </cell>
        </row>
        <row r="4602">
          <cell r="H4602" t="str">
            <v/>
          </cell>
        </row>
        <row r="4603">
          <cell r="H4603" t="str">
            <v/>
          </cell>
        </row>
        <row r="4604">
          <cell r="H4604" t="str">
            <v/>
          </cell>
        </row>
        <row r="4605">
          <cell r="H4605" t="str">
            <v/>
          </cell>
        </row>
        <row r="4606">
          <cell r="H4606" t="str">
            <v/>
          </cell>
        </row>
        <row r="4607">
          <cell r="H4607" t="str">
            <v/>
          </cell>
        </row>
        <row r="4608">
          <cell r="H4608" t="str">
            <v/>
          </cell>
        </row>
        <row r="4609">
          <cell r="H4609" t="str">
            <v/>
          </cell>
        </row>
        <row r="4610">
          <cell r="H4610" t="str">
            <v/>
          </cell>
        </row>
        <row r="4611">
          <cell r="H4611" t="str">
            <v/>
          </cell>
        </row>
        <row r="4612">
          <cell r="H4612" t="str">
            <v/>
          </cell>
        </row>
        <row r="4613">
          <cell r="H4613" t="str">
            <v/>
          </cell>
        </row>
        <row r="4614">
          <cell r="H4614" t="str">
            <v/>
          </cell>
        </row>
        <row r="4615">
          <cell r="H4615" t="str">
            <v/>
          </cell>
        </row>
        <row r="4616">
          <cell r="H4616" t="str">
            <v/>
          </cell>
        </row>
        <row r="4617">
          <cell r="H4617" t="str">
            <v/>
          </cell>
        </row>
        <row r="4618">
          <cell r="H4618" t="str">
            <v/>
          </cell>
        </row>
        <row r="4619">
          <cell r="H4619" t="str">
            <v/>
          </cell>
        </row>
        <row r="4620">
          <cell r="H4620" t="str">
            <v/>
          </cell>
        </row>
        <row r="4621">
          <cell r="H4621" t="str">
            <v/>
          </cell>
        </row>
        <row r="4622">
          <cell r="H4622" t="str">
            <v/>
          </cell>
        </row>
        <row r="4623">
          <cell r="H4623" t="str">
            <v/>
          </cell>
        </row>
        <row r="4624">
          <cell r="H4624" t="str">
            <v/>
          </cell>
        </row>
        <row r="4625">
          <cell r="H4625" t="str">
            <v/>
          </cell>
        </row>
        <row r="4626">
          <cell r="H4626" t="str">
            <v/>
          </cell>
        </row>
        <row r="4627">
          <cell r="H4627" t="str">
            <v/>
          </cell>
        </row>
        <row r="4628">
          <cell r="H4628" t="str">
            <v/>
          </cell>
        </row>
        <row r="4629">
          <cell r="H4629" t="str">
            <v/>
          </cell>
        </row>
        <row r="4630">
          <cell r="H4630" t="str">
            <v/>
          </cell>
        </row>
        <row r="4631">
          <cell r="H4631" t="str">
            <v/>
          </cell>
        </row>
        <row r="4632">
          <cell r="H4632" t="str">
            <v/>
          </cell>
        </row>
        <row r="4633">
          <cell r="H4633" t="str">
            <v/>
          </cell>
        </row>
        <row r="4634">
          <cell r="H4634" t="str">
            <v/>
          </cell>
        </row>
        <row r="4635">
          <cell r="H4635" t="str">
            <v/>
          </cell>
        </row>
        <row r="4636">
          <cell r="H4636" t="str">
            <v/>
          </cell>
        </row>
        <row r="4637">
          <cell r="H4637" t="str">
            <v/>
          </cell>
        </row>
        <row r="4638">
          <cell r="H4638" t="str">
            <v/>
          </cell>
        </row>
        <row r="4639">
          <cell r="H4639" t="str">
            <v/>
          </cell>
        </row>
        <row r="4640">
          <cell r="H4640" t="str">
            <v/>
          </cell>
        </row>
        <row r="4641">
          <cell r="H4641" t="str">
            <v/>
          </cell>
        </row>
        <row r="4642">
          <cell r="H4642" t="str">
            <v/>
          </cell>
        </row>
        <row r="4643">
          <cell r="H4643" t="str">
            <v/>
          </cell>
        </row>
        <row r="4644">
          <cell r="H4644" t="str">
            <v/>
          </cell>
        </row>
        <row r="4645">
          <cell r="H4645" t="str">
            <v/>
          </cell>
        </row>
        <row r="4646">
          <cell r="H4646" t="str">
            <v/>
          </cell>
        </row>
        <row r="4647">
          <cell r="H4647" t="str">
            <v/>
          </cell>
        </row>
        <row r="4648">
          <cell r="H4648" t="str">
            <v/>
          </cell>
        </row>
        <row r="4649">
          <cell r="H4649" t="str">
            <v/>
          </cell>
        </row>
        <row r="4650">
          <cell r="H4650" t="str">
            <v/>
          </cell>
        </row>
        <row r="4651">
          <cell r="H4651" t="str">
            <v/>
          </cell>
        </row>
        <row r="4652">
          <cell r="H4652" t="str">
            <v/>
          </cell>
        </row>
        <row r="4653">
          <cell r="H4653" t="str">
            <v/>
          </cell>
        </row>
        <row r="4654">
          <cell r="H4654" t="str">
            <v/>
          </cell>
        </row>
        <row r="4655">
          <cell r="H4655" t="str">
            <v/>
          </cell>
        </row>
        <row r="4656">
          <cell r="H4656" t="str">
            <v/>
          </cell>
        </row>
        <row r="4657">
          <cell r="H4657" t="str">
            <v/>
          </cell>
        </row>
        <row r="4658">
          <cell r="H4658" t="str">
            <v/>
          </cell>
        </row>
        <row r="4659">
          <cell r="H4659" t="str">
            <v/>
          </cell>
        </row>
        <row r="4660">
          <cell r="H4660" t="str">
            <v/>
          </cell>
        </row>
        <row r="4661">
          <cell r="H4661" t="str">
            <v/>
          </cell>
        </row>
        <row r="4662">
          <cell r="H4662" t="str">
            <v/>
          </cell>
        </row>
        <row r="4663">
          <cell r="H4663" t="str">
            <v/>
          </cell>
        </row>
        <row r="4664">
          <cell r="H4664" t="str">
            <v/>
          </cell>
        </row>
        <row r="4665">
          <cell r="H4665" t="str">
            <v/>
          </cell>
        </row>
        <row r="4666">
          <cell r="H4666" t="str">
            <v/>
          </cell>
        </row>
        <row r="4667">
          <cell r="H4667" t="str">
            <v/>
          </cell>
        </row>
        <row r="4668">
          <cell r="H4668" t="str">
            <v/>
          </cell>
        </row>
        <row r="4669">
          <cell r="H4669" t="str">
            <v/>
          </cell>
        </row>
        <row r="4670">
          <cell r="H4670" t="str">
            <v/>
          </cell>
        </row>
        <row r="4671">
          <cell r="H4671" t="str">
            <v/>
          </cell>
        </row>
        <row r="4672">
          <cell r="H4672" t="str">
            <v/>
          </cell>
        </row>
        <row r="4673">
          <cell r="H4673" t="str">
            <v/>
          </cell>
        </row>
        <row r="4674">
          <cell r="H4674" t="str">
            <v/>
          </cell>
        </row>
        <row r="4675">
          <cell r="H4675" t="str">
            <v/>
          </cell>
        </row>
        <row r="4676">
          <cell r="H4676" t="str">
            <v/>
          </cell>
        </row>
        <row r="4677">
          <cell r="H4677" t="str">
            <v/>
          </cell>
        </row>
        <row r="4678">
          <cell r="H4678" t="str">
            <v/>
          </cell>
        </row>
        <row r="4679">
          <cell r="H4679" t="str">
            <v/>
          </cell>
        </row>
        <row r="4680">
          <cell r="H4680" t="str">
            <v/>
          </cell>
        </row>
        <row r="4681">
          <cell r="H4681" t="str">
            <v/>
          </cell>
        </row>
        <row r="4682">
          <cell r="H4682" t="str">
            <v/>
          </cell>
        </row>
        <row r="4683">
          <cell r="H4683" t="str">
            <v/>
          </cell>
        </row>
        <row r="4684">
          <cell r="H4684" t="str">
            <v/>
          </cell>
        </row>
        <row r="4685">
          <cell r="H4685" t="str">
            <v/>
          </cell>
        </row>
        <row r="4686">
          <cell r="H4686" t="str">
            <v/>
          </cell>
        </row>
        <row r="4687">
          <cell r="H4687" t="str">
            <v/>
          </cell>
        </row>
        <row r="4688">
          <cell r="H4688" t="str">
            <v/>
          </cell>
        </row>
        <row r="4689">
          <cell r="H4689" t="str">
            <v/>
          </cell>
        </row>
        <row r="4690">
          <cell r="H4690" t="str">
            <v/>
          </cell>
        </row>
        <row r="4691">
          <cell r="H4691" t="str">
            <v/>
          </cell>
        </row>
        <row r="4692">
          <cell r="H4692" t="str">
            <v/>
          </cell>
        </row>
        <row r="4693">
          <cell r="H4693" t="str">
            <v/>
          </cell>
        </row>
        <row r="4694">
          <cell r="H4694" t="str">
            <v/>
          </cell>
        </row>
        <row r="4695">
          <cell r="H4695" t="str">
            <v/>
          </cell>
        </row>
        <row r="4696">
          <cell r="H4696" t="str">
            <v/>
          </cell>
        </row>
        <row r="4697">
          <cell r="H4697" t="str">
            <v/>
          </cell>
        </row>
        <row r="4698">
          <cell r="H4698" t="str">
            <v/>
          </cell>
        </row>
        <row r="4699">
          <cell r="H4699" t="str">
            <v/>
          </cell>
        </row>
        <row r="4700">
          <cell r="H4700" t="str">
            <v/>
          </cell>
        </row>
        <row r="4701">
          <cell r="H4701" t="str">
            <v/>
          </cell>
        </row>
        <row r="4702">
          <cell r="H4702" t="str">
            <v/>
          </cell>
        </row>
        <row r="4703">
          <cell r="H4703" t="str">
            <v/>
          </cell>
        </row>
        <row r="4704">
          <cell r="H4704" t="str">
            <v/>
          </cell>
        </row>
        <row r="4705">
          <cell r="H4705" t="str">
            <v/>
          </cell>
        </row>
        <row r="4706">
          <cell r="H4706" t="str">
            <v/>
          </cell>
        </row>
        <row r="4707">
          <cell r="H4707" t="str">
            <v/>
          </cell>
        </row>
        <row r="4708">
          <cell r="H4708" t="str">
            <v/>
          </cell>
        </row>
        <row r="4709">
          <cell r="H4709" t="str">
            <v/>
          </cell>
        </row>
        <row r="4710">
          <cell r="H4710" t="str">
            <v/>
          </cell>
        </row>
        <row r="4711">
          <cell r="H4711" t="str">
            <v/>
          </cell>
        </row>
        <row r="4712">
          <cell r="H4712" t="str">
            <v/>
          </cell>
        </row>
        <row r="4713">
          <cell r="H4713" t="str">
            <v/>
          </cell>
        </row>
        <row r="4714">
          <cell r="H4714" t="str">
            <v/>
          </cell>
        </row>
        <row r="4715">
          <cell r="H4715" t="str">
            <v/>
          </cell>
        </row>
        <row r="4716">
          <cell r="H4716" t="str">
            <v/>
          </cell>
        </row>
        <row r="4717">
          <cell r="H4717" t="str">
            <v/>
          </cell>
        </row>
        <row r="4718">
          <cell r="H4718" t="str">
            <v/>
          </cell>
        </row>
        <row r="4719">
          <cell r="H4719" t="str">
            <v/>
          </cell>
        </row>
        <row r="4720">
          <cell r="H4720" t="str">
            <v/>
          </cell>
        </row>
        <row r="4721">
          <cell r="H4721" t="str">
            <v/>
          </cell>
        </row>
        <row r="4722">
          <cell r="H4722" t="str">
            <v/>
          </cell>
        </row>
        <row r="4723">
          <cell r="H4723" t="str">
            <v/>
          </cell>
        </row>
        <row r="4724">
          <cell r="H4724" t="str">
            <v/>
          </cell>
        </row>
        <row r="4725">
          <cell r="H4725" t="str">
            <v/>
          </cell>
        </row>
        <row r="4726">
          <cell r="H4726" t="str">
            <v/>
          </cell>
        </row>
        <row r="4727">
          <cell r="H4727" t="str">
            <v/>
          </cell>
        </row>
        <row r="4728">
          <cell r="H4728" t="str">
            <v/>
          </cell>
        </row>
        <row r="4729">
          <cell r="H4729" t="str">
            <v/>
          </cell>
        </row>
        <row r="4730">
          <cell r="H4730" t="str">
            <v/>
          </cell>
        </row>
        <row r="4731">
          <cell r="H4731" t="str">
            <v/>
          </cell>
        </row>
        <row r="4732">
          <cell r="H4732" t="str">
            <v/>
          </cell>
        </row>
        <row r="4733">
          <cell r="H4733" t="str">
            <v/>
          </cell>
        </row>
        <row r="4734">
          <cell r="H4734" t="str">
            <v/>
          </cell>
        </row>
        <row r="4735">
          <cell r="H4735" t="str">
            <v/>
          </cell>
        </row>
        <row r="4736">
          <cell r="H4736" t="str">
            <v/>
          </cell>
        </row>
        <row r="4737">
          <cell r="H4737" t="str">
            <v/>
          </cell>
        </row>
        <row r="4738">
          <cell r="H4738" t="str">
            <v/>
          </cell>
        </row>
        <row r="4739">
          <cell r="H4739" t="str">
            <v/>
          </cell>
        </row>
        <row r="4740">
          <cell r="H4740" t="str">
            <v/>
          </cell>
        </row>
        <row r="4741">
          <cell r="H4741" t="str">
            <v/>
          </cell>
        </row>
        <row r="4742">
          <cell r="H4742" t="str">
            <v/>
          </cell>
        </row>
        <row r="4743">
          <cell r="H4743" t="str">
            <v/>
          </cell>
        </row>
        <row r="4744">
          <cell r="H4744" t="str">
            <v/>
          </cell>
        </row>
        <row r="4745">
          <cell r="H4745" t="str">
            <v/>
          </cell>
        </row>
        <row r="4746">
          <cell r="H4746" t="str">
            <v/>
          </cell>
        </row>
        <row r="4747">
          <cell r="H4747" t="str">
            <v/>
          </cell>
        </row>
        <row r="4748">
          <cell r="H4748" t="str">
            <v/>
          </cell>
        </row>
        <row r="4749">
          <cell r="H4749" t="str">
            <v/>
          </cell>
        </row>
        <row r="4750">
          <cell r="H4750" t="str">
            <v/>
          </cell>
        </row>
        <row r="4751">
          <cell r="H4751" t="str">
            <v/>
          </cell>
        </row>
        <row r="4752">
          <cell r="H4752" t="str">
            <v/>
          </cell>
        </row>
        <row r="4753">
          <cell r="H4753" t="str">
            <v/>
          </cell>
        </row>
        <row r="4754">
          <cell r="H4754" t="str">
            <v/>
          </cell>
        </row>
        <row r="4755">
          <cell r="H4755" t="str">
            <v/>
          </cell>
        </row>
        <row r="4756">
          <cell r="H4756" t="str">
            <v/>
          </cell>
        </row>
        <row r="4757">
          <cell r="H4757" t="str">
            <v/>
          </cell>
        </row>
        <row r="4758">
          <cell r="H4758" t="str">
            <v/>
          </cell>
        </row>
        <row r="4759">
          <cell r="H4759" t="str">
            <v/>
          </cell>
        </row>
        <row r="4760">
          <cell r="H4760" t="str">
            <v/>
          </cell>
        </row>
        <row r="4761">
          <cell r="H4761" t="str">
            <v/>
          </cell>
        </row>
        <row r="4762">
          <cell r="H4762" t="str">
            <v/>
          </cell>
        </row>
        <row r="4763">
          <cell r="H4763" t="str">
            <v/>
          </cell>
        </row>
        <row r="4764">
          <cell r="H4764" t="str">
            <v/>
          </cell>
        </row>
        <row r="4765">
          <cell r="H4765" t="str">
            <v/>
          </cell>
        </row>
        <row r="4766">
          <cell r="H4766" t="str">
            <v/>
          </cell>
        </row>
        <row r="4767">
          <cell r="H4767" t="str">
            <v/>
          </cell>
        </row>
        <row r="4768">
          <cell r="H4768" t="str">
            <v/>
          </cell>
        </row>
        <row r="4769">
          <cell r="H4769" t="str">
            <v/>
          </cell>
        </row>
        <row r="4770">
          <cell r="H4770" t="str">
            <v/>
          </cell>
        </row>
        <row r="4771">
          <cell r="H4771" t="str">
            <v/>
          </cell>
        </row>
        <row r="4772">
          <cell r="H4772" t="str">
            <v/>
          </cell>
        </row>
        <row r="4773">
          <cell r="H4773" t="str">
            <v/>
          </cell>
        </row>
        <row r="4774">
          <cell r="H4774" t="str">
            <v/>
          </cell>
        </row>
        <row r="4775">
          <cell r="H4775" t="str">
            <v/>
          </cell>
        </row>
        <row r="4776">
          <cell r="H4776" t="str">
            <v/>
          </cell>
        </row>
        <row r="4777">
          <cell r="H4777" t="str">
            <v/>
          </cell>
        </row>
        <row r="4778">
          <cell r="H4778" t="str">
            <v/>
          </cell>
        </row>
        <row r="4779">
          <cell r="H4779" t="str">
            <v/>
          </cell>
        </row>
        <row r="4780">
          <cell r="H4780" t="str">
            <v/>
          </cell>
        </row>
        <row r="4781">
          <cell r="H4781" t="str">
            <v/>
          </cell>
        </row>
        <row r="4782">
          <cell r="H4782" t="str">
            <v/>
          </cell>
        </row>
        <row r="4783">
          <cell r="H4783" t="str">
            <v/>
          </cell>
        </row>
        <row r="4784">
          <cell r="H4784" t="str">
            <v/>
          </cell>
        </row>
        <row r="4785">
          <cell r="H4785" t="str">
            <v/>
          </cell>
        </row>
        <row r="4786">
          <cell r="H4786" t="str">
            <v/>
          </cell>
        </row>
        <row r="4787">
          <cell r="H4787" t="str">
            <v/>
          </cell>
        </row>
        <row r="4788">
          <cell r="H4788" t="str">
            <v/>
          </cell>
        </row>
        <row r="4789">
          <cell r="H4789" t="str">
            <v/>
          </cell>
        </row>
        <row r="4790">
          <cell r="H4790" t="str">
            <v/>
          </cell>
        </row>
        <row r="4791">
          <cell r="H4791" t="str">
            <v/>
          </cell>
        </row>
        <row r="4792">
          <cell r="H4792" t="str">
            <v/>
          </cell>
        </row>
        <row r="4793">
          <cell r="H4793" t="str">
            <v/>
          </cell>
        </row>
        <row r="4794">
          <cell r="H4794" t="str">
            <v/>
          </cell>
        </row>
        <row r="4795">
          <cell r="H4795" t="str">
            <v/>
          </cell>
        </row>
        <row r="4796">
          <cell r="H4796" t="str">
            <v/>
          </cell>
        </row>
        <row r="4797">
          <cell r="H4797" t="str">
            <v/>
          </cell>
        </row>
        <row r="4798">
          <cell r="H4798" t="str">
            <v/>
          </cell>
        </row>
        <row r="4799">
          <cell r="H4799" t="str">
            <v/>
          </cell>
        </row>
        <row r="4800">
          <cell r="H4800" t="str">
            <v/>
          </cell>
        </row>
        <row r="4801">
          <cell r="H4801" t="str">
            <v/>
          </cell>
        </row>
        <row r="4802">
          <cell r="H4802" t="str">
            <v/>
          </cell>
        </row>
        <row r="4803">
          <cell r="H4803" t="str">
            <v/>
          </cell>
        </row>
        <row r="4804">
          <cell r="H4804" t="str">
            <v/>
          </cell>
        </row>
        <row r="4805">
          <cell r="H4805" t="str">
            <v/>
          </cell>
        </row>
        <row r="4806">
          <cell r="H4806" t="str">
            <v/>
          </cell>
        </row>
        <row r="4807">
          <cell r="H4807" t="str">
            <v/>
          </cell>
        </row>
        <row r="4808">
          <cell r="H4808" t="str">
            <v/>
          </cell>
        </row>
        <row r="4809">
          <cell r="H4809" t="str">
            <v/>
          </cell>
        </row>
        <row r="4810">
          <cell r="H4810" t="str">
            <v/>
          </cell>
        </row>
        <row r="4811">
          <cell r="H4811" t="str">
            <v/>
          </cell>
        </row>
        <row r="4812">
          <cell r="H4812" t="str">
            <v/>
          </cell>
        </row>
        <row r="4813">
          <cell r="H4813" t="str">
            <v/>
          </cell>
        </row>
        <row r="4814">
          <cell r="H4814" t="str">
            <v/>
          </cell>
        </row>
        <row r="4815">
          <cell r="H4815" t="str">
            <v/>
          </cell>
        </row>
        <row r="4816">
          <cell r="H4816" t="str">
            <v/>
          </cell>
        </row>
        <row r="4817">
          <cell r="H4817" t="str">
            <v/>
          </cell>
        </row>
        <row r="4818">
          <cell r="H4818" t="str">
            <v/>
          </cell>
        </row>
        <row r="4819">
          <cell r="H4819" t="str">
            <v/>
          </cell>
        </row>
        <row r="4820">
          <cell r="H4820" t="str">
            <v/>
          </cell>
        </row>
        <row r="4821">
          <cell r="H4821" t="str">
            <v/>
          </cell>
        </row>
        <row r="4822">
          <cell r="H4822" t="str">
            <v/>
          </cell>
        </row>
        <row r="4823">
          <cell r="H4823" t="str">
            <v/>
          </cell>
        </row>
        <row r="4824">
          <cell r="H4824" t="str">
            <v/>
          </cell>
        </row>
        <row r="4825">
          <cell r="H4825" t="str">
            <v/>
          </cell>
        </row>
        <row r="4826">
          <cell r="H4826" t="str">
            <v/>
          </cell>
        </row>
        <row r="4827">
          <cell r="H4827" t="str">
            <v/>
          </cell>
        </row>
        <row r="4828">
          <cell r="H4828" t="str">
            <v/>
          </cell>
        </row>
        <row r="4829">
          <cell r="H4829" t="str">
            <v/>
          </cell>
        </row>
        <row r="4830">
          <cell r="H4830" t="str">
            <v/>
          </cell>
        </row>
        <row r="4831">
          <cell r="H4831" t="str">
            <v/>
          </cell>
        </row>
        <row r="4832">
          <cell r="H4832" t="str">
            <v/>
          </cell>
        </row>
        <row r="4833">
          <cell r="H4833" t="str">
            <v/>
          </cell>
        </row>
        <row r="4834">
          <cell r="H4834" t="str">
            <v/>
          </cell>
        </row>
        <row r="4835">
          <cell r="H4835" t="str">
            <v/>
          </cell>
        </row>
        <row r="4836">
          <cell r="H4836" t="str">
            <v/>
          </cell>
        </row>
        <row r="4837">
          <cell r="H4837" t="str">
            <v/>
          </cell>
        </row>
        <row r="4838">
          <cell r="H4838" t="str">
            <v/>
          </cell>
        </row>
        <row r="4839">
          <cell r="H4839" t="str">
            <v/>
          </cell>
        </row>
        <row r="4840">
          <cell r="H4840" t="str">
            <v/>
          </cell>
        </row>
        <row r="4841">
          <cell r="H4841" t="str">
            <v/>
          </cell>
        </row>
        <row r="4842">
          <cell r="H4842" t="str">
            <v/>
          </cell>
        </row>
        <row r="4843">
          <cell r="H4843" t="str">
            <v/>
          </cell>
        </row>
        <row r="4844">
          <cell r="H4844" t="str">
            <v/>
          </cell>
        </row>
        <row r="4845">
          <cell r="H4845" t="str">
            <v/>
          </cell>
        </row>
        <row r="4846">
          <cell r="H4846" t="str">
            <v/>
          </cell>
        </row>
        <row r="4847">
          <cell r="H4847" t="str">
            <v/>
          </cell>
        </row>
        <row r="4848">
          <cell r="H4848" t="str">
            <v/>
          </cell>
        </row>
        <row r="4849">
          <cell r="H4849" t="str">
            <v/>
          </cell>
        </row>
        <row r="4850">
          <cell r="H4850" t="str">
            <v/>
          </cell>
        </row>
        <row r="4851">
          <cell r="H4851" t="str">
            <v/>
          </cell>
        </row>
        <row r="4852">
          <cell r="H4852" t="str">
            <v/>
          </cell>
        </row>
        <row r="4853">
          <cell r="H4853" t="str">
            <v/>
          </cell>
        </row>
        <row r="4854">
          <cell r="H4854" t="str">
            <v/>
          </cell>
        </row>
        <row r="4855">
          <cell r="H4855" t="str">
            <v/>
          </cell>
        </row>
        <row r="4856">
          <cell r="H4856" t="str">
            <v/>
          </cell>
        </row>
        <row r="4857">
          <cell r="H4857" t="str">
            <v/>
          </cell>
        </row>
        <row r="4858">
          <cell r="H4858" t="str">
            <v/>
          </cell>
        </row>
        <row r="4859">
          <cell r="H4859" t="str">
            <v/>
          </cell>
        </row>
        <row r="4860">
          <cell r="H4860" t="str">
            <v/>
          </cell>
        </row>
        <row r="4861">
          <cell r="H4861" t="str">
            <v/>
          </cell>
        </row>
        <row r="4862">
          <cell r="H4862" t="str">
            <v/>
          </cell>
        </row>
        <row r="4863">
          <cell r="H4863" t="str">
            <v/>
          </cell>
        </row>
        <row r="4864">
          <cell r="H4864" t="str">
            <v/>
          </cell>
        </row>
        <row r="4865">
          <cell r="H4865" t="str">
            <v/>
          </cell>
        </row>
        <row r="4866">
          <cell r="H4866" t="str">
            <v/>
          </cell>
        </row>
        <row r="4867">
          <cell r="H4867" t="str">
            <v/>
          </cell>
        </row>
        <row r="4868">
          <cell r="H4868" t="str">
            <v/>
          </cell>
        </row>
        <row r="4869">
          <cell r="H4869" t="str">
            <v/>
          </cell>
        </row>
        <row r="4870">
          <cell r="H4870" t="str">
            <v/>
          </cell>
        </row>
        <row r="4871">
          <cell r="H4871" t="str">
            <v/>
          </cell>
        </row>
        <row r="4872">
          <cell r="H4872" t="str">
            <v/>
          </cell>
        </row>
        <row r="4873">
          <cell r="H4873" t="str">
            <v/>
          </cell>
        </row>
        <row r="4874">
          <cell r="H4874" t="str">
            <v/>
          </cell>
        </row>
        <row r="4875">
          <cell r="H4875" t="str">
            <v/>
          </cell>
        </row>
        <row r="4876">
          <cell r="H4876" t="str">
            <v/>
          </cell>
        </row>
        <row r="4877">
          <cell r="H4877" t="str">
            <v/>
          </cell>
        </row>
        <row r="4878">
          <cell r="H4878" t="str">
            <v/>
          </cell>
        </row>
        <row r="4879">
          <cell r="H4879" t="str">
            <v/>
          </cell>
        </row>
        <row r="4880">
          <cell r="H4880" t="str">
            <v/>
          </cell>
        </row>
        <row r="4881">
          <cell r="H4881" t="str">
            <v/>
          </cell>
        </row>
        <row r="4882">
          <cell r="H4882" t="str">
            <v/>
          </cell>
        </row>
        <row r="4883">
          <cell r="H4883" t="str">
            <v/>
          </cell>
        </row>
        <row r="4884">
          <cell r="H4884" t="str">
            <v/>
          </cell>
        </row>
        <row r="4885">
          <cell r="H4885" t="str">
            <v/>
          </cell>
        </row>
        <row r="4886">
          <cell r="H4886" t="str">
            <v/>
          </cell>
        </row>
        <row r="4887">
          <cell r="H4887" t="str">
            <v/>
          </cell>
        </row>
        <row r="4888">
          <cell r="H4888" t="str">
            <v/>
          </cell>
        </row>
        <row r="4889">
          <cell r="H4889" t="str">
            <v/>
          </cell>
        </row>
        <row r="4890">
          <cell r="H4890" t="str">
            <v/>
          </cell>
        </row>
        <row r="4891">
          <cell r="H4891" t="str">
            <v/>
          </cell>
        </row>
        <row r="4892">
          <cell r="H4892" t="str">
            <v/>
          </cell>
        </row>
        <row r="4893">
          <cell r="H4893" t="str">
            <v/>
          </cell>
        </row>
        <row r="4894">
          <cell r="H4894" t="str">
            <v/>
          </cell>
        </row>
        <row r="4895">
          <cell r="H4895" t="str">
            <v/>
          </cell>
        </row>
        <row r="4896">
          <cell r="H4896" t="str">
            <v/>
          </cell>
        </row>
        <row r="4897">
          <cell r="H4897" t="str">
            <v/>
          </cell>
        </row>
        <row r="4898">
          <cell r="H4898" t="str">
            <v/>
          </cell>
        </row>
        <row r="4899">
          <cell r="H4899" t="str">
            <v/>
          </cell>
        </row>
        <row r="4900">
          <cell r="H4900" t="str">
            <v/>
          </cell>
        </row>
        <row r="4901">
          <cell r="H4901" t="str">
            <v/>
          </cell>
        </row>
        <row r="4902">
          <cell r="H4902" t="str">
            <v/>
          </cell>
        </row>
        <row r="4903">
          <cell r="H4903" t="str">
            <v/>
          </cell>
        </row>
        <row r="4904">
          <cell r="H4904" t="str">
            <v/>
          </cell>
        </row>
        <row r="4905">
          <cell r="H4905" t="str">
            <v/>
          </cell>
        </row>
        <row r="4906">
          <cell r="H4906" t="str">
            <v/>
          </cell>
        </row>
        <row r="4907">
          <cell r="H4907" t="str">
            <v/>
          </cell>
        </row>
        <row r="4908">
          <cell r="H4908" t="str">
            <v/>
          </cell>
        </row>
        <row r="4909">
          <cell r="H4909" t="str">
            <v/>
          </cell>
        </row>
        <row r="4910">
          <cell r="H4910" t="str">
            <v/>
          </cell>
        </row>
        <row r="4911">
          <cell r="H4911" t="str">
            <v/>
          </cell>
        </row>
        <row r="4912">
          <cell r="H4912" t="str">
            <v/>
          </cell>
        </row>
        <row r="4913">
          <cell r="H4913" t="str">
            <v/>
          </cell>
        </row>
        <row r="4914">
          <cell r="H4914" t="str">
            <v/>
          </cell>
        </row>
        <row r="4915">
          <cell r="H4915" t="str">
            <v/>
          </cell>
        </row>
        <row r="4916">
          <cell r="H4916" t="str">
            <v/>
          </cell>
        </row>
        <row r="4917">
          <cell r="H4917" t="str">
            <v/>
          </cell>
        </row>
        <row r="4918">
          <cell r="H4918" t="str">
            <v/>
          </cell>
        </row>
        <row r="4919">
          <cell r="H4919" t="str">
            <v/>
          </cell>
        </row>
        <row r="4920">
          <cell r="H4920" t="str">
            <v/>
          </cell>
        </row>
        <row r="4921">
          <cell r="H4921" t="str">
            <v/>
          </cell>
        </row>
        <row r="4922">
          <cell r="H4922" t="str">
            <v/>
          </cell>
        </row>
        <row r="4923">
          <cell r="H4923" t="str">
            <v/>
          </cell>
        </row>
        <row r="4924">
          <cell r="H4924" t="str">
            <v/>
          </cell>
        </row>
        <row r="4925">
          <cell r="H4925" t="str">
            <v/>
          </cell>
        </row>
        <row r="4926">
          <cell r="H4926" t="str">
            <v/>
          </cell>
        </row>
        <row r="4927">
          <cell r="H4927" t="str">
            <v/>
          </cell>
        </row>
        <row r="4928">
          <cell r="H4928" t="str">
            <v/>
          </cell>
        </row>
        <row r="4929">
          <cell r="H4929" t="str">
            <v/>
          </cell>
        </row>
        <row r="4930">
          <cell r="H4930" t="str">
            <v/>
          </cell>
        </row>
        <row r="4931">
          <cell r="H4931" t="str">
            <v/>
          </cell>
        </row>
        <row r="4932">
          <cell r="H4932" t="str">
            <v/>
          </cell>
        </row>
        <row r="4933">
          <cell r="H4933" t="str">
            <v/>
          </cell>
        </row>
        <row r="4934">
          <cell r="H4934" t="str">
            <v/>
          </cell>
        </row>
        <row r="4935">
          <cell r="H4935" t="str">
            <v/>
          </cell>
        </row>
        <row r="4936">
          <cell r="H4936" t="str">
            <v/>
          </cell>
        </row>
        <row r="4937">
          <cell r="H4937" t="str">
            <v/>
          </cell>
        </row>
        <row r="4938">
          <cell r="H4938" t="str">
            <v/>
          </cell>
        </row>
        <row r="4939">
          <cell r="H4939" t="str">
            <v/>
          </cell>
        </row>
        <row r="4940">
          <cell r="H4940" t="str">
            <v/>
          </cell>
        </row>
        <row r="4941">
          <cell r="H4941" t="str">
            <v/>
          </cell>
        </row>
        <row r="4942">
          <cell r="H4942" t="str">
            <v/>
          </cell>
        </row>
        <row r="4943">
          <cell r="H4943" t="str">
            <v/>
          </cell>
        </row>
        <row r="4944">
          <cell r="H4944" t="str">
            <v/>
          </cell>
        </row>
        <row r="4945">
          <cell r="H4945" t="str">
            <v/>
          </cell>
        </row>
        <row r="4946">
          <cell r="H4946" t="str">
            <v/>
          </cell>
        </row>
        <row r="4947">
          <cell r="H4947" t="str">
            <v/>
          </cell>
        </row>
        <row r="4948">
          <cell r="H4948" t="str">
            <v/>
          </cell>
        </row>
        <row r="4949">
          <cell r="H4949" t="str">
            <v/>
          </cell>
        </row>
        <row r="4950">
          <cell r="H4950" t="str">
            <v/>
          </cell>
        </row>
        <row r="4951">
          <cell r="H4951" t="str">
            <v/>
          </cell>
        </row>
        <row r="4952">
          <cell r="H4952" t="str">
            <v/>
          </cell>
        </row>
        <row r="4953">
          <cell r="H4953" t="str">
            <v/>
          </cell>
        </row>
        <row r="4954">
          <cell r="H4954" t="str">
            <v/>
          </cell>
        </row>
        <row r="4955">
          <cell r="H4955" t="str">
            <v/>
          </cell>
        </row>
        <row r="4956">
          <cell r="H4956" t="str">
            <v/>
          </cell>
        </row>
        <row r="4957">
          <cell r="H4957" t="str">
            <v/>
          </cell>
        </row>
        <row r="4958">
          <cell r="H4958" t="str">
            <v/>
          </cell>
        </row>
        <row r="4959">
          <cell r="H4959" t="str">
            <v/>
          </cell>
        </row>
        <row r="4960">
          <cell r="H4960" t="str">
            <v/>
          </cell>
        </row>
        <row r="4961">
          <cell r="H4961" t="str">
            <v/>
          </cell>
        </row>
        <row r="4962">
          <cell r="H4962" t="str">
            <v/>
          </cell>
        </row>
        <row r="4963">
          <cell r="H4963" t="str">
            <v/>
          </cell>
        </row>
        <row r="4964">
          <cell r="H4964" t="str">
            <v/>
          </cell>
        </row>
        <row r="4965">
          <cell r="H4965" t="str">
            <v/>
          </cell>
        </row>
        <row r="4966">
          <cell r="H4966" t="str">
            <v/>
          </cell>
        </row>
        <row r="4967">
          <cell r="H4967" t="str">
            <v/>
          </cell>
        </row>
        <row r="4968">
          <cell r="H4968" t="str">
            <v/>
          </cell>
        </row>
        <row r="4969">
          <cell r="H4969" t="str">
            <v/>
          </cell>
        </row>
        <row r="4970">
          <cell r="H4970" t="str">
            <v/>
          </cell>
        </row>
        <row r="4971">
          <cell r="H4971" t="str">
            <v/>
          </cell>
        </row>
        <row r="4972">
          <cell r="H4972" t="str">
            <v/>
          </cell>
        </row>
        <row r="4973">
          <cell r="H4973" t="str">
            <v/>
          </cell>
        </row>
        <row r="4974">
          <cell r="H4974" t="str">
            <v/>
          </cell>
        </row>
        <row r="4975">
          <cell r="H4975" t="str">
            <v/>
          </cell>
        </row>
        <row r="4976">
          <cell r="H4976" t="str">
            <v/>
          </cell>
        </row>
        <row r="4977">
          <cell r="H4977" t="str">
            <v/>
          </cell>
        </row>
        <row r="4978">
          <cell r="H4978" t="str">
            <v/>
          </cell>
        </row>
        <row r="4979">
          <cell r="H4979" t="str">
            <v/>
          </cell>
        </row>
        <row r="4980">
          <cell r="H4980" t="str">
            <v/>
          </cell>
        </row>
        <row r="4981">
          <cell r="H4981" t="str">
            <v/>
          </cell>
        </row>
        <row r="4982">
          <cell r="H4982" t="str">
            <v/>
          </cell>
        </row>
        <row r="4983">
          <cell r="H4983" t="str">
            <v/>
          </cell>
        </row>
        <row r="4984">
          <cell r="H4984" t="str">
            <v/>
          </cell>
        </row>
        <row r="4985">
          <cell r="H4985" t="str">
            <v/>
          </cell>
        </row>
        <row r="4986">
          <cell r="H4986" t="str">
            <v/>
          </cell>
        </row>
        <row r="4987">
          <cell r="H4987" t="str">
            <v/>
          </cell>
        </row>
        <row r="4988">
          <cell r="H4988" t="str">
            <v/>
          </cell>
        </row>
        <row r="4989">
          <cell r="H4989" t="str">
            <v/>
          </cell>
        </row>
        <row r="4990">
          <cell r="H4990" t="str">
            <v/>
          </cell>
        </row>
        <row r="4991">
          <cell r="H4991" t="str">
            <v/>
          </cell>
        </row>
        <row r="4992">
          <cell r="H4992" t="str">
            <v/>
          </cell>
        </row>
        <row r="4993">
          <cell r="H4993" t="str">
            <v/>
          </cell>
        </row>
        <row r="4994">
          <cell r="H4994" t="str">
            <v/>
          </cell>
        </row>
        <row r="4995">
          <cell r="H4995" t="str">
            <v/>
          </cell>
        </row>
        <row r="4996">
          <cell r="H4996" t="str">
            <v/>
          </cell>
        </row>
        <row r="4997">
          <cell r="H4997" t="str">
            <v/>
          </cell>
        </row>
        <row r="4998">
          <cell r="H4998" t="str">
            <v/>
          </cell>
        </row>
        <row r="4999">
          <cell r="H4999" t="str">
            <v/>
          </cell>
        </row>
        <row r="5000">
          <cell r="H5000" t="str">
            <v/>
          </cell>
        </row>
        <row r="5001">
          <cell r="H5001" t="str">
            <v/>
          </cell>
        </row>
        <row r="5002">
          <cell r="H5002" t="str">
            <v/>
          </cell>
        </row>
        <row r="5003">
          <cell r="H5003" t="str">
            <v/>
          </cell>
        </row>
        <row r="5004">
          <cell r="H5004" t="str">
            <v/>
          </cell>
        </row>
        <row r="5005">
          <cell r="H5005" t="str">
            <v/>
          </cell>
        </row>
        <row r="5006">
          <cell r="H5006" t="str">
            <v/>
          </cell>
        </row>
        <row r="5007">
          <cell r="H5007" t="str">
            <v/>
          </cell>
        </row>
        <row r="5008">
          <cell r="H5008" t="str">
            <v/>
          </cell>
        </row>
        <row r="5009">
          <cell r="H5009" t="str">
            <v/>
          </cell>
        </row>
        <row r="5010">
          <cell r="H5010" t="str">
            <v/>
          </cell>
        </row>
        <row r="5011">
          <cell r="H5011" t="str">
            <v/>
          </cell>
        </row>
        <row r="5012">
          <cell r="H5012" t="str">
            <v/>
          </cell>
        </row>
        <row r="5013">
          <cell r="H5013" t="str">
            <v/>
          </cell>
        </row>
        <row r="5014">
          <cell r="H5014" t="str">
            <v/>
          </cell>
        </row>
        <row r="5015">
          <cell r="H5015" t="str">
            <v/>
          </cell>
        </row>
        <row r="5016">
          <cell r="H5016" t="str">
            <v/>
          </cell>
        </row>
        <row r="5017">
          <cell r="H5017" t="str">
            <v/>
          </cell>
        </row>
        <row r="5018">
          <cell r="H5018" t="str">
            <v/>
          </cell>
        </row>
        <row r="5019">
          <cell r="H5019" t="str">
            <v/>
          </cell>
        </row>
        <row r="5020">
          <cell r="H5020" t="str">
            <v/>
          </cell>
        </row>
        <row r="5021">
          <cell r="H5021" t="str">
            <v/>
          </cell>
        </row>
        <row r="5022">
          <cell r="H5022" t="str">
            <v/>
          </cell>
        </row>
        <row r="5023">
          <cell r="H5023" t="str">
            <v/>
          </cell>
        </row>
        <row r="5024">
          <cell r="H5024" t="str">
            <v/>
          </cell>
        </row>
        <row r="5025">
          <cell r="H5025" t="str">
            <v/>
          </cell>
        </row>
        <row r="5026">
          <cell r="H5026" t="str">
            <v/>
          </cell>
        </row>
        <row r="5027">
          <cell r="H5027" t="str">
            <v/>
          </cell>
        </row>
        <row r="5028">
          <cell r="H5028" t="str">
            <v/>
          </cell>
        </row>
        <row r="5029">
          <cell r="H5029" t="str">
            <v/>
          </cell>
        </row>
        <row r="5030">
          <cell r="H5030" t="str">
            <v/>
          </cell>
        </row>
        <row r="5031">
          <cell r="H5031" t="str">
            <v/>
          </cell>
        </row>
        <row r="5032">
          <cell r="H5032" t="str">
            <v/>
          </cell>
        </row>
        <row r="5033">
          <cell r="H5033" t="str">
            <v/>
          </cell>
        </row>
        <row r="5034">
          <cell r="H5034" t="str">
            <v/>
          </cell>
        </row>
        <row r="5035">
          <cell r="H5035" t="str">
            <v/>
          </cell>
        </row>
        <row r="5036">
          <cell r="H5036" t="str">
            <v/>
          </cell>
        </row>
        <row r="5037">
          <cell r="H5037" t="str">
            <v/>
          </cell>
        </row>
        <row r="5038">
          <cell r="H5038" t="str">
            <v/>
          </cell>
        </row>
        <row r="5039">
          <cell r="H5039" t="str">
            <v/>
          </cell>
        </row>
        <row r="5040">
          <cell r="H5040" t="str">
            <v/>
          </cell>
        </row>
        <row r="5041">
          <cell r="H5041" t="str">
            <v/>
          </cell>
        </row>
        <row r="5042">
          <cell r="H5042" t="str">
            <v/>
          </cell>
        </row>
        <row r="5043">
          <cell r="H5043" t="str">
            <v/>
          </cell>
        </row>
        <row r="5044">
          <cell r="H5044" t="str">
            <v/>
          </cell>
        </row>
        <row r="5045">
          <cell r="H5045" t="str">
            <v/>
          </cell>
        </row>
        <row r="5046">
          <cell r="H5046" t="str">
            <v/>
          </cell>
        </row>
        <row r="5047">
          <cell r="H5047" t="str">
            <v/>
          </cell>
        </row>
        <row r="5048">
          <cell r="H5048" t="str">
            <v/>
          </cell>
        </row>
        <row r="5049">
          <cell r="H5049" t="str">
            <v/>
          </cell>
        </row>
        <row r="5050">
          <cell r="H5050" t="str">
            <v/>
          </cell>
        </row>
        <row r="5051">
          <cell r="H5051" t="str">
            <v/>
          </cell>
        </row>
        <row r="5052">
          <cell r="H5052" t="str">
            <v/>
          </cell>
        </row>
        <row r="5053">
          <cell r="H5053" t="str">
            <v/>
          </cell>
        </row>
        <row r="5054">
          <cell r="H5054" t="str">
            <v/>
          </cell>
        </row>
        <row r="5055">
          <cell r="H5055" t="str">
            <v/>
          </cell>
        </row>
        <row r="5056">
          <cell r="H5056" t="str">
            <v/>
          </cell>
        </row>
        <row r="5057">
          <cell r="H5057" t="str">
            <v/>
          </cell>
        </row>
        <row r="5058">
          <cell r="H5058" t="str">
            <v/>
          </cell>
        </row>
        <row r="5059">
          <cell r="H5059" t="str">
            <v/>
          </cell>
        </row>
        <row r="5060">
          <cell r="H5060" t="str">
            <v/>
          </cell>
        </row>
        <row r="5061">
          <cell r="H5061" t="str">
            <v/>
          </cell>
        </row>
        <row r="5062">
          <cell r="H5062" t="str">
            <v/>
          </cell>
        </row>
        <row r="5063">
          <cell r="H5063" t="str">
            <v/>
          </cell>
        </row>
        <row r="5064">
          <cell r="H5064" t="str">
            <v/>
          </cell>
        </row>
        <row r="5065">
          <cell r="H5065" t="str">
            <v/>
          </cell>
        </row>
        <row r="5066">
          <cell r="H5066" t="str">
            <v/>
          </cell>
        </row>
        <row r="5067">
          <cell r="H5067" t="str">
            <v/>
          </cell>
        </row>
        <row r="5068">
          <cell r="H5068" t="str">
            <v/>
          </cell>
        </row>
        <row r="5069">
          <cell r="H5069" t="str">
            <v/>
          </cell>
        </row>
        <row r="5070">
          <cell r="H5070" t="str">
            <v/>
          </cell>
        </row>
        <row r="5071">
          <cell r="H5071" t="str">
            <v/>
          </cell>
        </row>
        <row r="5072">
          <cell r="H5072" t="str">
            <v/>
          </cell>
        </row>
        <row r="5073">
          <cell r="H5073" t="str">
            <v/>
          </cell>
        </row>
        <row r="5074">
          <cell r="H5074" t="str">
            <v/>
          </cell>
        </row>
        <row r="5075">
          <cell r="H5075" t="str">
            <v/>
          </cell>
        </row>
        <row r="5076">
          <cell r="H5076" t="str">
            <v/>
          </cell>
        </row>
        <row r="5077">
          <cell r="H5077" t="str">
            <v/>
          </cell>
        </row>
        <row r="5078">
          <cell r="H5078" t="str">
            <v/>
          </cell>
        </row>
        <row r="5079">
          <cell r="H5079" t="str">
            <v/>
          </cell>
        </row>
        <row r="5080">
          <cell r="H5080" t="str">
            <v/>
          </cell>
        </row>
        <row r="5081">
          <cell r="H5081" t="str">
            <v/>
          </cell>
        </row>
        <row r="5082">
          <cell r="H5082" t="str">
            <v/>
          </cell>
        </row>
        <row r="5083">
          <cell r="H5083" t="str">
            <v/>
          </cell>
        </row>
        <row r="5084">
          <cell r="H5084" t="str">
            <v/>
          </cell>
        </row>
        <row r="5085">
          <cell r="H5085" t="str">
            <v/>
          </cell>
        </row>
        <row r="5086">
          <cell r="H5086" t="str">
            <v/>
          </cell>
        </row>
        <row r="5087">
          <cell r="H5087" t="str">
            <v/>
          </cell>
        </row>
        <row r="5088">
          <cell r="H5088" t="str">
            <v/>
          </cell>
        </row>
        <row r="5089">
          <cell r="H5089" t="str">
            <v/>
          </cell>
        </row>
        <row r="5090">
          <cell r="H5090" t="str">
            <v/>
          </cell>
        </row>
        <row r="5091">
          <cell r="H5091" t="str">
            <v/>
          </cell>
        </row>
        <row r="5092">
          <cell r="H5092" t="str">
            <v/>
          </cell>
        </row>
        <row r="5093">
          <cell r="H5093" t="str">
            <v/>
          </cell>
        </row>
        <row r="5094">
          <cell r="H5094" t="str">
            <v/>
          </cell>
        </row>
        <row r="5095">
          <cell r="H5095" t="str">
            <v/>
          </cell>
        </row>
        <row r="5096">
          <cell r="H5096" t="str">
            <v/>
          </cell>
        </row>
        <row r="5097">
          <cell r="H5097" t="str">
            <v/>
          </cell>
        </row>
        <row r="5098">
          <cell r="H5098" t="str">
            <v/>
          </cell>
        </row>
        <row r="5099">
          <cell r="H5099" t="str">
            <v/>
          </cell>
        </row>
        <row r="5100">
          <cell r="H5100" t="str">
            <v/>
          </cell>
        </row>
        <row r="5101">
          <cell r="H5101" t="str">
            <v/>
          </cell>
        </row>
        <row r="5102">
          <cell r="H5102" t="str">
            <v/>
          </cell>
        </row>
        <row r="5103">
          <cell r="H5103" t="str">
            <v/>
          </cell>
        </row>
        <row r="5104">
          <cell r="H5104" t="str">
            <v/>
          </cell>
        </row>
        <row r="5105">
          <cell r="H5105" t="str">
            <v/>
          </cell>
        </row>
        <row r="5106">
          <cell r="H5106" t="str">
            <v/>
          </cell>
        </row>
        <row r="5107">
          <cell r="H5107" t="str">
            <v/>
          </cell>
        </row>
        <row r="5108">
          <cell r="H5108" t="str">
            <v/>
          </cell>
        </row>
        <row r="5109">
          <cell r="H5109" t="str">
            <v/>
          </cell>
        </row>
        <row r="5110">
          <cell r="H5110" t="str">
            <v/>
          </cell>
        </row>
        <row r="5111">
          <cell r="H5111" t="str">
            <v/>
          </cell>
        </row>
        <row r="5112">
          <cell r="H5112" t="str">
            <v/>
          </cell>
        </row>
        <row r="5113">
          <cell r="H5113" t="str">
            <v/>
          </cell>
        </row>
        <row r="5114">
          <cell r="H5114" t="str">
            <v/>
          </cell>
        </row>
        <row r="5115">
          <cell r="H5115" t="str">
            <v/>
          </cell>
        </row>
        <row r="5116">
          <cell r="H5116" t="str">
            <v/>
          </cell>
        </row>
        <row r="5117">
          <cell r="H5117" t="str">
            <v/>
          </cell>
        </row>
        <row r="5118">
          <cell r="H5118" t="str">
            <v/>
          </cell>
        </row>
        <row r="5119">
          <cell r="H5119" t="str">
            <v/>
          </cell>
        </row>
        <row r="5120">
          <cell r="H5120" t="str">
            <v/>
          </cell>
        </row>
        <row r="5121">
          <cell r="H5121" t="str">
            <v/>
          </cell>
        </row>
        <row r="5122">
          <cell r="H5122" t="str">
            <v/>
          </cell>
        </row>
        <row r="5123">
          <cell r="H5123" t="str">
            <v/>
          </cell>
        </row>
        <row r="5124">
          <cell r="H5124" t="str">
            <v/>
          </cell>
        </row>
        <row r="5125">
          <cell r="H5125" t="str">
            <v/>
          </cell>
        </row>
        <row r="5126">
          <cell r="H5126" t="str">
            <v/>
          </cell>
        </row>
        <row r="5127">
          <cell r="H5127" t="str">
            <v/>
          </cell>
        </row>
        <row r="5128">
          <cell r="H5128" t="str">
            <v/>
          </cell>
        </row>
        <row r="5129">
          <cell r="H5129" t="str">
            <v/>
          </cell>
        </row>
        <row r="5130">
          <cell r="H5130" t="str">
            <v/>
          </cell>
        </row>
        <row r="5131">
          <cell r="H5131" t="str">
            <v/>
          </cell>
        </row>
        <row r="5132">
          <cell r="H5132" t="str">
            <v/>
          </cell>
        </row>
        <row r="5133">
          <cell r="H5133" t="str">
            <v/>
          </cell>
        </row>
        <row r="5134">
          <cell r="H5134" t="str">
            <v/>
          </cell>
        </row>
        <row r="5135">
          <cell r="H5135" t="str">
            <v/>
          </cell>
        </row>
        <row r="5136">
          <cell r="H5136" t="str">
            <v/>
          </cell>
        </row>
        <row r="5137">
          <cell r="H5137" t="str">
            <v/>
          </cell>
        </row>
        <row r="5138">
          <cell r="H5138" t="str">
            <v/>
          </cell>
        </row>
        <row r="5139">
          <cell r="H5139" t="str">
            <v/>
          </cell>
        </row>
        <row r="5140">
          <cell r="H5140" t="str">
            <v/>
          </cell>
        </row>
        <row r="5141">
          <cell r="H5141" t="str">
            <v/>
          </cell>
        </row>
        <row r="5142">
          <cell r="H5142" t="str">
            <v/>
          </cell>
        </row>
        <row r="5143">
          <cell r="H5143" t="str">
            <v/>
          </cell>
        </row>
        <row r="5144">
          <cell r="H5144" t="str">
            <v/>
          </cell>
        </row>
        <row r="5145">
          <cell r="H5145" t="str">
            <v/>
          </cell>
        </row>
        <row r="5146">
          <cell r="H5146" t="str">
            <v/>
          </cell>
        </row>
        <row r="5147">
          <cell r="H5147" t="str">
            <v/>
          </cell>
        </row>
        <row r="5148">
          <cell r="H5148" t="str">
            <v/>
          </cell>
        </row>
        <row r="5149">
          <cell r="H5149" t="str">
            <v/>
          </cell>
        </row>
        <row r="5150">
          <cell r="H5150" t="str">
            <v/>
          </cell>
        </row>
        <row r="5151">
          <cell r="H5151" t="str">
            <v/>
          </cell>
        </row>
        <row r="5152">
          <cell r="H5152" t="str">
            <v/>
          </cell>
        </row>
        <row r="5153">
          <cell r="H5153" t="str">
            <v/>
          </cell>
        </row>
        <row r="5154">
          <cell r="H5154" t="str">
            <v/>
          </cell>
        </row>
        <row r="5155">
          <cell r="H5155" t="str">
            <v/>
          </cell>
        </row>
        <row r="5156">
          <cell r="H5156" t="str">
            <v/>
          </cell>
        </row>
        <row r="5157">
          <cell r="H5157" t="str">
            <v/>
          </cell>
        </row>
        <row r="5158">
          <cell r="H5158" t="str">
            <v/>
          </cell>
        </row>
        <row r="5159">
          <cell r="H5159" t="str">
            <v/>
          </cell>
        </row>
        <row r="5160">
          <cell r="H5160" t="str">
            <v/>
          </cell>
        </row>
        <row r="5161">
          <cell r="H5161" t="str">
            <v/>
          </cell>
        </row>
        <row r="5162">
          <cell r="H5162" t="str">
            <v/>
          </cell>
        </row>
        <row r="5163">
          <cell r="H5163" t="str">
            <v/>
          </cell>
        </row>
        <row r="5164">
          <cell r="H5164" t="str">
            <v/>
          </cell>
        </row>
        <row r="5165">
          <cell r="H5165" t="str">
            <v/>
          </cell>
        </row>
        <row r="5166">
          <cell r="H5166" t="str">
            <v/>
          </cell>
        </row>
        <row r="5167">
          <cell r="H5167" t="str">
            <v/>
          </cell>
        </row>
        <row r="5168">
          <cell r="H5168" t="str">
            <v/>
          </cell>
        </row>
        <row r="5169">
          <cell r="H5169" t="str">
            <v/>
          </cell>
        </row>
        <row r="5170">
          <cell r="H5170" t="str">
            <v/>
          </cell>
        </row>
        <row r="5171">
          <cell r="H5171" t="str">
            <v/>
          </cell>
        </row>
        <row r="5172">
          <cell r="H5172" t="str">
            <v/>
          </cell>
        </row>
        <row r="5173">
          <cell r="H5173" t="str">
            <v/>
          </cell>
        </row>
        <row r="5174">
          <cell r="H5174" t="str">
            <v/>
          </cell>
        </row>
        <row r="5175">
          <cell r="H5175" t="str">
            <v/>
          </cell>
        </row>
        <row r="5176">
          <cell r="H5176" t="str">
            <v/>
          </cell>
        </row>
        <row r="5177">
          <cell r="H5177" t="str">
            <v/>
          </cell>
        </row>
        <row r="5178">
          <cell r="H5178" t="str">
            <v/>
          </cell>
        </row>
        <row r="5179">
          <cell r="H5179" t="str">
            <v/>
          </cell>
        </row>
        <row r="5180">
          <cell r="H5180" t="str">
            <v/>
          </cell>
        </row>
        <row r="5181">
          <cell r="H5181" t="str">
            <v/>
          </cell>
        </row>
        <row r="5182">
          <cell r="H5182" t="str">
            <v/>
          </cell>
        </row>
        <row r="5183">
          <cell r="H5183" t="str">
            <v/>
          </cell>
        </row>
        <row r="5184">
          <cell r="H5184" t="str">
            <v/>
          </cell>
        </row>
        <row r="5185">
          <cell r="H5185" t="str">
            <v/>
          </cell>
        </row>
        <row r="5186">
          <cell r="H5186" t="str">
            <v/>
          </cell>
        </row>
        <row r="5187">
          <cell r="H5187" t="str">
            <v/>
          </cell>
        </row>
        <row r="5188">
          <cell r="H5188" t="str">
            <v/>
          </cell>
        </row>
        <row r="5189">
          <cell r="H5189" t="str">
            <v/>
          </cell>
        </row>
        <row r="5190">
          <cell r="H5190" t="str">
            <v/>
          </cell>
        </row>
        <row r="5191">
          <cell r="H5191" t="str">
            <v/>
          </cell>
        </row>
        <row r="5192">
          <cell r="H5192" t="str">
            <v/>
          </cell>
        </row>
        <row r="5193">
          <cell r="H5193" t="str">
            <v/>
          </cell>
        </row>
        <row r="5194">
          <cell r="H5194" t="str">
            <v/>
          </cell>
        </row>
        <row r="5195">
          <cell r="H5195" t="str">
            <v/>
          </cell>
        </row>
        <row r="5196">
          <cell r="H5196" t="str">
            <v/>
          </cell>
        </row>
        <row r="5197">
          <cell r="H5197" t="str">
            <v/>
          </cell>
        </row>
        <row r="5198">
          <cell r="H5198" t="str">
            <v/>
          </cell>
        </row>
        <row r="5199">
          <cell r="H5199" t="str">
            <v/>
          </cell>
        </row>
        <row r="5200">
          <cell r="H5200" t="str">
            <v/>
          </cell>
        </row>
        <row r="5201">
          <cell r="H5201" t="str">
            <v/>
          </cell>
        </row>
        <row r="5202">
          <cell r="H5202" t="str">
            <v/>
          </cell>
        </row>
        <row r="5203">
          <cell r="H5203" t="str">
            <v/>
          </cell>
        </row>
        <row r="5204">
          <cell r="H5204" t="str">
            <v/>
          </cell>
        </row>
        <row r="5205">
          <cell r="H5205" t="str">
            <v/>
          </cell>
        </row>
        <row r="5206">
          <cell r="H5206" t="str">
            <v/>
          </cell>
        </row>
        <row r="5207">
          <cell r="H5207" t="str">
            <v/>
          </cell>
        </row>
        <row r="5208">
          <cell r="H5208" t="str">
            <v/>
          </cell>
        </row>
        <row r="5209">
          <cell r="H5209" t="str">
            <v/>
          </cell>
        </row>
        <row r="5210">
          <cell r="H5210" t="str">
            <v/>
          </cell>
        </row>
        <row r="5211">
          <cell r="H5211" t="str">
            <v/>
          </cell>
        </row>
        <row r="5212">
          <cell r="H5212" t="str">
            <v/>
          </cell>
        </row>
        <row r="5213">
          <cell r="H5213" t="str">
            <v/>
          </cell>
        </row>
        <row r="5214">
          <cell r="H5214" t="str">
            <v/>
          </cell>
        </row>
        <row r="5215">
          <cell r="H5215" t="str">
            <v/>
          </cell>
        </row>
        <row r="5216">
          <cell r="H5216" t="str">
            <v/>
          </cell>
        </row>
        <row r="5217">
          <cell r="H5217" t="str">
            <v/>
          </cell>
        </row>
        <row r="5218">
          <cell r="H5218" t="str">
            <v/>
          </cell>
        </row>
        <row r="5219">
          <cell r="H5219" t="str">
            <v/>
          </cell>
        </row>
        <row r="5220">
          <cell r="H5220" t="str">
            <v/>
          </cell>
        </row>
        <row r="5221">
          <cell r="H5221" t="str">
            <v/>
          </cell>
        </row>
        <row r="5222">
          <cell r="H5222" t="str">
            <v/>
          </cell>
        </row>
        <row r="5223">
          <cell r="H5223" t="str">
            <v/>
          </cell>
        </row>
        <row r="5224">
          <cell r="H5224" t="str">
            <v/>
          </cell>
        </row>
        <row r="5225">
          <cell r="H5225" t="str">
            <v/>
          </cell>
        </row>
        <row r="5226">
          <cell r="H5226" t="str">
            <v/>
          </cell>
        </row>
        <row r="5227">
          <cell r="H5227" t="str">
            <v/>
          </cell>
        </row>
        <row r="5228">
          <cell r="H5228" t="str">
            <v/>
          </cell>
        </row>
        <row r="5229">
          <cell r="H5229" t="str">
            <v/>
          </cell>
        </row>
        <row r="5230">
          <cell r="H5230" t="str">
            <v/>
          </cell>
        </row>
        <row r="5231">
          <cell r="H5231" t="str">
            <v/>
          </cell>
        </row>
        <row r="5232">
          <cell r="H5232" t="str">
            <v/>
          </cell>
        </row>
        <row r="5233">
          <cell r="H5233" t="str">
            <v/>
          </cell>
        </row>
        <row r="5234">
          <cell r="H5234" t="str">
            <v/>
          </cell>
        </row>
        <row r="5235">
          <cell r="H5235" t="str">
            <v/>
          </cell>
        </row>
        <row r="5236">
          <cell r="H5236" t="str">
            <v/>
          </cell>
        </row>
        <row r="5237">
          <cell r="H5237" t="str">
            <v/>
          </cell>
        </row>
        <row r="5238">
          <cell r="H5238" t="str">
            <v/>
          </cell>
        </row>
        <row r="5239">
          <cell r="H5239" t="str">
            <v/>
          </cell>
        </row>
        <row r="5240">
          <cell r="H5240" t="str">
            <v/>
          </cell>
        </row>
        <row r="5241">
          <cell r="H5241" t="str">
            <v/>
          </cell>
        </row>
        <row r="5242">
          <cell r="H5242" t="str">
            <v/>
          </cell>
        </row>
        <row r="5243">
          <cell r="H5243" t="str">
            <v/>
          </cell>
        </row>
        <row r="5244">
          <cell r="H5244" t="str">
            <v/>
          </cell>
        </row>
        <row r="5245">
          <cell r="H5245" t="str">
            <v/>
          </cell>
        </row>
        <row r="5246">
          <cell r="H5246" t="str">
            <v/>
          </cell>
        </row>
        <row r="5247">
          <cell r="H5247" t="str">
            <v/>
          </cell>
        </row>
        <row r="5248">
          <cell r="H5248" t="str">
            <v/>
          </cell>
        </row>
        <row r="5249">
          <cell r="H5249" t="str">
            <v/>
          </cell>
        </row>
        <row r="5250">
          <cell r="H5250" t="str">
            <v/>
          </cell>
        </row>
        <row r="5251">
          <cell r="H5251" t="str">
            <v/>
          </cell>
        </row>
        <row r="5252">
          <cell r="H5252" t="str">
            <v/>
          </cell>
        </row>
        <row r="5253">
          <cell r="H5253" t="str">
            <v/>
          </cell>
        </row>
        <row r="5254">
          <cell r="H5254" t="str">
            <v/>
          </cell>
        </row>
        <row r="5255">
          <cell r="H5255" t="str">
            <v/>
          </cell>
        </row>
        <row r="5256">
          <cell r="H5256" t="str">
            <v/>
          </cell>
        </row>
        <row r="5257">
          <cell r="H5257" t="str">
            <v/>
          </cell>
        </row>
        <row r="5258">
          <cell r="H5258" t="str">
            <v/>
          </cell>
        </row>
        <row r="5259">
          <cell r="H5259" t="str">
            <v/>
          </cell>
        </row>
        <row r="5260">
          <cell r="H5260" t="str">
            <v/>
          </cell>
        </row>
        <row r="5261">
          <cell r="H5261" t="str">
            <v/>
          </cell>
        </row>
        <row r="5262">
          <cell r="H5262" t="str">
            <v/>
          </cell>
        </row>
        <row r="5263">
          <cell r="H5263" t="str">
            <v/>
          </cell>
        </row>
        <row r="5264">
          <cell r="H5264" t="str">
            <v/>
          </cell>
        </row>
        <row r="5265">
          <cell r="H5265" t="str">
            <v/>
          </cell>
        </row>
        <row r="5266">
          <cell r="H5266" t="str">
            <v/>
          </cell>
        </row>
        <row r="5267">
          <cell r="H5267" t="str">
            <v/>
          </cell>
        </row>
        <row r="5268">
          <cell r="H5268" t="str">
            <v/>
          </cell>
        </row>
        <row r="5269">
          <cell r="H5269" t="str">
            <v/>
          </cell>
        </row>
        <row r="5270">
          <cell r="H5270" t="str">
            <v/>
          </cell>
        </row>
        <row r="5271">
          <cell r="H5271" t="str">
            <v/>
          </cell>
        </row>
        <row r="5272">
          <cell r="H5272" t="str">
            <v/>
          </cell>
        </row>
        <row r="5273">
          <cell r="H5273" t="str">
            <v/>
          </cell>
        </row>
        <row r="5274">
          <cell r="H5274" t="str">
            <v/>
          </cell>
        </row>
        <row r="5275">
          <cell r="H5275" t="str">
            <v/>
          </cell>
        </row>
        <row r="5276">
          <cell r="H5276" t="str">
            <v/>
          </cell>
        </row>
        <row r="5277">
          <cell r="H5277" t="str">
            <v/>
          </cell>
        </row>
        <row r="5278">
          <cell r="H5278" t="str">
            <v/>
          </cell>
        </row>
        <row r="5279">
          <cell r="H5279" t="str">
            <v/>
          </cell>
        </row>
        <row r="5280">
          <cell r="H5280" t="str">
            <v/>
          </cell>
        </row>
        <row r="5281">
          <cell r="H5281" t="str">
            <v/>
          </cell>
        </row>
        <row r="5282">
          <cell r="H5282" t="str">
            <v/>
          </cell>
        </row>
        <row r="5283">
          <cell r="H5283" t="str">
            <v/>
          </cell>
        </row>
        <row r="5284">
          <cell r="H5284" t="str">
            <v/>
          </cell>
        </row>
        <row r="5285">
          <cell r="H5285" t="str">
            <v/>
          </cell>
        </row>
        <row r="5286">
          <cell r="H5286" t="str">
            <v/>
          </cell>
        </row>
        <row r="5287">
          <cell r="H5287" t="str">
            <v/>
          </cell>
        </row>
        <row r="5288">
          <cell r="H5288" t="str">
            <v/>
          </cell>
        </row>
        <row r="5289">
          <cell r="H5289" t="str">
            <v/>
          </cell>
        </row>
        <row r="5290">
          <cell r="H5290" t="str">
            <v/>
          </cell>
        </row>
        <row r="5291">
          <cell r="H5291" t="str">
            <v/>
          </cell>
        </row>
        <row r="5292">
          <cell r="H5292" t="str">
            <v/>
          </cell>
        </row>
        <row r="5293">
          <cell r="H5293" t="str">
            <v/>
          </cell>
        </row>
        <row r="5294">
          <cell r="H5294" t="str">
            <v/>
          </cell>
        </row>
        <row r="5295">
          <cell r="H5295" t="str">
            <v/>
          </cell>
        </row>
        <row r="5296">
          <cell r="H5296" t="str">
            <v/>
          </cell>
        </row>
        <row r="5297">
          <cell r="H5297" t="str">
            <v/>
          </cell>
        </row>
        <row r="5298">
          <cell r="H5298" t="str">
            <v/>
          </cell>
        </row>
        <row r="5299">
          <cell r="H5299" t="str">
            <v/>
          </cell>
        </row>
        <row r="5300">
          <cell r="H5300" t="str">
            <v/>
          </cell>
        </row>
        <row r="5301">
          <cell r="H5301" t="str">
            <v/>
          </cell>
        </row>
        <row r="5302">
          <cell r="H5302" t="str">
            <v/>
          </cell>
        </row>
        <row r="5303">
          <cell r="H5303" t="str">
            <v/>
          </cell>
        </row>
        <row r="5304">
          <cell r="H5304" t="str">
            <v/>
          </cell>
        </row>
        <row r="5305">
          <cell r="H5305" t="str">
            <v/>
          </cell>
        </row>
        <row r="5306">
          <cell r="H5306" t="str">
            <v/>
          </cell>
        </row>
        <row r="5307">
          <cell r="H5307" t="str">
            <v/>
          </cell>
        </row>
        <row r="5308">
          <cell r="H5308" t="str">
            <v/>
          </cell>
        </row>
        <row r="5309">
          <cell r="H5309" t="str">
            <v/>
          </cell>
        </row>
        <row r="5310">
          <cell r="H5310" t="str">
            <v/>
          </cell>
        </row>
        <row r="5311">
          <cell r="H5311" t="str">
            <v/>
          </cell>
        </row>
        <row r="5312">
          <cell r="H5312" t="str">
            <v/>
          </cell>
        </row>
        <row r="5313">
          <cell r="H5313" t="str">
            <v/>
          </cell>
        </row>
        <row r="5314">
          <cell r="H5314" t="str">
            <v/>
          </cell>
        </row>
        <row r="5315">
          <cell r="H5315" t="str">
            <v/>
          </cell>
        </row>
        <row r="5316">
          <cell r="H5316" t="str">
            <v/>
          </cell>
        </row>
        <row r="5317">
          <cell r="H5317" t="str">
            <v/>
          </cell>
        </row>
        <row r="5318">
          <cell r="H5318" t="str">
            <v/>
          </cell>
        </row>
        <row r="5319">
          <cell r="H5319" t="str">
            <v/>
          </cell>
        </row>
        <row r="5320">
          <cell r="H5320" t="str">
            <v/>
          </cell>
        </row>
        <row r="5321">
          <cell r="H5321" t="str">
            <v/>
          </cell>
        </row>
        <row r="5322">
          <cell r="H5322" t="str">
            <v/>
          </cell>
        </row>
        <row r="5323">
          <cell r="H5323" t="str">
            <v/>
          </cell>
        </row>
        <row r="5324">
          <cell r="H5324" t="str">
            <v/>
          </cell>
        </row>
        <row r="5325">
          <cell r="H5325" t="str">
            <v/>
          </cell>
        </row>
        <row r="5326">
          <cell r="H5326" t="str">
            <v/>
          </cell>
        </row>
        <row r="5327">
          <cell r="H5327" t="str">
            <v/>
          </cell>
        </row>
        <row r="5328">
          <cell r="H5328" t="str">
            <v/>
          </cell>
        </row>
        <row r="5329">
          <cell r="H5329" t="str">
            <v/>
          </cell>
        </row>
        <row r="5330">
          <cell r="H5330" t="str">
            <v/>
          </cell>
        </row>
        <row r="5331">
          <cell r="H5331" t="str">
            <v/>
          </cell>
        </row>
        <row r="5332">
          <cell r="H5332" t="str">
            <v/>
          </cell>
        </row>
        <row r="5333">
          <cell r="H5333" t="str">
            <v/>
          </cell>
        </row>
        <row r="5334">
          <cell r="H5334" t="str">
            <v/>
          </cell>
        </row>
        <row r="5335">
          <cell r="H5335" t="str">
            <v/>
          </cell>
        </row>
        <row r="5336">
          <cell r="H5336" t="str">
            <v/>
          </cell>
        </row>
        <row r="5337">
          <cell r="H5337" t="str">
            <v/>
          </cell>
        </row>
        <row r="5338">
          <cell r="H5338" t="str">
            <v/>
          </cell>
        </row>
        <row r="5339">
          <cell r="H5339" t="str">
            <v/>
          </cell>
        </row>
        <row r="5340">
          <cell r="H5340" t="str">
            <v/>
          </cell>
        </row>
        <row r="5341">
          <cell r="H5341" t="str">
            <v/>
          </cell>
        </row>
        <row r="5342">
          <cell r="H5342" t="str">
            <v/>
          </cell>
        </row>
        <row r="5343">
          <cell r="H5343" t="str">
            <v/>
          </cell>
        </row>
        <row r="5344">
          <cell r="H5344" t="str">
            <v/>
          </cell>
        </row>
        <row r="5345">
          <cell r="H5345" t="str">
            <v/>
          </cell>
        </row>
        <row r="5346">
          <cell r="H5346" t="str">
            <v/>
          </cell>
        </row>
        <row r="5347">
          <cell r="H5347" t="str">
            <v/>
          </cell>
        </row>
        <row r="5348">
          <cell r="H5348" t="str">
            <v/>
          </cell>
        </row>
        <row r="5349">
          <cell r="H5349" t="str">
            <v/>
          </cell>
        </row>
        <row r="5350">
          <cell r="H5350" t="str">
            <v/>
          </cell>
        </row>
        <row r="5351">
          <cell r="H5351" t="str">
            <v/>
          </cell>
        </row>
        <row r="5352">
          <cell r="H5352" t="str">
            <v/>
          </cell>
        </row>
        <row r="5353">
          <cell r="H5353" t="str">
            <v/>
          </cell>
        </row>
        <row r="5354">
          <cell r="H5354" t="str">
            <v/>
          </cell>
        </row>
        <row r="5355">
          <cell r="H5355" t="str">
            <v/>
          </cell>
        </row>
        <row r="5356">
          <cell r="H5356" t="str">
            <v/>
          </cell>
        </row>
        <row r="5357">
          <cell r="H5357" t="str">
            <v/>
          </cell>
        </row>
        <row r="5358">
          <cell r="H5358" t="str">
            <v/>
          </cell>
        </row>
        <row r="5359">
          <cell r="H5359" t="str">
            <v/>
          </cell>
        </row>
        <row r="5360">
          <cell r="H5360" t="str">
            <v/>
          </cell>
        </row>
        <row r="5361">
          <cell r="H5361" t="str">
            <v/>
          </cell>
        </row>
        <row r="5362">
          <cell r="H5362" t="str">
            <v/>
          </cell>
        </row>
        <row r="5363">
          <cell r="H5363" t="str">
            <v/>
          </cell>
        </row>
        <row r="5364">
          <cell r="H5364" t="str">
            <v/>
          </cell>
        </row>
        <row r="5365">
          <cell r="H5365" t="str">
            <v/>
          </cell>
        </row>
        <row r="5366">
          <cell r="H5366" t="str">
            <v/>
          </cell>
        </row>
        <row r="5367">
          <cell r="H5367" t="str">
            <v/>
          </cell>
        </row>
        <row r="5368">
          <cell r="H5368" t="str">
            <v/>
          </cell>
        </row>
        <row r="5369">
          <cell r="H5369" t="str">
            <v/>
          </cell>
        </row>
        <row r="5370">
          <cell r="H5370" t="str">
            <v/>
          </cell>
        </row>
        <row r="5371">
          <cell r="H5371" t="str">
            <v/>
          </cell>
        </row>
        <row r="5372">
          <cell r="H5372" t="str">
            <v/>
          </cell>
        </row>
        <row r="5373">
          <cell r="H5373" t="str">
            <v/>
          </cell>
        </row>
        <row r="5374">
          <cell r="H5374" t="str">
            <v/>
          </cell>
        </row>
        <row r="5375">
          <cell r="H5375" t="str">
            <v/>
          </cell>
        </row>
        <row r="5376">
          <cell r="H5376" t="str">
            <v/>
          </cell>
        </row>
        <row r="5377">
          <cell r="H5377" t="str">
            <v/>
          </cell>
        </row>
        <row r="5378">
          <cell r="H5378" t="str">
            <v/>
          </cell>
        </row>
        <row r="5379">
          <cell r="H5379" t="str">
            <v/>
          </cell>
        </row>
        <row r="5380">
          <cell r="H5380" t="str">
            <v/>
          </cell>
        </row>
        <row r="5381">
          <cell r="H5381" t="str">
            <v/>
          </cell>
        </row>
        <row r="5382">
          <cell r="H5382" t="str">
            <v/>
          </cell>
        </row>
        <row r="5383">
          <cell r="H5383" t="str">
            <v/>
          </cell>
        </row>
        <row r="5384">
          <cell r="H5384" t="str">
            <v/>
          </cell>
        </row>
        <row r="5385">
          <cell r="H5385" t="str">
            <v/>
          </cell>
        </row>
        <row r="5386">
          <cell r="H5386" t="str">
            <v/>
          </cell>
        </row>
        <row r="5387">
          <cell r="H5387" t="str">
            <v/>
          </cell>
        </row>
        <row r="5388">
          <cell r="H5388" t="str">
            <v/>
          </cell>
        </row>
        <row r="5389">
          <cell r="H5389" t="str">
            <v/>
          </cell>
        </row>
        <row r="5390">
          <cell r="H5390" t="str">
            <v/>
          </cell>
        </row>
        <row r="5391">
          <cell r="H5391" t="str">
            <v/>
          </cell>
        </row>
        <row r="5392">
          <cell r="H5392" t="str">
            <v/>
          </cell>
        </row>
        <row r="5393">
          <cell r="H5393" t="str">
            <v/>
          </cell>
        </row>
        <row r="5394">
          <cell r="H5394" t="str">
            <v/>
          </cell>
        </row>
        <row r="5395">
          <cell r="H5395" t="str">
            <v/>
          </cell>
        </row>
        <row r="5396">
          <cell r="H5396" t="str">
            <v/>
          </cell>
        </row>
        <row r="5397">
          <cell r="H5397" t="str">
            <v/>
          </cell>
        </row>
        <row r="5398">
          <cell r="H5398" t="str">
            <v/>
          </cell>
        </row>
        <row r="5399">
          <cell r="H5399" t="str">
            <v/>
          </cell>
        </row>
        <row r="5400">
          <cell r="H5400" t="str">
            <v/>
          </cell>
        </row>
        <row r="5401">
          <cell r="H5401" t="str">
            <v/>
          </cell>
        </row>
        <row r="5402">
          <cell r="H5402" t="str">
            <v/>
          </cell>
        </row>
        <row r="5403">
          <cell r="H5403" t="str">
            <v/>
          </cell>
        </row>
        <row r="5404">
          <cell r="H5404" t="str">
            <v/>
          </cell>
        </row>
        <row r="5405">
          <cell r="H5405" t="str">
            <v/>
          </cell>
        </row>
        <row r="5406">
          <cell r="H5406" t="str">
            <v/>
          </cell>
        </row>
        <row r="5407">
          <cell r="H5407" t="str">
            <v/>
          </cell>
        </row>
        <row r="5408">
          <cell r="H5408" t="str">
            <v/>
          </cell>
        </row>
        <row r="5409">
          <cell r="H5409" t="str">
            <v/>
          </cell>
        </row>
        <row r="5410">
          <cell r="H5410" t="str">
            <v/>
          </cell>
        </row>
        <row r="5411">
          <cell r="H5411" t="str">
            <v/>
          </cell>
        </row>
        <row r="5412">
          <cell r="H5412" t="str">
            <v/>
          </cell>
        </row>
        <row r="5413">
          <cell r="H5413" t="str">
            <v/>
          </cell>
        </row>
        <row r="5414">
          <cell r="H5414" t="str">
            <v/>
          </cell>
        </row>
        <row r="5415">
          <cell r="H5415" t="str">
            <v/>
          </cell>
        </row>
        <row r="5416">
          <cell r="H5416" t="str">
            <v/>
          </cell>
        </row>
        <row r="5417">
          <cell r="H5417" t="str">
            <v/>
          </cell>
        </row>
        <row r="5418">
          <cell r="H5418" t="str">
            <v/>
          </cell>
        </row>
        <row r="5419">
          <cell r="H5419" t="str">
            <v/>
          </cell>
        </row>
        <row r="5420">
          <cell r="H5420" t="str">
            <v/>
          </cell>
        </row>
        <row r="5421">
          <cell r="H5421" t="str">
            <v/>
          </cell>
        </row>
        <row r="5422">
          <cell r="H5422" t="str">
            <v/>
          </cell>
        </row>
        <row r="5423">
          <cell r="H5423" t="str">
            <v/>
          </cell>
        </row>
        <row r="5424">
          <cell r="H5424" t="str">
            <v/>
          </cell>
        </row>
        <row r="5425">
          <cell r="H5425" t="str">
            <v/>
          </cell>
        </row>
        <row r="5426">
          <cell r="H5426" t="str">
            <v/>
          </cell>
        </row>
        <row r="5427">
          <cell r="H5427" t="str">
            <v/>
          </cell>
        </row>
        <row r="5428">
          <cell r="H5428" t="str">
            <v/>
          </cell>
        </row>
        <row r="5429">
          <cell r="H5429" t="str">
            <v/>
          </cell>
        </row>
        <row r="5430">
          <cell r="H5430" t="str">
            <v/>
          </cell>
        </row>
        <row r="5431">
          <cell r="H5431" t="str">
            <v/>
          </cell>
        </row>
        <row r="5432">
          <cell r="H5432" t="str">
            <v/>
          </cell>
        </row>
        <row r="5433">
          <cell r="H5433" t="str">
            <v/>
          </cell>
        </row>
        <row r="5434">
          <cell r="H5434" t="str">
            <v/>
          </cell>
        </row>
        <row r="5435">
          <cell r="H5435" t="str">
            <v/>
          </cell>
        </row>
        <row r="5436">
          <cell r="H5436" t="str">
            <v/>
          </cell>
        </row>
        <row r="5437">
          <cell r="H5437" t="str">
            <v/>
          </cell>
        </row>
        <row r="5438">
          <cell r="H5438" t="str">
            <v/>
          </cell>
        </row>
        <row r="5439">
          <cell r="H5439" t="str">
            <v/>
          </cell>
        </row>
        <row r="5440">
          <cell r="H5440" t="str">
            <v/>
          </cell>
        </row>
        <row r="5441">
          <cell r="H5441" t="str">
            <v/>
          </cell>
        </row>
        <row r="5442">
          <cell r="H5442" t="str">
            <v/>
          </cell>
        </row>
        <row r="5443">
          <cell r="H5443" t="str">
            <v/>
          </cell>
        </row>
        <row r="5444">
          <cell r="H5444" t="str">
            <v/>
          </cell>
        </row>
        <row r="5445">
          <cell r="H5445" t="str">
            <v/>
          </cell>
        </row>
        <row r="5446">
          <cell r="H5446" t="str">
            <v/>
          </cell>
        </row>
        <row r="5447">
          <cell r="H5447" t="str">
            <v/>
          </cell>
        </row>
        <row r="5448">
          <cell r="H5448" t="str">
            <v/>
          </cell>
        </row>
        <row r="5449">
          <cell r="H5449" t="str">
            <v/>
          </cell>
        </row>
        <row r="5450">
          <cell r="H5450" t="str">
            <v/>
          </cell>
        </row>
        <row r="5451">
          <cell r="H5451" t="str">
            <v/>
          </cell>
        </row>
        <row r="5452">
          <cell r="H5452" t="str">
            <v/>
          </cell>
        </row>
        <row r="5453">
          <cell r="H5453" t="str">
            <v/>
          </cell>
        </row>
        <row r="5454">
          <cell r="H5454" t="str">
            <v/>
          </cell>
        </row>
        <row r="5455">
          <cell r="H5455" t="str">
            <v/>
          </cell>
        </row>
        <row r="5456">
          <cell r="H5456" t="str">
            <v/>
          </cell>
        </row>
        <row r="5457">
          <cell r="H5457" t="str">
            <v/>
          </cell>
        </row>
        <row r="5458">
          <cell r="H5458" t="str">
            <v/>
          </cell>
        </row>
        <row r="5459">
          <cell r="H5459" t="str">
            <v/>
          </cell>
        </row>
        <row r="5460">
          <cell r="H5460" t="str">
            <v/>
          </cell>
        </row>
        <row r="5461">
          <cell r="H5461" t="str">
            <v/>
          </cell>
        </row>
        <row r="5462">
          <cell r="H5462" t="str">
            <v/>
          </cell>
        </row>
        <row r="5463">
          <cell r="H5463" t="str">
            <v/>
          </cell>
        </row>
        <row r="5464">
          <cell r="H5464" t="str">
            <v/>
          </cell>
        </row>
        <row r="5465">
          <cell r="H5465" t="str">
            <v/>
          </cell>
        </row>
        <row r="5466">
          <cell r="H5466" t="str">
            <v/>
          </cell>
        </row>
        <row r="5467">
          <cell r="H5467" t="str">
            <v/>
          </cell>
        </row>
        <row r="5468">
          <cell r="H5468" t="str">
            <v/>
          </cell>
        </row>
        <row r="5469">
          <cell r="H5469" t="str">
            <v/>
          </cell>
        </row>
        <row r="5470">
          <cell r="H5470" t="str">
            <v/>
          </cell>
        </row>
        <row r="5471">
          <cell r="H5471" t="str">
            <v/>
          </cell>
        </row>
        <row r="5472">
          <cell r="H5472" t="str">
            <v/>
          </cell>
        </row>
        <row r="5473">
          <cell r="H5473" t="str">
            <v/>
          </cell>
        </row>
        <row r="5474">
          <cell r="H5474" t="str">
            <v/>
          </cell>
        </row>
        <row r="5475">
          <cell r="H5475" t="str">
            <v/>
          </cell>
        </row>
        <row r="5476">
          <cell r="H5476" t="str">
            <v/>
          </cell>
        </row>
        <row r="5477">
          <cell r="H5477" t="str">
            <v/>
          </cell>
        </row>
        <row r="5478">
          <cell r="H5478" t="str">
            <v/>
          </cell>
        </row>
        <row r="5479">
          <cell r="H5479" t="str">
            <v/>
          </cell>
        </row>
        <row r="5480">
          <cell r="H5480" t="str">
            <v/>
          </cell>
        </row>
        <row r="5481">
          <cell r="H5481" t="str">
            <v/>
          </cell>
        </row>
        <row r="5482">
          <cell r="H5482" t="str">
            <v/>
          </cell>
        </row>
        <row r="5483">
          <cell r="H5483" t="str">
            <v/>
          </cell>
        </row>
        <row r="5484">
          <cell r="H5484" t="str">
            <v/>
          </cell>
        </row>
        <row r="5485">
          <cell r="H5485" t="str">
            <v/>
          </cell>
        </row>
        <row r="5486">
          <cell r="H5486" t="str">
            <v/>
          </cell>
        </row>
        <row r="5487">
          <cell r="H5487" t="str">
            <v/>
          </cell>
        </row>
        <row r="5488">
          <cell r="H5488" t="str">
            <v/>
          </cell>
        </row>
        <row r="5489">
          <cell r="H5489" t="str">
            <v/>
          </cell>
        </row>
        <row r="5490">
          <cell r="H5490" t="str">
            <v/>
          </cell>
        </row>
        <row r="5491">
          <cell r="H5491" t="str">
            <v/>
          </cell>
        </row>
        <row r="5492">
          <cell r="H5492" t="str">
            <v/>
          </cell>
        </row>
        <row r="5493">
          <cell r="H5493" t="str">
            <v/>
          </cell>
        </row>
        <row r="5494">
          <cell r="H5494" t="str">
            <v/>
          </cell>
        </row>
        <row r="5495">
          <cell r="H5495" t="str">
            <v/>
          </cell>
        </row>
        <row r="5496">
          <cell r="H5496" t="str">
            <v/>
          </cell>
        </row>
        <row r="5497">
          <cell r="H5497" t="str">
            <v/>
          </cell>
        </row>
        <row r="5498">
          <cell r="H5498" t="str">
            <v/>
          </cell>
        </row>
        <row r="5499">
          <cell r="H5499" t="str">
            <v/>
          </cell>
        </row>
        <row r="5500">
          <cell r="H5500" t="str">
            <v/>
          </cell>
        </row>
        <row r="5501">
          <cell r="H5501" t="str">
            <v/>
          </cell>
        </row>
        <row r="5502">
          <cell r="H5502" t="str">
            <v/>
          </cell>
        </row>
        <row r="5503">
          <cell r="H5503" t="str">
            <v/>
          </cell>
        </row>
        <row r="5504">
          <cell r="H5504" t="str">
            <v/>
          </cell>
        </row>
        <row r="5505">
          <cell r="H5505" t="str">
            <v/>
          </cell>
        </row>
        <row r="5506">
          <cell r="H5506" t="str">
            <v/>
          </cell>
        </row>
        <row r="5507">
          <cell r="H5507" t="str">
            <v/>
          </cell>
        </row>
        <row r="5508">
          <cell r="H5508" t="str">
            <v/>
          </cell>
        </row>
        <row r="5509">
          <cell r="H5509" t="str">
            <v/>
          </cell>
        </row>
        <row r="5510">
          <cell r="H5510" t="str">
            <v/>
          </cell>
        </row>
        <row r="5511">
          <cell r="H5511" t="str">
            <v/>
          </cell>
        </row>
        <row r="5512">
          <cell r="H5512" t="str">
            <v/>
          </cell>
        </row>
        <row r="5513">
          <cell r="H5513" t="str">
            <v/>
          </cell>
        </row>
        <row r="5514">
          <cell r="H5514" t="str">
            <v/>
          </cell>
        </row>
        <row r="5515">
          <cell r="H5515" t="str">
            <v/>
          </cell>
        </row>
        <row r="5516">
          <cell r="H5516" t="str">
            <v/>
          </cell>
        </row>
        <row r="5517">
          <cell r="H5517" t="str">
            <v/>
          </cell>
        </row>
        <row r="5518">
          <cell r="H5518" t="str">
            <v/>
          </cell>
        </row>
        <row r="5519">
          <cell r="H5519" t="str">
            <v/>
          </cell>
        </row>
        <row r="5520">
          <cell r="H5520" t="str">
            <v/>
          </cell>
        </row>
        <row r="5521">
          <cell r="H5521" t="str">
            <v/>
          </cell>
        </row>
        <row r="5522">
          <cell r="H5522" t="str">
            <v/>
          </cell>
        </row>
        <row r="5523">
          <cell r="H5523" t="str">
            <v/>
          </cell>
        </row>
        <row r="5524">
          <cell r="H5524" t="str">
            <v/>
          </cell>
        </row>
        <row r="5525">
          <cell r="H5525" t="str">
            <v/>
          </cell>
        </row>
        <row r="5526">
          <cell r="H5526" t="str">
            <v/>
          </cell>
        </row>
        <row r="5527">
          <cell r="H5527" t="str">
            <v/>
          </cell>
        </row>
        <row r="5528">
          <cell r="H5528" t="str">
            <v/>
          </cell>
        </row>
        <row r="5529">
          <cell r="H5529" t="str">
            <v/>
          </cell>
        </row>
        <row r="5530">
          <cell r="H5530" t="str">
            <v/>
          </cell>
        </row>
        <row r="5531">
          <cell r="H5531" t="str">
            <v/>
          </cell>
        </row>
        <row r="5532">
          <cell r="H5532" t="str">
            <v/>
          </cell>
        </row>
        <row r="5533">
          <cell r="H5533" t="str">
            <v/>
          </cell>
        </row>
        <row r="5534">
          <cell r="H5534" t="str">
            <v/>
          </cell>
        </row>
        <row r="5535">
          <cell r="H5535" t="str">
            <v/>
          </cell>
        </row>
        <row r="5536">
          <cell r="H5536" t="str">
            <v/>
          </cell>
        </row>
        <row r="5537">
          <cell r="H5537" t="str">
            <v/>
          </cell>
        </row>
        <row r="5538">
          <cell r="H5538" t="str">
            <v/>
          </cell>
        </row>
        <row r="5539">
          <cell r="H5539" t="str">
            <v/>
          </cell>
        </row>
        <row r="5540">
          <cell r="H5540" t="str">
            <v/>
          </cell>
        </row>
        <row r="5541">
          <cell r="H5541" t="str">
            <v/>
          </cell>
        </row>
        <row r="5542">
          <cell r="H5542" t="str">
            <v/>
          </cell>
        </row>
        <row r="5543">
          <cell r="H5543" t="str">
            <v/>
          </cell>
        </row>
        <row r="5544">
          <cell r="H5544" t="str">
            <v/>
          </cell>
        </row>
        <row r="5545">
          <cell r="H5545" t="str">
            <v/>
          </cell>
        </row>
        <row r="5546">
          <cell r="H5546" t="str">
            <v/>
          </cell>
        </row>
        <row r="5547">
          <cell r="H5547" t="str">
            <v/>
          </cell>
        </row>
        <row r="5548">
          <cell r="H5548" t="str">
            <v/>
          </cell>
        </row>
        <row r="5549">
          <cell r="H5549" t="str">
            <v/>
          </cell>
        </row>
        <row r="5550">
          <cell r="H5550" t="str">
            <v/>
          </cell>
        </row>
        <row r="5551">
          <cell r="H5551" t="str">
            <v/>
          </cell>
        </row>
        <row r="5552">
          <cell r="H5552" t="str">
            <v/>
          </cell>
        </row>
        <row r="5553">
          <cell r="H5553" t="str">
            <v/>
          </cell>
        </row>
        <row r="5554">
          <cell r="H5554" t="str">
            <v/>
          </cell>
        </row>
        <row r="5555">
          <cell r="H5555" t="str">
            <v/>
          </cell>
        </row>
        <row r="5556">
          <cell r="H5556" t="str">
            <v/>
          </cell>
        </row>
        <row r="5557">
          <cell r="H5557" t="str">
            <v/>
          </cell>
        </row>
        <row r="5558">
          <cell r="H5558" t="str">
            <v/>
          </cell>
        </row>
        <row r="5559">
          <cell r="H5559" t="str">
            <v/>
          </cell>
        </row>
        <row r="5560">
          <cell r="H5560" t="str">
            <v/>
          </cell>
        </row>
        <row r="5561">
          <cell r="H5561" t="str">
            <v/>
          </cell>
        </row>
        <row r="5562">
          <cell r="H5562" t="str">
            <v/>
          </cell>
        </row>
        <row r="5563">
          <cell r="H5563" t="str">
            <v/>
          </cell>
        </row>
        <row r="5564">
          <cell r="H5564" t="str">
            <v/>
          </cell>
        </row>
        <row r="5565">
          <cell r="H5565" t="str">
            <v/>
          </cell>
        </row>
        <row r="5566">
          <cell r="H5566" t="str">
            <v/>
          </cell>
        </row>
        <row r="5567">
          <cell r="H5567" t="str">
            <v/>
          </cell>
        </row>
        <row r="5568">
          <cell r="H5568" t="str">
            <v/>
          </cell>
        </row>
        <row r="5569">
          <cell r="H5569" t="str">
            <v/>
          </cell>
        </row>
        <row r="5570">
          <cell r="H5570" t="str">
            <v/>
          </cell>
        </row>
        <row r="5571">
          <cell r="H5571" t="str">
            <v/>
          </cell>
        </row>
        <row r="5572">
          <cell r="H5572" t="str">
            <v/>
          </cell>
        </row>
        <row r="5573">
          <cell r="H5573" t="str">
            <v/>
          </cell>
        </row>
        <row r="5574">
          <cell r="H5574" t="str">
            <v/>
          </cell>
        </row>
        <row r="5575">
          <cell r="H5575" t="str">
            <v/>
          </cell>
        </row>
        <row r="5576">
          <cell r="H5576" t="str">
            <v/>
          </cell>
        </row>
        <row r="5577">
          <cell r="H5577" t="str">
            <v/>
          </cell>
        </row>
        <row r="5578">
          <cell r="H5578" t="str">
            <v/>
          </cell>
        </row>
        <row r="5579">
          <cell r="H5579" t="str">
            <v/>
          </cell>
        </row>
        <row r="5580">
          <cell r="H5580" t="str">
            <v/>
          </cell>
        </row>
        <row r="5581">
          <cell r="H5581" t="str">
            <v/>
          </cell>
        </row>
        <row r="5582">
          <cell r="H5582" t="str">
            <v/>
          </cell>
        </row>
        <row r="5583">
          <cell r="H5583" t="str">
            <v/>
          </cell>
        </row>
        <row r="5584">
          <cell r="H5584" t="str">
            <v/>
          </cell>
        </row>
        <row r="5585">
          <cell r="H5585" t="str">
            <v/>
          </cell>
        </row>
        <row r="5586">
          <cell r="H5586" t="str">
            <v/>
          </cell>
        </row>
        <row r="5587">
          <cell r="H5587" t="str">
            <v/>
          </cell>
        </row>
        <row r="5588">
          <cell r="H5588" t="str">
            <v/>
          </cell>
        </row>
        <row r="5589">
          <cell r="H5589" t="str">
            <v/>
          </cell>
        </row>
        <row r="5590">
          <cell r="H5590" t="str">
            <v/>
          </cell>
        </row>
        <row r="5591">
          <cell r="H5591" t="str">
            <v/>
          </cell>
        </row>
        <row r="5592">
          <cell r="H5592" t="str">
            <v/>
          </cell>
        </row>
        <row r="5593">
          <cell r="H5593" t="str">
            <v/>
          </cell>
        </row>
        <row r="5594">
          <cell r="H5594" t="str">
            <v/>
          </cell>
        </row>
        <row r="5595">
          <cell r="H5595" t="str">
            <v/>
          </cell>
        </row>
        <row r="5596">
          <cell r="H5596" t="str">
            <v/>
          </cell>
        </row>
        <row r="5597">
          <cell r="H5597" t="str">
            <v/>
          </cell>
        </row>
        <row r="5598">
          <cell r="H5598" t="str">
            <v/>
          </cell>
        </row>
        <row r="5599">
          <cell r="H5599" t="str">
            <v/>
          </cell>
        </row>
        <row r="5600">
          <cell r="H5600" t="str">
            <v/>
          </cell>
        </row>
        <row r="5601">
          <cell r="H5601" t="str">
            <v/>
          </cell>
        </row>
        <row r="5602">
          <cell r="H5602" t="str">
            <v/>
          </cell>
        </row>
        <row r="5603">
          <cell r="H5603" t="str">
            <v/>
          </cell>
        </row>
        <row r="5604">
          <cell r="H5604" t="str">
            <v/>
          </cell>
        </row>
        <row r="5605">
          <cell r="H5605" t="str">
            <v/>
          </cell>
        </row>
        <row r="5606">
          <cell r="H5606" t="str">
            <v/>
          </cell>
        </row>
        <row r="5607">
          <cell r="H5607" t="str">
            <v/>
          </cell>
        </row>
        <row r="5608">
          <cell r="H5608" t="str">
            <v/>
          </cell>
        </row>
        <row r="5609">
          <cell r="H5609" t="str">
            <v/>
          </cell>
        </row>
        <row r="5610">
          <cell r="H5610" t="str">
            <v/>
          </cell>
        </row>
        <row r="5611">
          <cell r="H5611" t="str">
            <v/>
          </cell>
        </row>
        <row r="5612">
          <cell r="H5612" t="str">
            <v/>
          </cell>
        </row>
        <row r="5613">
          <cell r="H5613" t="str">
            <v/>
          </cell>
        </row>
        <row r="5614">
          <cell r="H5614" t="str">
            <v/>
          </cell>
        </row>
        <row r="5615">
          <cell r="H5615" t="str">
            <v/>
          </cell>
        </row>
        <row r="5616">
          <cell r="H5616" t="str">
            <v/>
          </cell>
        </row>
        <row r="5617">
          <cell r="H5617" t="str">
            <v/>
          </cell>
        </row>
        <row r="5618">
          <cell r="H5618" t="str">
            <v/>
          </cell>
        </row>
        <row r="5619">
          <cell r="H5619" t="str">
            <v/>
          </cell>
        </row>
        <row r="5620">
          <cell r="H5620" t="str">
            <v/>
          </cell>
        </row>
        <row r="5621">
          <cell r="H5621" t="str">
            <v/>
          </cell>
        </row>
        <row r="5622">
          <cell r="H5622" t="str">
            <v/>
          </cell>
        </row>
        <row r="5623">
          <cell r="H5623" t="str">
            <v/>
          </cell>
        </row>
        <row r="5624">
          <cell r="H5624" t="str">
            <v/>
          </cell>
        </row>
        <row r="5625">
          <cell r="H5625" t="str">
            <v/>
          </cell>
        </row>
        <row r="5626">
          <cell r="H5626" t="str">
            <v/>
          </cell>
        </row>
        <row r="5627">
          <cell r="H5627" t="str">
            <v/>
          </cell>
        </row>
        <row r="5628">
          <cell r="H5628" t="str">
            <v/>
          </cell>
        </row>
        <row r="5629">
          <cell r="H5629" t="str">
            <v/>
          </cell>
        </row>
        <row r="5630">
          <cell r="H5630" t="str">
            <v/>
          </cell>
        </row>
        <row r="5631">
          <cell r="H5631" t="str">
            <v/>
          </cell>
        </row>
        <row r="5632">
          <cell r="H5632" t="str">
            <v/>
          </cell>
        </row>
        <row r="5633">
          <cell r="H5633" t="str">
            <v/>
          </cell>
        </row>
        <row r="5634">
          <cell r="H5634" t="str">
            <v/>
          </cell>
        </row>
        <row r="5635">
          <cell r="H5635" t="str">
            <v/>
          </cell>
        </row>
        <row r="5636">
          <cell r="H5636" t="str">
            <v/>
          </cell>
        </row>
        <row r="5637">
          <cell r="H5637" t="str">
            <v/>
          </cell>
        </row>
        <row r="5638">
          <cell r="H5638" t="str">
            <v/>
          </cell>
        </row>
        <row r="5639">
          <cell r="H5639" t="str">
            <v/>
          </cell>
        </row>
        <row r="5640">
          <cell r="H5640" t="str">
            <v/>
          </cell>
        </row>
        <row r="5641">
          <cell r="H5641" t="str">
            <v/>
          </cell>
        </row>
        <row r="5642">
          <cell r="H5642" t="str">
            <v/>
          </cell>
        </row>
        <row r="5643">
          <cell r="H5643" t="str">
            <v/>
          </cell>
        </row>
        <row r="5644">
          <cell r="H5644" t="str">
            <v/>
          </cell>
        </row>
        <row r="5645">
          <cell r="H5645" t="str">
            <v/>
          </cell>
        </row>
        <row r="5646">
          <cell r="H5646" t="str">
            <v/>
          </cell>
        </row>
        <row r="5647">
          <cell r="H5647" t="str">
            <v/>
          </cell>
        </row>
        <row r="5648">
          <cell r="H5648" t="str">
            <v/>
          </cell>
        </row>
        <row r="5649">
          <cell r="H5649" t="str">
            <v/>
          </cell>
        </row>
        <row r="5650">
          <cell r="H5650" t="str">
            <v/>
          </cell>
        </row>
        <row r="5651">
          <cell r="H5651" t="str">
            <v/>
          </cell>
        </row>
        <row r="5652">
          <cell r="H5652" t="str">
            <v/>
          </cell>
        </row>
        <row r="5653">
          <cell r="H5653" t="str">
            <v/>
          </cell>
        </row>
        <row r="5654">
          <cell r="H5654" t="str">
            <v/>
          </cell>
        </row>
        <row r="5655">
          <cell r="H5655" t="str">
            <v/>
          </cell>
        </row>
        <row r="5656">
          <cell r="H5656" t="str">
            <v/>
          </cell>
        </row>
        <row r="5657">
          <cell r="H5657" t="str">
            <v/>
          </cell>
        </row>
        <row r="5658">
          <cell r="H5658" t="str">
            <v/>
          </cell>
        </row>
        <row r="5659">
          <cell r="H5659" t="str">
            <v/>
          </cell>
        </row>
        <row r="5660">
          <cell r="H5660" t="str">
            <v/>
          </cell>
        </row>
        <row r="5661">
          <cell r="H5661" t="str">
            <v/>
          </cell>
        </row>
        <row r="5662">
          <cell r="H5662" t="str">
            <v/>
          </cell>
        </row>
        <row r="5663">
          <cell r="H5663" t="str">
            <v/>
          </cell>
        </row>
        <row r="5664">
          <cell r="H5664" t="str">
            <v/>
          </cell>
        </row>
        <row r="5665">
          <cell r="H5665" t="str">
            <v/>
          </cell>
        </row>
        <row r="5666">
          <cell r="H5666" t="str">
            <v/>
          </cell>
        </row>
        <row r="5667">
          <cell r="H5667" t="str">
            <v/>
          </cell>
        </row>
        <row r="5668">
          <cell r="H5668" t="str">
            <v/>
          </cell>
        </row>
        <row r="5669">
          <cell r="H5669" t="str">
            <v/>
          </cell>
        </row>
        <row r="5670">
          <cell r="H5670" t="str">
            <v/>
          </cell>
        </row>
        <row r="5671">
          <cell r="H5671" t="str">
            <v/>
          </cell>
        </row>
        <row r="5672">
          <cell r="H5672" t="str">
            <v/>
          </cell>
        </row>
        <row r="5673">
          <cell r="H5673" t="str">
            <v/>
          </cell>
        </row>
        <row r="5674">
          <cell r="H5674" t="str">
            <v/>
          </cell>
        </row>
        <row r="5675">
          <cell r="H5675" t="str">
            <v/>
          </cell>
        </row>
        <row r="5676">
          <cell r="H5676" t="str">
            <v/>
          </cell>
        </row>
        <row r="5677">
          <cell r="H5677" t="str">
            <v/>
          </cell>
        </row>
        <row r="5678">
          <cell r="H5678" t="str">
            <v/>
          </cell>
        </row>
        <row r="5679">
          <cell r="H5679" t="str">
            <v/>
          </cell>
        </row>
        <row r="5680">
          <cell r="H5680" t="str">
            <v/>
          </cell>
        </row>
        <row r="5681">
          <cell r="H5681" t="str">
            <v/>
          </cell>
        </row>
        <row r="5682">
          <cell r="H5682" t="str">
            <v/>
          </cell>
        </row>
        <row r="5683">
          <cell r="H5683" t="str">
            <v/>
          </cell>
        </row>
        <row r="5684">
          <cell r="H5684" t="str">
            <v/>
          </cell>
        </row>
        <row r="5685">
          <cell r="H5685" t="str">
            <v/>
          </cell>
        </row>
        <row r="5686">
          <cell r="H5686" t="str">
            <v/>
          </cell>
        </row>
        <row r="5687">
          <cell r="H5687" t="str">
            <v/>
          </cell>
        </row>
        <row r="5688">
          <cell r="H5688" t="str">
            <v/>
          </cell>
        </row>
        <row r="5689">
          <cell r="H5689" t="str">
            <v/>
          </cell>
        </row>
        <row r="5690">
          <cell r="H5690" t="str">
            <v/>
          </cell>
        </row>
        <row r="5691">
          <cell r="H5691" t="str">
            <v/>
          </cell>
        </row>
        <row r="5692">
          <cell r="H5692" t="str">
            <v/>
          </cell>
        </row>
        <row r="5693">
          <cell r="H5693" t="str">
            <v/>
          </cell>
        </row>
        <row r="5694">
          <cell r="H5694" t="str">
            <v/>
          </cell>
        </row>
        <row r="5695">
          <cell r="H5695" t="str">
            <v/>
          </cell>
        </row>
        <row r="5696">
          <cell r="H5696" t="str">
            <v/>
          </cell>
        </row>
        <row r="5697">
          <cell r="H5697" t="str">
            <v/>
          </cell>
        </row>
        <row r="5698">
          <cell r="H5698" t="str">
            <v/>
          </cell>
        </row>
        <row r="5699">
          <cell r="H5699" t="str">
            <v/>
          </cell>
        </row>
        <row r="5700">
          <cell r="H5700" t="str">
            <v/>
          </cell>
        </row>
        <row r="5701">
          <cell r="H5701" t="str">
            <v/>
          </cell>
        </row>
        <row r="5702">
          <cell r="H5702" t="str">
            <v/>
          </cell>
        </row>
        <row r="5703">
          <cell r="H5703" t="str">
            <v/>
          </cell>
        </row>
        <row r="5704">
          <cell r="H5704" t="str">
            <v/>
          </cell>
        </row>
        <row r="5705">
          <cell r="H5705" t="str">
            <v/>
          </cell>
        </row>
        <row r="5706">
          <cell r="H5706" t="str">
            <v/>
          </cell>
        </row>
        <row r="5707">
          <cell r="H5707" t="str">
            <v/>
          </cell>
        </row>
        <row r="5708">
          <cell r="H5708" t="str">
            <v/>
          </cell>
        </row>
        <row r="5709">
          <cell r="H5709" t="str">
            <v/>
          </cell>
        </row>
        <row r="5710">
          <cell r="H5710" t="str">
            <v/>
          </cell>
        </row>
        <row r="5711">
          <cell r="H5711" t="str">
            <v/>
          </cell>
        </row>
        <row r="5712">
          <cell r="H5712" t="str">
            <v/>
          </cell>
        </row>
        <row r="5713">
          <cell r="H5713" t="str">
            <v/>
          </cell>
        </row>
        <row r="5714">
          <cell r="H5714" t="str">
            <v/>
          </cell>
        </row>
        <row r="5715">
          <cell r="H5715" t="str">
            <v/>
          </cell>
        </row>
        <row r="5716">
          <cell r="H5716" t="str">
            <v/>
          </cell>
        </row>
        <row r="5717">
          <cell r="H5717" t="str">
            <v/>
          </cell>
        </row>
        <row r="5718">
          <cell r="H5718" t="str">
            <v/>
          </cell>
        </row>
        <row r="5719">
          <cell r="H5719" t="str">
            <v/>
          </cell>
        </row>
        <row r="5720">
          <cell r="H5720" t="str">
            <v/>
          </cell>
        </row>
        <row r="5721">
          <cell r="H5721" t="str">
            <v/>
          </cell>
        </row>
        <row r="5722">
          <cell r="H5722" t="str">
            <v/>
          </cell>
        </row>
        <row r="5723">
          <cell r="H5723" t="str">
            <v/>
          </cell>
        </row>
        <row r="5724">
          <cell r="H5724" t="str">
            <v/>
          </cell>
        </row>
        <row r="5725">
          <cell r="H5725" t="str">
            <v/>
          </cell>
        </row>
        <row r="5726">
          <cell r="H5726" t="str">
            <v/>
          </cell>
        </row>
        <row r="5727">
          <cell r="H5727" t="str">
            <v/>
          </cell>
        </row>
        <row r="5728">
          <cell r="H5728" t="str">
            <v/>
          </cell>
        </row>
        <row r="5729">
          <cell r="H5729" t="str">
            <v/>
          </cell>
        </row>
        <row r="5730">
          <cell r="H5730" t="str">
            <v/>
          </cell>
        </row>
        <row r="5731">
          <cell r="H5731" t="str">
            <v/>
          </cell>
        </row>
        <row r="5732">
          <cell r="H5732" t="str">
            <v/>
          </cell>
        </row>
        <row r="5733">
          <cell r="H5733" t="str">
            <v/>
          </cell>
        </row>
        <row r="5734">
          <cell r="H5734" t="str">
            <v/>
          </cell>
        </row>
        <row r="5735">
          <cell r="H5735" t="str">
            <v/>
          </cell>
        </row>
        <row r="5736">
          <cell r="H5736" t="str">
            <v/>
          </cell>
        </row>
        <row r="5737">
          <cell r="H5737" t="str">
            <v/>
          </cell>
        </row>
        <row r="5738">
          <cell r="H5738" t="str">
            <v/>
          </cell>
        </row>
        <row r="5739">
          <cell r="H5739" t="str">
            <v/>
          </cell>
        </row>
        <row r="5740">
          <cell r="H5740" t="str">
            <v/>
          </cell>
        </row>
        <row r="5741">
          <cell r="H5741" t="str">
            <v/>
          </cell>
        </row>
        <row r="5742">
          <cell r="H5742" t="str">
            <v/>
          </cell>
        </row>
        <row r="5743">
          <cell r="H5743" t="str">
            <v/>
          </cell>
        </row>
        <row r="5744">
          <cell r="H5744" t="str">
            <v/>
          </cell>
        </row>
        <row r="5745">
          <cell r="H5745" t="str">
            <v/>
          </cell>
        </row>
        <row r="5746">
          <cell r="H5746" t="str">
            <v/>
          </cell>
        </row>
        <row r="5747">
          <cell r="H5747" t="str">
            <v/>
          </cell>
        </row>
        <row r="5748">
          <cell r="H5748" t="str">
            <v/>
          </cell>
        </row>
        <row r="5749">
          <cell r="H5749" t="str">
            <v/>
          </cell>
        </row>
        <row r="5750">
          <cell r="H5750" t="str">
            <v/>
          </cell>
        </row>
        <row r="5751">
          <cell r="H5751" t="str">
            <v/>
          </cell>
        </row>
        <row r="5752">
          <cell r="H5752" t="str">
            <v/>
          </cell>
        </row>
        <row r="5753">
          <cell r="H5753" t="str">
            <v/>
          </cell>
        </row>
        <row r="5754">
          <cell r="H5754" t="str">
            <v/>
          </cell>
        </row>
        <row r="5755">
          <cell r="H5755" t="str">
            <v/>
          </cell>
        </row>
        <row r="5756">
          <cell r="H5756" t="str">
            <v/>
          </cell>
        </row>
        <row r="5757">
          <cell r="H5757" t="str">
            <v/>
          </cell>
        </row>
        <row r="5758">
          <cell r="H5758" t="str">
            <v/>
          </cell>
        </row>
        <row r="5759">
          <cell r="H5759" t="str">
            <v/>
          </cell>
        </row>
        <row r="5760">
          <cell r="H5760" t="str">
            <v/>
          </cell>
        </row>
        <row r="5761">
          <cell r="H5761" t="str">
            <v/>
          </cell>
        </row>
        <row r="5762">
          <cell r="H5762" t="str">
            <v/>
          </cell>
        </row>
        <row r="5763">
          <cell r="H5763" t="str">
            <v/>
          </cell>
        </row>
        <row r="5764">
          <cell r="H5764" t="str">
            <v/>
          </cell>
        </row>
        <row r="5765">
          <cell r="H5765" t="str">
            <v/>
          </cell>
        </row>
        <row r="5766">
          <cell r="H5766" t="str">
            <v/>
          </cell>
        </row>
        <row r="5767">
          <cell r="H5767" t="str">
            <v/>
          </cell>
        </row>
        <row r="5768">
          <cell r="H5768" t="str">
            <v/>
          </cell>
        </row>
        <row r="5769">
          <cell r="H5769" t="str">
            <v/>
          </cell>
        </row>
        <row r="5770">
          <cell r="H5770" t="str">
            <v/>
          </cell>
        </row>
        <row r="5771">
          <cell r="H5771" t="str">
            <v/>
          </cell>
        </row>
        <row r="5772">
          <cell r="H5772" t="str">
            <v/>
          </cell>
        </row>
        <row r="5773">
          <cell r="H5773" t="str">
            <v/>
          </cell>
        </row>
        <row r="5774">
          <cell r="H5774" t="str">
            <v/>
          </cell>
        </row>
        <row r="5775">
          <cell r="H5775" t="str">
            <v/>
          </cell>
        </row>
        <row r="5776">
          <cell r="H5776" t="str">
            <v/>
          </cell>
        </row>
        <row r="5777">
          <cell r="H5777" t="str">
            <v/>
          </cell>
        </row>
        <row r="5778">
          <cell r="H5778" t="str">
            <v/>
          </cell>
        </row>
        <row r="5779">
          <cell r="H5779" t="str">
            <v/>
          </cell>
        </row>
        <row r="5780">
          <cell r="H5780" t="str">
            <v/>
          </cell>
        </row>
        <row r="5781">
          <cell r="H5781" t="str">
            <v/>
          </cell>
        </row>
        <row r="5782">
          <cell r="H5782" t="str">
            <v/>
          </cell>
        </row>
        <row r="5783">
          <cell r="H5783" t="str">
            <v/>
          </cell>
        </row>
        <row r="5784">
          <cell r="H5784" t="str">
            <v/>
          </cell>
        </row>
        <row r="5785">
          <cell r="H5785" t="str">
            <v/>
          </cell>
        </row>
        <row r="5786">
          <cell r="H5786" t="str">
            <v/>
          </cell>
        </row>
        <row r="5787">
          <cell r="H5787" t="str">
            <v/>
          </cell>
        </row>
        <row r="5788">
          <cell r="H5788" t="str">
            <v/>
          </cell>
        </row>
        <row r="5789">
          <cell r="H5789" t="str">
            <v/>
          </cell>
        </row>
        <row r="5790">
          <cell r="H5790" t="str">
            <v/>
          </cell>
        </row>
        <row r="5791">
          <cell r="H5791" t="str">
            <v/>
          </cell>
        </row>
        <row r="5792">
          <cell r="H5792" t="str">
            <v/>
          </cell>
        </row>
        <row r="5793">
          <cell r="H5793" t="str">
            <v/>
          </cell>
        </row>
        <row r="5794">
          <cell r="H5794" t="str">
            <v/>
          </cell>
        </row>
        <row r="5795">
          <cell r="H5795" t="str">
            <v/>
          </cell>
        </row>
        <row r="5796">
          <cell r="H5796" t="str">
            <v/>
          </cell>
        </row>
        <row r="5797">
          <cell r="H5797" t="str">
            <v/>
          </cell>
        </row>
        <row r="5798">
          <cell r="H5798" t="str">
            <v/>
          </cell>
        </row>
        <row r="5799">
          <cell r="H5799" t="str">
            <v/>
          </cell>
        </row>
        <row r="5800">
          <cell r="H5800" t="str">
            <v/>
          </cell>
        </row>
        <row r="5801">
          <cell r="H5801" t="str">
            <v/>
          </cell>
        </row>
        <row r="5802">
          <cell r="H5802" t="str">
            <v/>
          </cell>
        </row>
        <row r="5803">
          <cell r="H5803" t="str">
            <v/>
          </cell>
        </row>
        <row r="5804">
          <cell r="H5804" t="str">
            <v/>
          </cell>
        </row>
        <row r="5805">
          <cell r="H5805" t="str">
            <v/>
          </cell>
        </row>
        <row r="5806">
          <cell r="H5806" t="str">
            <v/>
          </cell>
        </row>
        <row r="5807">
          <cell r="H5807" t="str">
            <v/>
          </cell>
        </row>
        <row r="5808">
          <cell r="H5808" t="str">
            <v/>
          </cell>
        </row>
        <row r="5809">
          <cell r="H5809" t="str">
            <v/>
          </cell>
        </row>
        <row r="5810">
          <cell r="H5810" t="str">
            <v/>
          </cell>
        </row>
        <row r="5811">
          <cell r="H5811" t="str">
            <v/>
          </cell>
        </row>
        <row r="5812">
          <cell r="H5812" t="str">
            <v/>
          </cell>
        </row>
        <row r="5813">
          <cell r="H5813" t="str">
            <v/>
          </cell>
        </row>
        <row r="5814">
          <cell r="H5814" t="str">
            <v/>
          </cell>
        </row>
        <row r="5815">
          <cell r="H5815" t="str">
            <v/>
          </cell>
        </row>
        <row r="5816">
          <cell r="H5816" t="str">
            <v/>
          </cell>
        </row>
        <row r="5817">
          <cell r="H5817" t="str">
            <v/>
          </cell>
        </row>
        <row r="5818">
          <cell r="H5818" t="str">
            <v/>
          </cell>
        </row>
        <row r="5819">
          <cell r="H5819" t="str">
            <v/>
          </cell>
        </row>
        <row r="5820">
          <cell r="H5820" t="str">
            <v/>
          </cell>
        </row>
        <row r="5821">
          <cell r="H5821" t="str">
            <v/>
          </cell>
        </row>
        <row r="5822">
          <cell r="H5822" t="str">
            <v/>
          </cell>
        </row>
        <row r="5823">
          <cell r="H5823" t="str">
            <v/>
          </cell>
        </row>
        <row r="5824">
          <cell r="H5824" t="str">
            <v/>
          </cell>
        </row>
        <row r="5825">
          <cell r="H5825" t="str">
            <v/>
          </cell>
        </row>
        <row r="5826">
          <cell r="H5826" t="str">
            <v/>
          </cell>
        </row>
        <row r="5827">
          <cell r="H5827" t="str">
            <v/>
          </cell>
        </row>
        <row r="5828">
          <cell r="H5828" t="str">
            <v/>
          </cell>
        </row>
        <row r="5829">
          <cell r="H5829" t="str">
            <v/>
          </cell>
        </row>
        <row r="5830">
          <cell r="H5830" t="str">
            <v/>
          </cell>
        </row>
        <row r="5831">
          <cell r="H5831" t="str">
            <v/>
          </cell>
        </row>
        <row r="5832">
          <cell r="H5832" t="str">
            <v/>
          </cell>
        </row>
        <row r="5833">
          <cell r="H5833" t="str">
            <v/>
          </cell>
        </row>
        <row r="5834">
          <cell r="H5834" t="str">
            <v/>
          </cell>
        </row>
        <row r="5835">
          <cell r="H5835" t="str">
            <v/>
          </cell>
        </row>
        <row r="5836">
          <cell r="H5836" t="str">
            <v/>
          </cell>
        </row>
        <row r="5837">
          <cell r="H5837" t="str">
            <v/>
          </cell>
        </row>
        <row r="5838">
          <cell r="H5838" t="str">
            <v/>
          </cell>
        </row>
        <row r="5839">
          <cell r="H5839" t="str">
            <v/>
          </cell>
        </row>
        <row r="5840">
          <cell r="H5840" t="str">
            <v/>
          </cell>
        </row>
        <row r="5841">
          <cell r="H5841" t="str">
            <v/>
          </cell>
        </row>
        <row r="5842">
          <cell r="H5842" t="str">
            <v/>
          </cell>
        </row>
        <row r="5843">
          <cell r="H5843" t="str">
            <v/>
          </cell>
        </row>
        <row r="5844">
          <cell r="H5844" t="str">
            <v/>
          </cell>
        </row>
        <row r="5845">
          <cell r="H5845" t="str">
            <v/>
          </cell>
        </row>
        <row r="5846">
          <cell r="H5846" t="str">
            <v/>
          </cell>
        </row>
        <row r="5847">
          <cell r="H5847" t="str">
            <v/>
          </cell>
        </row>
        <row r="5848">
          <cell r="H5848" t="str">
            <v/>
          </cell>
        </row>
        <row r="5849">
          <cell r="H5849" t="str">
            <v/>
          </cell>
        </row>
        <row r="5850">
          <cell r="H5850" t="str">
            <v/>
          </cell>
        </row>
        <row r="5851">
          <cell r="H5851" t="str">
            <v/>
          </cell>
        </row>
        <row r="5852">
          <cell r="H5852" t="str">
            <v/>
          </cell>
        </row>
        <row r="5853">
          <cell r="H5853" t="str">
            <v/>
          </cell>
        </row>
        <row r="5854">
          <cell r="H5854" t="str">
            <v/>
          </cell>
        </row>
        <row r="5855">
          <cell r="H5855" t="str">
            <v/>
          </cell>
        </row>
        <row r="5856">
          <cell r="H5856" t="str">
            <v/>
          </cell>
        </row>
        <row r="5857">
          <cell r="H5857" t="str">
            <v/>
          </cell>
        </row>
        <row r="5858">
          <cell r="H5858" t="str">
            <v/>
          </cell>
        </row>
        <row r="5859">
          <cell r="H5859" t="str">
            <v/>
          </cell>
        </row>
        <row r="5860">
          <cell r="H5860" t="str">
            <v/>
          </cell>
        </row>
        <row r="5861">
          <cell r="H5861" t="str">
            <v/>
          </cell>
        </row>
        <row r="5862">
          <cell r="H5862" t="str">
            <v/>
          </cell>
        </row>
        <row r="5863">
          <cell r="H5863" t="str">
            <v/>
          </cell>
        </row>
        <row r="5864">
          <cell r="H5864" t="str">
            <v/>
          </cell>
        </row>
        <row r="5865">
          <cell r="H5865" t="str">
            <v/>
          </cell>
        </row>
        <row r="5866">
          <cell r="H5866" t="str">
            <v/>
          </cell>
        </row>
        <row r="5867">
          <cell r="H5867" t="str">
            <v/>
          </cell>
        </row>
        <row r="5868">
          <cell r="H5868" t="str">
            <v/>
          </cell>
        </row>
        <row r="5869">
          <cell r="H5869" t="str">
            <v/>
          </cell>
        </row>
        <row r="5870">
          <cell r="H5870" t="str">
            <v/>
          </cell>
        </row>
        <row r="5871">
          <cell r="H5871" t="str">
            <v/>
          </cell>
        </row>
        <row r="5872">
          <cell r="H5872" t="str">
            <v/>
          </cell>
        </row>
        <row r="5873">
          <cell r="H5873" t="str">
            <v/>
          </cell>
        </row>
        <row r="5874">
          <cell r="H5874" t="str">
            <v/>
          </cell>
        </row>
        <row r="5875">
          <cell r="H5875" t="str">
            <v/>
          </cell>
        </row>
        <row r="5876">
          <cell r="H5876" t="str">
            <v/>
          </cell>
        </row>
        <row r="5877">
          <cell r="H5877" t="str">
            <v/>
          </cell>
        </row>
        <row r="5878">
          <cell r="H5878" t="str">
            <v/>
          </cell>
        </row>
        <row r="5879">
          <cell r="H5879" t="str">
            <v/>
          </cell>
        </row>
        <row r="5880">
          <cell r="H5880" t="str">
            <v/>
          </cell>
        </row>
        <row r="5881">
          <cell r="H5881" t="str">
            <v/>
          </cell>
        </row>
        <row r="5882">
          <cell r="H5882" t="str">
            <v/>
          </cell>
        </row>
        <row r="5883">
          <cell r="H5883" t="str">
            <v/>
          </cell>
        </row>
        <row r="5884">
          <cell r="H5884" t="str">
            <v/>
          </cell>
        </row>
        <row r="5885">
          <cell r="H5885" t="str">
            <v/>
          </cell>
        </row>
        <row r="5886">
          <cell r="H5886" t="str">
            <v/>
          </cell>
        </row>
        <row r="5887">
          <cell r="H5887" t="str">
            <v/>
          </cell>
        </row>
        <row r="5888">
          <cell r="H5888" t="str">
            <v/>
          </cell>
        </row>
        <row r="5889">
          <cell r="H5889" t="str">
            <v/>
          </cell>
        </row>
        <row r="5890">
          <cell r="H5890" t="str">
            <v/>
          </cell>
        </row>
        <row r="5891">
          <cell r="H5891" t="str">
            <v/>
          </cell>
        </row>
        <row r="5892">
          <cell r="H5892" t="str">
            <v/>
          </cell>
        </row>
        <row r="5893">
          <cell r="H5893" t="str">
            <v/>
          </cell>
        </row>
        <row r="5894">
          <cell r="H5894" t="str">
            <v/>
          </cell>
        </row>
        <row r="5895">
          <cell r="H5895" t="str">
            <v/>
          </cell>
        </row>
        <row r="5896">
          <cell r="H5896" t="str">
            <v/>
          </cell>
        </row>
        <row r="5897">
          <cell r="H5897" t="str">
            <v/>
          </cell>
        </row>
        <row r="5898">
          <cell r="H5898" t="str">
            <v/>
          </cell>
        </row>
        <row r="5899">
          <cell r="H5899" t="str">
            <v/>
          </cell>
        </row>
        <row r="5900">
          <cell r="H5900" t="str">
            <v/>
          </cell>
        </row>
        <row r="5901">
          <cell r="H5901" t="str">
            <v/>
          </cell>
        </row>
        <row r="5902">
          <cell r="H5902" t="str">
            <v/>
          </cell>
        </row>
        <row r="5903">
          <cell r="H5903" t="str">
            <v/>
          </cell>
        </row>
        <row r="5904">
          <cell r="H5904" t="str">
            <v/>
          </cell>
        </row>
        <row r="5905">
          <cell r="H5905" t="str">
            <v/>
          </cell>
        </row>
        <row r="5906">
          <cell r="H5906" t="str">
            <v/>
          </cell>
        </row>
        <row r="5907">
          <cell r="H5907" t="str">
            <v/>
          </cell>
        </row>
        <row r="5908">
          <cell r="H5908" t="str">
            <v/>
          </cell>
        </row>
        <row r="5909">
          <cell r="H5909" t="str">
            <v/>
          </cell>
        </row>
        <row r="5910">
          <cell r="H5910" t="str">
            <v/>
          </cell>
        </row>
        <row r="5911">
          <cell r="H5911" t="str">
            <v/>
          </cell>
        </row>
        <row r="5912">
          <cell r="H5912" t="str">
            <v/>
          </cell>
        </row>
        <row r="5913">
          <cell r="H5913" t="str">
            <v/>
          </cell>
        </row>
        <row r="5914">
          <cell r="H5914" t="str">
            <v/>
          </cell>
        </row>
        <row r="5915">
          <cell r="H5915" t="str">
            <v/>
          </cell>
        </row>
        <row r="5916">
          <cell r="H5916" t="str">
            <v/>
          </cell>
        </row>
        <row r="5917">
          <cell r="H5917" t="str">
            <v/>
          </cell>
        </row>
        <row r="5918">
          <cell r="H5918" t="str">
            <v/>
          </cell>
        </row>
        <row r="5919">
          <cell r="H5919" t="str">
            <v/>
          </cell>
        </row>
        <row r="5920">
          <cell r="H5920" t="str">
            <v/>
          </cell>
        </row>
        <row r="5921">
          <cell r="H5921" t="str">
            <v/>
          </cell>
        </row>
        <row r="5922">
          <cell r="H5922" t="str">
            <v/>
          </cell>
        </row>
        <row r="5923">
          <cell r="H5923" t="str">
            <v/>
          </cell>
        </row>
        <row r="5924">
          <cell r="H5924" t="str">
            <v/>
          </cell>
        </row>
        <row r="5925">
          <cell r="H5925" t="str">
            <v/>
          </cell>
        </row>
        <row r="5926">
          <cell r="H5926" t="str">
            <v/>
          </cell>
        </row>
        <row r="5927">
          <cell r="H5927" t="str">
            <v/>
          </cell>
        </row>
        <row r="5928">
          <cell r="H5928" t="str">
            <v/>
          </cell>
        </row>
        <row r="5929">
          <cell r="H5929" t="str">
            <v/>
          </cell>
        </row>
        <row r="5930">
          <cell r="H5930" t="str">
            <v/>
          </cell>
        </row>
        <row r="5931">
          <cell r="H5931" t="str">
            <v/>
          </cell>
        </row>
        <row r="5932">
          <cell r="H5932" t="str">
            <v/>
          </cell>
        </row>
        <row r="5933">
          <cell r="H5933" t="str">
            <v/>
          </cell>
        </row>
        <row r="5934">
          <cell r="H5934" t="str">
            <v/>
          </cell>
        </row>
        <row r="5935">
          <cell r="H5935" t="str">
            <v/>
          </cell>
        </row>
        <row r="5936">
          <cell r="H5936" t="str">
            <v/>
          </cell>
        </row>
        <row r="5937">
          <cell r="H5937" t="str">
            <v/>
          </cell>
        </row>
        <row r="5938">
          <cell r="H5938" t="str">
            <v/>
          </cell>
        </row>
        <row r="5939">
          <cell r="H5939" t="str">
            <v/>
          </cell>
        </row>
        <row r="5940">
          <cell r="H5940" t="str">
            <v/>
          </cell>
        </row>
        <row r="5941">
          <cell r="H5941" t="str">
            <v/>
          </cell>
        </row>
        <row r="5942">
          <cell r="H5942" t="str">
            <v/>
          </cell>
        </row>
        <row r="5943">
          <cell r="H5943" t="str">
            <v/>
          </cell>
        </row>
        <row r="5944">
          <cell r="H5944" t="str">
            <v/>
          </cell>
        </row>
        <row r="5945">
          <cell r="H5945" t="str">
            <v/>
          </cell>
        </row>
        <row r="5946">
          <cell r="H5946" t="str">
            <v/>
          </cell>
        </row>
        <row r="5947">
          <cell r="H5947" t="str">
            <v/>
          </cell>
        </row>
        <row r="5948">
          <cell r="H5948" t="str">
            <v/>
          </cell>
        </row>
        <row r="5949">
          <cell r="H5949" t="str">
            <v/>
          </cell>
        </row>
        <row r="5950">
          <cell r="H5950" t="str">
            <v/>
          </cell>
        </row>
        <row r="5951">
          <cell r="H5951" t="str">
            <v/>
          </cell>
        </row>
        <row r="5952">
          <cell r="H5952" t="str">
            <v/>
          </cell>
        </row>
        <row r="5953">
          <cell r="H5953" t="str">
            <v/>
          </cell>
        </row>
        <row r="5954">
          <cell r="H5954" t="str">
            <v/>
          </cell>
        </row>
        <row r="5955">
          <cell r="H5955" t="str">
            <v/>
          </cell>
        </row>
        <row r="5956">
          <cell r="H5956" t="str">
            <v/>
          </cell>
        </row>
        <row r="5957">
          <cell r="H5957" t="str">
            <v/>
          </cell>
        </row>
        <row r="5958">
          <cell r="H5958" t="str">
            <v/>
          </cell>
        </row>
        <row r="5959">
          <cell r="H5959" t="str">
            <v/>
          </cell>
        </row>
        <row r="5960">
          <cell r="H5960" t="str">
            <v/>
          </cell>
        </row>
        <row r="5961">
          <cell r="H5961" t="str">
            <v/>
          </cell>
        </row>
        <row r="5962">
          <cell r="H5962" t="str">
            <v/>
          </cell>
        </row>
        <row r="5963">
          <cell r="H5963" t="str">
            <v/>
          </cell>
        </row>
        <row r="5964">
          <cell r="H5964" t="str">
            <v/>
          </cell>
        </row>
        <row r="5965">
          <cell r="H5965" t="str">
            <v/>
          </cell>
        </row>
        <row r="5966">
          <cell r="H5966" t="str">
            <v/>
          </cell>
        </row>
        <row r="5967">
          <cell r="H5967" t="str">
            <v/>
          </cell>
        </row>
        <row r="5968">
          <cell r="H5968" t="str">
            <v/>
          </cell>
        </row>
        <row r="5969">
          <cell r="H5969" t="str">
            <v/>
          </cell>
        </row>
        <row r="5970">
          <cell r="H5970" t="str">
            <v/>
          </cell>
        </row>
        <row r="5971">
          <cell r="H5971" t="str">
            <v/>
          </cell>
        </row>
        <row r="5972">
          <cell r="H5972" t="str">
            <v/>
          </cell>
        </row>
        <row r="5973">
          <cell r="H5973" t="str">
            <v/>
          </cell>
        </row>
        <row r="5974">
          <cell r="H5974" t="str">
            <v/>
          </cell>
        </row>
        <row r="5975">
          <cell r="H5975" t="str">
            <v/>
          </cell>
        </row>
        <row r="5976">
          <cell r="H5976" t="str">
            <v/>
          </cell>
        </row>
        <row r="5977">
          <cell r="H5977" t="str">
            <v/>
          </cell>
        </row>
        <row r="5978">
          <cell r="H5978" t="str">
            <v/>
          </cell>
        </row>
        <row r="5979">
          <cell r="H5979" t="str">
            <v/>
          </cell>
        </row>
        <row r="5980">
          <cell r="H5980" t="str">
            <v/>
          </cell>
        </row>
        <row r="5981">
          <cell r="H5981" t="str">
            <v/>
          </cell>
        </row>
        <row r="5982">
          <cell r="H5982" t="str">
            <v/>
          </cell>
        </row>
        <row r="5983">
          <cell r="H5983" t="str">
            <v/>
          </cell>
        </row>
        <row r="5984">
          <cell r="H5984" t="str">
            <v/>
          </cell>
        </row>
        <row r="5985">
          <cell r="H5985" t="str">
            <v/>
          </cell>
        </row>
        <row r="5986">
          <cell r="H5986" t="str">
            <v/>
          </cell>
        </row>
        <row r="5987">
          <cell r="H5987" t="str">
            <v/>
          </cell>
        </row>
        <row r="5988">
          <cell r="H5988" t="str">
            <v/>
          </cell>
        </row>
        <row r="5989">
          <cell r="H5989" t="str">
            <v/>
          </cell>
        </row>
        <row r="5990">
          <cell r="H5990" t="str">
            <v/>
          </cell>
        </row>
        <row r="5991">
          <cell r="H5991" t="str">
            <v/>
          </cell>
        </row>
        <row r="5992">
          <cell r="H5992" t="str">
            <v/>
          </cell>
        </row>
        <row r="5993">
          <cell r="H5993" t="str">
            <v/>
          </cell>
        </row>
        <row r="5994">
          <cell r="H5994" t="str">
            <v/>
          </cell>
        </row>
        <row r="5995">
          <cell r="H5995" t="str">
            <v/>
          </cell>
        </row>
        <row r="5996">
          <cell r="H5996" t="str">
            <v/>
          </cell>
        </row>
        <row r="5997">
          <cell r="H5997" t="str">
            <v/>
          </cell>
        </row>
        <row r="5998">
          <cell r="H5998" t="str">
            <v/>
          </cell>
        </row>
        <row r="5999">
          <cell r="H5999" t="str">
            <v/>
          </cell>
        </row>
        <row r="6000">
          <cell r="H6000" t="str">
            <v/>
          </cell>
        </row>
        <row r="6001">
          <cell r="H6001" t="str">
            <v/>
          </cell>
        </row>
        <row r="6002">
          <cell r="H6002" t="str">
            <v/>
          </cell>
        </row>
        <row r="6003">
          <cell r="H6003" t="str">
            <v/>
          </cell>
        </row>
        <row r="6004">
          <cell r="H6004" t="str">
            <v/>
          </cell>
        </row>
        <row r="6005">
          <cell r="H6005" t="str">
            <v/>
          </cell>
        </row>
        <row r="6006">
          <cell r="H6006" t="str">
            <v/>
          </cell>
        </row>
        <row r="6007">
          <cell r="H6007" t="str">
            <v/>
          </cell>
        </row>
        <row r="6008">
          <cell r="H6008" t="str">
            <v/>
          </cell>
        </row>
        <row r="6009">
          <cell r="H6009" t="str">
            <v/>
          </cell>
        </row>
        <row r="6010">
          <cell r="H6010" t="str">
            <v/>
          </cell>
        </row>
        <row r="6011">
          <cell r="H6011" t="str">
            <v/>
          </cell>
        </row>
        <row r="6012">
          <cell r="H6012" t="str">
            <v/>
          </cell>
        </row>
        <row r="6013">
          <cell r="H6013" t="str">
            <v/>
          </cell>
        </row>
        <row r="6014">
          <cell r="H6014" t="str">
            <v/>
          </cell>
        </row>
        <row r="6015">
          <cell r="H6015" t="str">
            <v/>
          </cell>
        </row>
        <row r="6016">
          <cell r="H6016" t="str">
            <v/>
          </cell>
        </row>
        <row r="6017">
          <cell r="H6017" t="str">
            <v/>
          </cell>
        </row>
        <row r="6018">
          <cell r="H6018" t="str">
            <v/>
          </cell>
        </row>
        <row r="6019">
          <cell r="H6019" t="str">
            <v/>
          </cell>
        </row>
        <row r="6020">
          <cell r="H6020" t="str">
            <v/>
          </cell>
        </row>
        <row r="6021">
          <cell r="H6021" t="str">
            <v/>
          </cell>
        </row>
        <row r="6022">
          <cell r="H6022" t="str">
            <v/>
          </cell>
        </row>
        <row r="6023">
          <cell r="H6023" t="str">
            <v/>
          </cell>
        </row>
        <row r="6024">
          <cell r="H6024" t="str">
            <v/>
          </cell>
        </row>
        <row r="6025">
          <cell r="H6025" t="str">
            <v/>
          </cell>
        </row>
        <row r="6026">
          <cell r="H6026" t="str">
            <v/>
          </cell>
        </row>
        <row r="6027">
          <cell r="H6027" t="str">
            <v/>
          </cell>
        </row>
        <row r="6028">
          <cell r="H6028" t="str">
            <v/>
          </cell>
        </row>
        <row r="6029">
          <cell r="H6029" t="str">
            <v/>
          </cell>
        </row>
        <row r="6030">
          <cell r="H6030" t="str">
            <v/>
          </cell>
        </row>
        <row r="6031">
          <cell r="H6031" t="str">
            <v/>
          </cell>
        </row>
        <row r="6032">
          <cell r="H6032" t="str">
            <v/>
          </cell>
        </row>
        <row r="6033">
          <cell r="H6033" t="str">
            <v/>
          </cell>
        </row>
        <row r="6034">
          <cell r="H6034" t="str">
            <v/>
          </cell>
        </row>
        <row r="6035">
          <cell r="H6035" t="str">
            <v/>
          </cell>
        </row>
        <row r="6036">
          <cell r="H6036" t="str">
            <v/>
          </cell>
        </row>
        <row r="6037">
          <cell r="H6037" t="str">
            <v/>
          </cell>
        </row>
        <row r="6038">
          <cell r="H6038" t="str">
            <v/>
          </cell>
        </row>
        <row r="6039">
          <cell r="H6039" t="str">
            <v/>
          </cell>
        </row>
        <row r="6040">
          <cell r="H6040" t="str">
            <v/>
          </cell>
        </row>
        <row r="6041">
          <cell r="H6041" t="str">
            <v/>
          </cell>
        </row>
        <row r="6042">
          <cell r="H6042" t="str">
            <v/>
          </cell>
        </row>
        <row r="6043">
          <cell r="H6043" t="str">
            <v/>
          </cell>
        </row>
        <row r="6044">
          <cell r="H6044" t="str">
            <v/>
          </cell>
        </row>
        <row r="6045">
          <cell r="H6045" t="str">
            <v/>
          </cell>
        </row>
        <row r="6046">
          <cell r="H6046" t="str">
            <v/>
          </cell>
        </row>
        <row r="6047">
          <cell r="H6047" t="str">
            <v/>
          </cell>
        </row>
        <row r="6048">
          <cell r="H6048" t="str">
            <v/>
          </cell>
        </row>
        <row r="6049">
          <cell r="H6049" t="str">
            <v/>
          </cell>
        </row>
        <row r="6050">
          <cell r="H6050" t="str">
            <v/>
          </cell>
        </row>
        <row r="6051">
          <cell r="H6051" t="str">
            <v/>
          </cell>
        </row>
        <row r="6052">
          <cell r="H6052" t="str">
            <v/>
          </cell>
        </row>
        <row r="6053">
          <cell r="H6053" t="str">
            <v/>
          </cell>
        </row>
        <row r="6054">
          <cell r="H6054" t="str">
            <v/>
          </cell>
        </row>
        <row r="6055">
          <cell r="H6055" t="str">
            <v/>
          </cell>
        </row>
        <row r="6056">
          <cell r="H6056" t="str">
            <v/>
          </cell>
        </row>
        <row r="6057">
          <cell r="H6057" t="str">
            <v/>
          </cell>
        </row>
        <row r="6058">
          <cell r="H6058" t="str">
            <v/>
          </cell>
        </row>
        <row r="6059">
          <cell r="H6059" t="str">
            <v/>
          </cell>
        </row>
        <row r="6060">
          <cell r="H6060" t="str">
            <v/>
          </cell>
        </row>
        <row r="6061">
          <cell r="H6061" t="str">
            <v/>
          </cell>
        </row>
        <row r="6062">
          <cell r="H6062" t="str">
            <v/>
          </cell>
        </row>
        <row r="6063">
          <cell r="H6063" t="str">
            <v/>
          </cell>
        </row>
        <row r="6064">
          <cell r="H6064" t="str">
            <v/>
          </cell>
        </row>
        <row r="6065">
          <cell r="H6065" t="str">
            <v/>
          </cell>
        </row>
        <row r="6066">
          <cell r="H6066" t="str">
            <v/>
          </cell>
        </row>
        <row r="6067">
          <cell r="H6067" t="str">
            <v/>
          </cell>
        </row>
        <row r="6068">
          <cell r="H6068" t="str">
            <v/>
          </cell>
        </row>
        <row r="6069">
          <cell r="H6069" t="str">
            <v/>
          </cell>
        </row>
        <row r="6070">
          <cell r="H6070" t="str">
            <v/>
          </cell>
        </row>
        <row r="6071">
          <cell r="H6071" t="str">
            <v/>
          </cell>
        </row>
        <row r="6072">
          <cell r="H6072" t="str">
            <v/>
          </cell>
        </row>
        <row r="6073">
          <cell r="H6073" t="str">
            <v/>
          </cell>
        </row>
        <row r="6074">
          <cell r="H6074" t="str">
            <v/>
          </cell>
        </row>
        <row r="6075">
          <cell r="H6075" t="str">
            <v/>
          </cell>
        </row>
        <row r="6076">
          <cell r="H6076" t="str">
            <v/>
          </cell>
        </row>
        <row r="6077">
          <cell r="H6077" t="str">
            <v/>
          </cell>
        </row>
        <row r="6078">
          <cell r="H6078" t="str">
            <v/>
          </cell>
        </row>
        <row r="6079">
          <cell r="H6079" t="str">
            <v/>
          </cell>
        </row>
        <row r="6080">
          <cell r="H6080" t="str">
            <v/>
          </cell>
        </row>
        <row r="6081">
          <cell r="H6081" t="str">
            <v/>
          </cell>
        </row>
        <row r="6082">
          <cell r="H6082" t="str">
            <v/>
          </cell>
        </row>
        <row r="6083">
          <cell r="H6083" t="str">
            <v/>
          </cell>
        </row>
        <row r="6084">
          <cell r="H6084" t="str">
            <v/>
          </cell>
        </row>
        <row r="6085">
          <cell r="H6085" t="str">
            <v/>
          </cell>
        </row>
        <row r="6086">
          <cell r="H6086" t="str">
            <v/>
          </cell>
        </row>
        <row r="6087">
          <cell r="H6087" t="str">
            <v/>
          </cell>
        </row>
        <row r="6088">
          <cell r="H6088" t="str">
            <v/>
          </cell>
        </row>
        <row r="6089">
          <cell r="H6089" t="str">
            <v/>
          </cell>
        </row>
        <row r="6090">
          <cell r="H6090" t="str">
            <v/>
          </cell>
        </row>
        <row r="6091">
          <cell r="H6091" t="str">
            <v/>
          </cell>
        </row>
        <row r="6092">
          <cell r="H6092" t="str">
            <v/>
          </cell>
        </row>
        <row r="6093">
          <cell r="H6093" t="str">
            <v/>
          </cell>
        </row>
        <row r="6094">
          <cell r="H6094" t="str">
            <v/>
          </cell>
        </row>
        <row r="6095">
          <cell r="H6095" t="str">
            <v/>
          </cell>
        </row>
        <row r="6096">
          <cell r="H6096" t="str">
            <v/>
          </cell>
        </row>
        <row r="6097">
          <cell r="H6097" t="str">
            <v/>
          </cell>
        </row>
        <row r="6098">
          <cell r="H6098" t="str">
            <v/>
          </cell>
        </row>
        <row r="6099">
          <cell r="H6099" t="str">
            <v/>
          </cell>
        </row>
        <row r="6100">
          <cell r="H6100" t="str">
            <v/>
          </cell>
        </row>
        <row r="6101">
          <cell r="H6101" t="str">
            <v/>
          </cell>
        </row>
        <row r="6102">
          <cell r="H6102" t="str">
            <v/>
          </cell>
        </row>
        <row r="6103">
          <cell r="H6103" t="str">
            <v/>
          </cell>
        </row>
        <row r="6104">
          <cell r="H6104" t="str">
            <v/>
          </cell>
        </row>
        <row r="6105">
          <cell r="H6105" t="str">
            <v/>
          </cell>
        </row>
        <row r="6106">
          <cell r="H6106" t="str">
            <v/>
          </cell>
        </row>
        <row r="6107">
          <cell r="H6107" t="str">
            <v/>
          </cell>
        </row>
        <row r="6108">
          <cell r="H6108" t="str">
            <v/>
          </cell>
        </row>
        <row r="6109">
          <cell r="H6109" t="str">
            <v/>
          </cell>
        </row>
        <row r="6110">
          <cell r="H6110" t="str">
            <v/>
          </cell>
        </row>
        <row r="6111">
          <cell r="H6111" t="str">
            <v/>
          </cell>
        </row>
        <row r="6112">
          <cell r="H6112" t="str">
            <v/>
          </cell>
        </row>
        <row r="6113">
          <cell r="H6113" t="str">
            <v/>
          </cell>
        </row>
        <row r="6114">
          <cell r="H6114" t="str">
            <v/>
          </cell>
        </row>
        <row r="6115">
          <cell r="H6115" t="str">
            <v/>
          </cell>
        </row>
        <row r="6116">
          <cell r="H6116" t="str">
            <v/>
          </cell>
        </row>
        <row r="6117">
          <cell r="H6117" t="str">
            <v/>
          </cell>
        </row>
        <row r="6118">
          <cell r="H6118" t="str">
            <v/>
          </cell>
        </row>
        <row r="6119">
          <cell r="H6119" t="str">
            <v/>
          </cell>
        </row>
        <row r="6120">
          <cell r="H6120" t="str">
            <v/>
          </cell>
        </row>
        <row r="6121">
          <cell r="H6121" t="str">
            <v/>
          </cell>
        </row>
        <row r="6122">
          <cell r="H6122" t="str">
            <v/>
          </cell>
        </row>
        <row r="6123">
          <cell r="H6123" t="str">
            <v/>
          </cell>
        </row>
        <row r="6124">
          <cell r="H6124" t="str">
            <v/>
          </cell>
        </row>
        <row r="6125">
          <cell r="H6125" t="str">
            <v/>
          </cell>
        </row>
        <row r="6126">
          <cell r="H6126" t="str">
            <v/>
          </cell>
        </row>
        <row r="6127">
          <cell r="H6127" t="str">
            <v/>
          </cell>
        </row>
        <row r="6128">
          <cell r="H6128" t="str">
            <v/>
          </cell>
        </row>
        <row r="6129">
          <cell r="H6129" t="str">
            <v/>
          </cell>
        </row>
        <row r="6130">
          <cell r="H6130" t="str">
            <v/>
          </cell>
        </row>
        <row r="6131">
          <cell r="H6131" t="str">
            <v/>
          </cell>
        </row>
        <row r="6132">
          <cell r="H6132" t="str">
            <v/>
          </cell>
        </row>
        <row r="6133">
          <cell r="H6133" t="str">
            <v/>
          </cell>
        </row>
        <row r="6134">
          <cell r="H6134" t="str">
            <v/>
          </cell>
        </row>
        <row r="6135">
          <cell r="H6135" t="str">
            <v/>
          </cell>
        </row>
        <row r="6136">
          <cell r="H6136" t="str">
            <v/>
          </cell>
        </row>
        <row r="6137">
          <cell r="H6137" t="str">
            <v/>
          </cell>
        </row>
        <row r="6138">
          <cell r="H6138" t="str">
            <v/>
          </cell>
        </row>
        <row r="6139">
          <cell r="H6139" t="str">
            <v/>
          </cell>
        </row>
        <row r="6140">
          <cell r="H6140" t="str">
            <v/>
          </cell>
        </row>
        <row r="6141">
          <cell r="H6141" t="str">
            <v/>
          </cell>
        </row>
        <row r="6142">
          <cell r="H6142" t="str">
            <v/>
          </cell>
        </row>
        <row r="6143">
          <cell r="H6143" t="str">
            <v/>
          </cell>
        </row>
        <row r="6144">
          <cell r="H6144" t="str">
            <v/>
          </cell>
        </row>
        <row r="6145">
          <cell r="H6145" t="str">
            <v/>
          </cell>
        </row>
        <row r="6146">
          <cell r="H6146" t="str">
            <v/>
          </cell>
        </row>
        <row r="6147">
          <cell r="H6147" t="str">
            <v/>
          </cell>
        </row>
        <row r="6148">
          <cell r="H6148" t="str">
            <v/>
          </cell>
        </row>
        <row r="6149">
          <cell r="H6149" t="str">
            <v/>
          </cell>
        </row>
        <row r="6150">
          <cell r="H6150" t="str">
            <v/>
          </cell>
        </row>
        <row r="6151">
          <cell r="H6151" t="str">
            <v/>
          </cell>
        </row>
        <row r="6152">
          <cell r="H6152" t="str">
            <v/>
          </cell>
        </row>
        <row r="6153">
          <cell r="H6153" t="str">
            <v/>
          </cell>
        </row>
        <row r="6154">
          <cell r="H6154" t="str">
            <v/>
          </cell>
        </row>
        <row r="6155">
          <cell r="H6155" t="str">
            <v/>
          </cell>
        </row>
        <row r="6156">
          <cell r="H6156" t="str">
            <v/>
          </cell>
        </row>
        <row r="6157">
          <cell r="H6157" t="str">
            <v/>
          </cell>
        </row>
        <row r="6158">
          <cell r="H6158" t="str">
            <v/>
          </cell>
        </row>
        <row r="6159">
          <cell r="H6159" t="str">
            <v/>
          </cell>
        </row>
        <row r="6160">
          <cell r="H6160" t="str">
            <v/>
          </cell>
        </row>
        <row r="6161">
          <cell r="H6161" t="str">
            <v/>
          </cell>
        </row>
        <row r="6162">
          <cell r="H6162" t="str">
            <v/>
          </cell>
        </row>
        <row r="6163">
          <cell r="H6163" t="str">
            <v/>
          </cell>
        </row>
        <row r="6164">
          <cell r="H6164" t="str">
            <v/>
          </cell>
        </row>
        <row r="6165">
          <cell r="H6165" t="str">
            <v/>
          </cell>
        </row>
        <row r="6166">
          <cell r="H6166" t="str">
            <v/>
          </cell>
        </row>
        <row r="6167">
          <cell r="H6167" t="str">
            <v/>
          </cell>
        </row>
        <row r="6168">
          <cell r="H6168" t="str">
            <v/>
          </cell>
        </row>
        <row r="6169">
          <cell r="H6169" t="str">
            <v/>
          </cell>
        </row>
        <row r="6170">
          <cell r="H6170" t="str">
            <v/>
          </cell>
        </row>
        <row r="6171">
          <cell r="H6171" t="str">
            <v/>
          </cell>
        </row>
        <row r="6172">
          <cell r="H6172" t="str">
            <v/>
          </cell>
        </row>
        <row r="6173">
          <cell r="H6173" t="str">
            <v/>
          </cell>
        </row>
        <row r="6174">
          <cell r="H6174" t="str">
            <v/>
          </cell>
        </row>
        <row r="6175">
          <cell r="H6175" t="str">
            <v/>
          </cell>
        </row>
        <row r="6176">
          <cell r="H6176" t="str">
            <v/>
          </cell>
        </row>
        <row r="6177">
          <cell r="H6177" t="str">
            <v/>
          </cell>
        </row>
        <row r="6178">
          <cell r="H6178" t="str">
            <v/>
          </cell>
        </row>
        <row r="6179">
          <cell r="H6179" t="str">
            <v/>
          </cell>
        </row>
        <row r="6180">
          <cell r="H6180" t="str">
            <v/>
          </cell>
        </row>
        <row r="6181">
          <cell r="H6181" t="str">
            <v/>
          </cell>
        </row>
        <row r="6182">
          <cell r="H6182" t="str">
            <v/>
          </cell>
        </row>
        <row r="6183">
          <cell r="H6183" t="str">
            <v/>
          </cell>
        </row>
        <row r="6184">
          <cell r="H6184" t="str">
            <v/>
          </cell>
        </row>
        <row r="6185">
          <cell r="H6185" t="str">
            <v/>
          </cell>
        </row>
        <row r="6186">
          <cell r="H6186" t="str">
            <v/>
          </cell>
        </row>
        <row r="6187">
          <cell r="H6187" t="str">
            <v/>
          </cell>
        </row>
        <row r="6188">
          <cell r="H6188" t="str">
            <v/>
          </cell>
        </row>
        <row r="6189">
          <cell r="H6189" t="str">
            <v/>
          </cell>
        </row>
        <row r="6190">
          <cell r="H6190" t="str">
            <v/>
          </cell>
        </row>
        <row r="6191">
          <cell r="H6191" t="str">
            <v/>
          </cell>
        </row>
        <row r="6192">
          <cell r="H6192" t="str">
            <v/>
          </cell>
        </row>
        <row r="6193">
          <cell r="H6193" t="str">
            <v/>
          </cell>
        </row>
        <row r="6194">
          <cell r="H6194" t="str">
            <v/>
          </cell>
        </row>
        <row r="6195">
          <cell r="H6195" t="str">
            <v/>
          </cell>
        </row>
        <row r="6196">
          <cell r="H6196" t="str">
            <v/>
          </cell>
        </row>
        <row r="6197">
          <cell r="H6197" t="str">
            <v/>
          </cell>
        </row>
        <row r="6198">
          <cell r="H6198" t="str">
            <v/>
          </cell>
        </row>
        <row r="6199">
          <cell r="H6199" t="str">
            <v/>
          </cell>
        </row>
        <row r="6200">
          <cell r="H6200" t="str">
            <v/>
          </cell>
        </row>
        <row r="6201">
          <cell r="H6201" t="str">
            <v/>
          </cell>
        </row>
        <row r="6202">
          <cell r="H6202" t="str">
            <v/>
          </cell>
        </row>
        <row r="6203">
          <cell r="H6203" t="str">
            <v/>
          </cell>
        </row>
        <row r="6204">
          <cell r="H6204" t="str">
            <v/>
          </cell>
        </row>
        <row r="6205">
          <cell r="H6205" t="str">
            <v/>
          </cell>
        </row>
        <row r="6206">
          <cell r="H6206" t="str">
            <v/>
          </cell>
        </row>
        <row r="6207">
          <cell r="H6207" t="str">
            <v/>
          </cell>
        </row>
        <row r="6208">
          <cell r="H6208" t="str">
            <v/>
          </cell>
        </row>
        <row r="6209">
          <cell r="H6209" t="str">
            <v/>
          </cell>
        </row>
        <row r="6210">
          <cell r="H6210" t="str">
            <v/>
          </cell>
        </row>
        <row r="6211">
          <cell r="H6211" t="str">
            <v/>
          </cell>
        </row>
        <row r="6212">
          <cell r="H6212" t="str">
            <v/>
          </cell>
        </row>
        <row r="6213">
          <cell r="H6213" t="str">
            <v/>
          </cell>
        </row>
        <row r="6214">
          <cell r="H6214" t="str">
            <v/>
          </cell>
        </row>
        <row r="6215">
          <cell r="H6215" t="str">
            <v/>
          </cell>
        </row>
        <row r="6216">
          <cell r="H6216" t="str">
            <v/>
          </cell>
        </row>
        <row r="6217">
          <cell r="H6217" t="str">
            <v/>
          </cell>
        </row>
        <row r="6218">
          <cell r="H6218" t="str">
            <v/>
          </cell>
        </row>
        <row r="6219">
          <cell r="H6219" t="str">
            <v/>
          </cell>
        </row>
        <row r="6220">
          <cell r="H6220" t="str">
            <v/>
          </cell>
        </row>
        <row r="6221">
          <cell r="H6221" t="str">
            <v/>
          </cell>
        </row>
        <row r="6222">
          <cell r="H6222" t="str">
            <v/>
          </cell>
        </row>
        <row r="6223">
          <cell r="H6223" t="str">
            <v/>
          </cell>
        </row>
        <row r="6224">
          <cell r="H6224" t="str">
            <v/>
          </cell>
        </row>
        <row r="6225">
          <cell r="H6225" t="str">
            <v/>
          </cell>
        </row>
        <row r="6226">
          <cell r="H6226" t="str">
            <v/>
          </cell>
        </row>
        <row r="6227">
          <cell r="H6227" t="str">
            <v/>
          </cell>
        </row>
        <row r="6228">
          <cell r="H6228" t="str">
            <v/>
          </cell>
        </row>
        <row r="6229">
          <cell r="H6229" t="str">
            <v/>
          </cell>
        </row>
        <row r="6230">
          <cell r="H6230" t="str">
            <v/>
          </cell>
        </row>
        <row r="6231">
          <cell r="H6231" t="str">
            <v/>
          </cell>
        </row>
        <row r="6232">
          <cell r="H6232" t="str">
            <v/>
          </cell>
        </row>
        <row r="6233">
          <cell r="H6233" t="str">
            <v/>
          </cell>
        </row>
        <row r="6234">
          <cell r="H6234" t="str">
            <v/>
          </cell>
        </row>
        <row r="6235">
          <cell r="H6235" t="str">
            <v/>
          </cell>
        </row>
        <row r="6236">
          <cell r="H6236" t="str">
            <v/>
          </cell>
        </row>
        <row r="6237">
          <cell r="H6237" t="str">
            <v/>
          </cell>
        </row>
        <row r="6238">
          <cell r="H6238" t="str">
            <v/>
          </cell>
        </row>
        <row r="6239">
          <cell r="H6239" t="str">
            <v/>
          </cell>
        </row>
        <row r="6240">
          <cell r="H6240" t="str">
            <v/>
          </cell>
        </row>
        <row r="6241">
          <cell r="H6241" t="str">
            <v/>
          </cell>
        </row>
        <row r="6242">
          <cell r="H6242" t="str">
            <v/>
          </cell>
        </row>
        <row r="6243">
          <cell r="H6243" t="str">
            <v/>
          </cell>
        </row>
        <row r="6244">
          <cell r="H6244" t="str">
            <v/>
          </cell>
        </row>
        <row r="6245">
          <cell r="H6245" t="str">
            <v/>
          </cell>
        </row>
        <row r="6246">
          <cell r="H6246" t="str">
            <v/>
          </cell>
        </row>
        <row r="6247">
          <cell r="H6247" t="str">
            <v/>
          </cell>
        </row>
        <row r="6248">
          <cell r="H6248" t="str">
            <v/>
          </cell>
        </row>
        <row r="6249">
          <cell r="H6249" t="str">
            <v/>
          </cell>
        </row>
        <row r="6250">
          <cell r="H6250" t="str">
            <v/>
          </cell>
        </row>
        <row r="6251">
          <cell r="H6251" t="str">
            <v/>
          </cell>
        </row>
        <row r="6252">
          <cell r="H6252" t="str">
            <v/>
          </cell>
        </row>
        <row r="6253">
          <cell r="H6253" t="str">
            <v/>
          </cell>
        </row>
        <row r="6254">
          <cell r="H6254" t="str">
            <v/>
          </cell>
        </row>
        <row r="6255">
          <cell r="H6255" t="str">
            <v/>
          </cell>
        </row>
        <row r="6256">
          <cell r="H6256" t="str">
            <v/>
          </cell>
        </row>
        <row r="6257">
          <cell r="H6257" t="str">
            <v/>
          </cell>
        </row>
        <row r="6258">
          <cell r="H6258" t="str">
            <v/>
          </cell>
        </row>
        <row r="6259">
          <cell r="H6259" t="str">
            <v/>
          </cell>
        </row>
        <row r="6260">
          <cell r="H6260" t="str">
            <v/>
          </cell>
        </row>
        <row r="6261">
          <cell r="H6261" t="str">
            <v/>
          </cell>
        </row>
        <row r="6262">
          <cell r="H6262" t="str">
            <v/>
          </cell>
        </row>
        <row r="6263">
          <cell r="H6263" t="str">
            <v/>
          </cell>
        </row>
        <row r="6264">
          <cell r="H6264" t="str">
            <v/>
          </cell>
        </row>
        <row r="6265">
          <cell r="H6265" t="str">
            <v/>
          </cell>
        </row>
        <row r="6266">
          <cell r="H6266" t="str">
            <v/>
          </cell>
        </row>
        <row r="6267">
          <cell r="H6267" t="str">
            <v/>
          </cell>
        </row>
        <row r="6268">
          <cell r="H6268" t="str">
            <v/>
          </cell>
        </row>
        <row r="6269">
          <cell r="H6269" t="str">
            <v/>
          </cell>
        </row>
        <row r="6270">
          <cell r="H6270" t="str">
            <v/>
          </cell>
        </row>
        <row r="6271">
          <cell r="H6271" t="str">
            <v/>
          </cell>
        </row>
        <row r="6272">
          <cell r="H6272" t="str">
            <v/>
          </cell>
        </row>
        <row r="6273">
          <cell r="H6273" t="str">
            <v/>
          </cell>
        </row>
        <row r="6274">
          <cell r="H6274" t="str">
            <v/>
          </cell>
        </row>
        <row r="6275">
          <cell r="H6275" t="str">
            <v/>
          </cell>
        </row>
        <row r="6276">
          <cell r="H6276" t="str">
            <v/>
          </cell>
        </row>
        <row r="6277">
          <cell r="H6277" t="str">
            <v/>
          </cell>
        </row>
        <row r="6278">
          <cell r="H6278" t="str">
            <v/>
          </cell>
        </row>
        <row r="6279">
          <cell r="H6279" t="str">
            <v/>
          </cell>
        </row>
        <row r="6280">
          <cell r="H6280" t="str">
            <v/>
          </cell>
        </row>
        <row r="6281">
          <cell r="H6281" t="str">
            <v/>
          </cell>
        </row>
        <row r="6282">
          <cell r="H6282" t="str">
            <v/>
          </cell>
        </row>
        <row r="6283">
          <cell r="H6283" t="str">
            <v/>
          </cell>
        </row>
        <row r="6284">
          <cell r="H6284" t="str">
            <v/>
          </cell>
        </row>
        <row r="6285">
          <cell r="H6285" t="str">
            <v/>
          </cell>
        </row>
        <row r="6286">
          <cell r="H6286" t="str">
            <v/>
          </cell>
        </row>
        <row r="6287">
          <cell r="H6287" t="str">
            <v/>
          </cell>
        </row>
        <row r="6288">
          <cell r="H6288" t="str">
            <v/>
          </cell>
        </row>
        <row r="6289">
          <cell r="H6289" t="str">
            <v/>
          </cell>
        </row>
        <row r="6290">
          <cell r="H6290" t="str">
            <v/>
          </cell>
        </row>
        <row r="6291">
          <cell r="H6291" t="str">
            <v/>
          </cell>
        </row>
        <row r="6292">
          <cell r="H6292" t="str">
            <v/>
          </cell>
        </row>
        <row r="6293">
          <cell r="H6293" t="str">
            <v/>
          </cell>
        </row>
        <row r="6294">
          <cell r="H6294" t="str">
            <v/>
          </cell>
        </row>
        <row r="6295">
          <cell r="H6295" t="str">
            <v/>
          </cell>
        </row>
        <row r="6296">
          <cell r="H6296" t="str">
            <v/>
          </cell>
        </row>
        <row r="6297">
          <cell r="H6297" t="str">
            <v/>
          </cell>
        </row>
        <row r="6298">
          <cell r="H6298" t="str">
            <v/>
          </cell>
        </row>
        <row r="6299">
          <cell r="H6299" t="str">
            <v/>
          </cell>
        </row>
        <row r="6300">
          <cell r="H6300" t="str">
            <v/>
          </cell>
        </row>
        <row r="6301">
          <cell r="H6301" t="str">
            <v/>
          </cell>
        </row>
        <row r="6302">
          <cell r="H6302" t="str">
            <v/>
          </cell>
        </row>
        <row r="6303">
          <cell r="H6303" t="str">
            <v/>
          </cell>
        </row>
        <row r="6304">
          <cell r="H6304" t="str">
            <v/>
          </cell>
        </row>
        <row r="6305">
          <cell r="H6305" t="str">
            <v/>
          </cell>
        </row>
        <row r="6306">
          <cell r="H6306" t="str">
            <v/>
          </cell>
        </row>
        <row r="6307">
          <cell r="H6307" t="str">
            <v/>
          </cell>
        </row>
        <row r="6308">
          <cell r="H6308" t="str">
            <v/>
          </cell>
        </row>
        <row r="6309">
          <cell r="H6309" t="str">
            <v/>
          </cell>
        </row>
        <row r="6310">
          <cell r="H6310" t="str">
            <v/>
          </cell>
        </row>
        <row r="6311">
          <cell r="H6311" t="str">
            <v/>
          </cell>
        </row>
        <row r="6312">
          <cell r="H6312" t="str">
            <v/>
          </cell>
        </row>
        <row r="6313">
          <cell r="H6313" t="str">
            <v/>
          </cell>
        </row>
        <row r="6314">
          <cell r="H6314" t="str">
            <v/>
          </cell>
        </row>
        <row r="6315">
          <cell r="H6315" t="str">
            <v/>
          </cell>
        </row>
        <row r="6316">
          <cell r="H6316" t="str">
            <v/>
          </cell>
        </row>
        <row r="6317">
          <cell r="H6317" t="str">
            <v/>
          </cell>
        </row>
        <row r="6318">
          <cell r="H6318" t="str">
            <v/>
          </cell>
        </row>
        <row r="6319">
          <cell r="H6319" t="str">
            <v/>
          </cell>
        </row>
        <row r="6320">
          <cell r="H6320" t="str">
            <v/>
          </cell>
        </row>
        <row r="6321">
          <cell r="H6321" t="str">
            <v/>
          </cell>
        </row>
        <row r="6322">
          <cell r="H6322" t="str">
            <v/>
          </cell>
        </row>
        <row r="6323">
          <cell r="H6323" t="str">
            <v/>
          </cell>
        </row>
        <row r="6324">
          <cell r="H6324" t="str">
            <v/>
          </cell>
        </row>
        <row r="6325">
          <cell r="H6325" t="str">
            <v/>
          </cell>
        </row>
        <row r="6326">
          <cell r="H6326" t="str">
            <v/>
          </cell>
        </row>
        <row r="6327">
          <cell r="H6327" t="str">
            <v/>
          </cell>
        </row>
        <row r="6328">
          <cell r="H6328" t="str">
            <v/>
          </cell>
        </row>
        <row r="6329">
          <cell r="H6329" t="str">
            <v/>
          </cell>
        </row>
        <row r="6330">
          <cell r="H6330" t="str">
            <v/>
          </cell>
        </row>
        <row r="6331">
          <cell r="H6331" t="str">
            <v/>
          </cell>
        </row>
        <row r="6332">
          <cell r="H6332" t="str">
            <v/>
          </cell>
        </row>
        <row r="6333">
          <cell r="H6333" t="str">
            <v/>
          </cell>
        </row>
        <row r="6334">
          <cell r="H6334" t="str">
            <v/>
          </cell>
        </row>
        <row r="6335">
          <cell r="H6335" t="str">
            <v/>
          </cell>
        </row>
        <row r="6336">
          <cell r="H6336" t="str">
            <v/>
          </cell>
        </row>
        <row r="6337">
          <cell r="H6337" t="str">
            <v/>
          </cell>
        </row>
        <row r="6338">
          <cell r="H6338" t="str">
            <v/>
          </cell>
        </row>
        <row r="6339">
          <cell r="H6339" t="str">
            <v/>
          </cell>
        </row>
        <row r="6340">
          <cell r="H6340" t="str">
            <v/>
          </cell>
        </row>
        <row r="6341">
          <cell r="H6341" t="str">
            <v/>
          </cell>
        </row>
        <row r="6342">
          <cell r="H6342" t="str">
            <v/>
          </cell>
        </row>
        <row r="6343">
          <cell r="H6343" t="str">
            <v/>
          </cell>
        </row>
        <row r="6344">
          <cell r="H6344" t="str">
            <v/>
          </cell>
        </row>
        <row r="6345">
          <cell r="H6345" t="str">
            <v/>
          </cell>
        </row>
        <row r="6346">
          <cell r="H6346" t="str">
            <v/>
          </cell>
        </row>
        <row r="6347">
          <cell r="H6347" t="str">
            <v/>
          </cell>
        </row>
        <row r="6348">
          <cell r="H6348" t="str">
            <v/>
          </cell>
        </row>
        <row r="6349">
          <cell r="H6349" t="str">
            <v/>
          </cell>
        </row>
        <row r="6350">
          <cell r="H6350" t="str">
            <v/>
          </cell>
        </row>
        <row r="6351">
          <cell r="H6351" t="str">
            <v/>
          </cell>
        </row>
        <row r="6352">
          <cell r="H6352" t="str">
            <v/>
          </cell>
        </row>
        <row r="6353">
          <cell r="H6353" t="str">
            <v/>
          </cell>
        </row>
        <row r="6354">
          <cell r="H6354" t="str">
            <v/>
          </cell>
        </row>
        <row r="6355">
          <cell r="H6355" t="str">
            <v/>
          </cell>
        </row>
        <row r="6356">
          <cell r="H6356" t="str">
            <v/>
          </cell>
        </row>
        <row r="6357">
          <cell r="H6357" t="str">
            <v/>
          </cell>
        </row>
        <row r="6358">
          <cell r="H6358" t="str">
            <v/>
          </cell>
        </row>
        <row r="6359">
          <cell r="H6359" t="str">
            <v/>
          </cell>
        </row>
        <row r="6360">
          <cell r="H6360" t="str">
            <v/>
          </cell>
        </row>
        <row r="6361">
          <cell r="H6361" t="str">
            <v/>
          </cell>
        </row>
        <row r="6362">
          <cell r="H6362" t="str">
            <v/>
          </cell>
        </row>
        <row r="6363">
          <cell r="H6363" t="str">
            <v/>
          </cell>
        </row>
        <row r="6364">
          <cell r="H6364" t="str">
            <v/>
          </cell>
        </row>
        <row r="6365">
          <cell r="H6365" t="str">
            <v/>
          </cell>
        </row>
        <row r="6366">
          <cell r="H6366" t="str">
            <v/>
          </cell>
        </row>
        <row r="6367">
          <cell r="H6367" t="str">
            <v/>
          </cell>
        </row>
        <row r="6368">
          <cell r="H6368" t="str">
            <v/>
          </cell>
        </row>
        <row r="6369">
          <cell r="H6369" t="str">
            <v/>
          </cell>
        </row>
        <row r="6370">
          <cell r="H6370" t="str">
            <v/>
          </cell>
        </row>
        <row r="6371">
          <cell r="H6371" t="str">
            <v/>
          </cell>
        </row>
        <row r="6372">
          <cell r="H6372" t="str">
            <v/>
          </cell>
        </row>
        <row r="6373">
          <cell r="H6373" t="str">
            <v/>
          </cell>
        </row>
        <row r="6374">
          <cell r="H6374" t="str">
            <v/>
          </cell>
        </row>
        <row r="6375">
          <cell r="H6375" t="str">
            <v/>
          </cell>
        </row>
        <row r="6376">
          <cell r="H6376" t="str">
            <v/>
          </cell>
        </row>
        <row r="6377">
          <cell r="H6377" t="str">
            <v/>
          </cell>
        </row>
        <row r="6378">
          <cell r="H6378" t="str">
            <v/>
          </cell>
        </row>
        <row r="6379">
          <cell r="H6379" t="str">
            <v/>
          </cell>
        </row>
        <row r="6380">
          <cell r="H6380" t="str">
            <v/>
          </cell>
        </row>
        <row r="6381">
          <cell r="H6381" t="str">
            <v/>
          </cell>
        </row>
        <row r="6382">
          <cell r="H6382" t="str">
            <v/>
          </cell>
        </row>
        <row r="6383">
          <cell r="H6383" t="str">
            <v/>
          </cell>
        </row>
        <row r="6384">
          <cell r="H6384" t="str">
            <v/>
          </cell>
        </row>
        <row r="6385">
          <cell r="H6385" t="str">
            <v/>
          </cell>
        </row>
        <row r="6386">
          <cell r="H6386" t="str">
            <v/>
          </cell>
        </row>
        <row r="6387">
          <cell r="H6387" t="str">
            <v/>
          </cell>
        </row>
        <row r="6388">
          <cell r="H6388" t="str">
            <v/>
          </cell>
        </row>
        <row r="6389">
          <cell r="H6389" t="str">
            <v/>
          </cell>
        </row>
        <row r="6390">
          <cell r="H6390" t="str">
            <v/>
          </cell>
        </row>
        <row r="6391">
          <cell r="H6391" t="str">
            <v/>
          </cell>
        </row>
        <row r="6392">
          <cell r="H6392" t="str">
            <v/>
          </cell>
        </row>
        <row r="6393">
          <cell r="H6393" t="str">
            <v/>
          </cell>
        </row>
        <row r="6394">
          <cell r="H6394" t="str">
            <v/>
          </cell>
        </row>
        <row r="6395">
          <cell r="H6395" t="str">
            <v/>
          </cell>
        </row>
        <row r="6396">
          <cell r="H6396" t="str">
            <v/>
          </cell>
        </row>
        <row r="6397">
          <cell r="H6397" t="str">
            <v/>
          </cell>
        </row>
        <row r="6398">
          <cell r="H6398" t="str">
            <v/>
          </cell>
        </row>
        <row r="6399">
          <cell r="H6399" t="str">
            <v/>
          </cell>
        </row>
        <row r="6400">
          <cell r="H6400" t="str">
            <v/>
          </cell>
        </row>
        <row r="6401">
          <cell r="H6401" t="str">
            <v/>
          </cell>
        </row>
        <row r="6402">
          <cell r="H6402" t="str">
            <v/>
          </cell>
        </row>
        <row r="6403">
          <cell r="H6403" t="str">
            <v/>
          </cell>
        </row>
        <row r="6404">
          <cell r="H6404" t="str">
            <v/>
          </cell>
        </row>
        <row r="6405">
          <cell r="H6405" t="str">
            <v/>
          </cell>
        </row>
        <row r="6406">
          <cell r="H6406" t="str">
            <v/>
          </cell>
        </row>
        <row r="6407">
          <cell r="H6407" t="str">
            <v/>
          </cell>
        </row>
        <row r="6408">
          <cell r="H6408" t="str">
            <v/>
          </cell>
        </row>
        <row r="6409">
          <cell r="H6409" t="str">
            <v/>
          </cell>
        </row>
        <row r="6410">
          <cell r="H6410" t="str">
            <v/>
          </cell>
        </row>
        <row r="6411">
          <cell r="H6411" t="str">
            <v/>
          </cell>
        </row>
        <row r="6412">
          <cell r="H6412" t="str">
            <v/>
          </cell>
        </row>
        <row r="6413">
          <cell r="H6413" t="str">
            <v/>
          </cell>
        </row>
        <row r="6414">
          <cell r="H6414" t="str">
            <v/>
          </cell>
        </row>
        <row r="6415">
          <cell r="H6415" t="str">
            <v/>
          </cell>
        </row>
        <row r="6416">
          <cell r="H6416" t="str">
            <v/>
          </cell>
        </row>
        <row r="6417">
          <cell r="H6417" t="str">
            <v/>
          </cell>
        </row>
        <row r="6418">
          <cell r="H6418" t="str">
            <v/>
          </cell>
        </row>
        <row r="6419">
          <cell r="H6419" t="str">
            <v/>
          </cell>
        </row>
        <row r="6420">
          <cell r="H6420" t="str">
            <v/>
          </cell>
        </row>
        <row r="6421">
          <cell r="H6421" t="str">
            <v/>
          </cell>
        </row>
        <row r="6422">
          <cell r="H6422" t="str">
            <v/>
          </cell>
        </row>
        <row r="6423">
          <cell r="H6423" t="str">
            <v/>
          </cell>
        </row>
        <row r="6424">
          <cell r="H6424" t="str">
            <v/>
          </cell>
        </row>
        <row r="6425">
          <cell r="H6425" t="str">
            <v/>
          </cell>
        </row>
        <row r="6426">
          <cell r="H6426" t="str">
            <v/>
          </cell>
        </row>
        <row r="6427">
          <cell r="H6427" t="str">
            <v/>
          </cell>
        </row>
        <row r="6428">
          <cell r="H6428" t="str">
            <v/>
          </cell>
        </row>
        <row r="6429">
          <cell r="H6429" t="str">
            <v/>
          </cell>
        </row>
        <row r="6430">
          <cell r="H6430" t="str">
            <v/>
          </cell>
        </row>
        <row r="6431">
          <cell r="H6431" t="str">
            <v/>
          </cell>
        </row>
        <row r="6432">
          <cell r="H6432" t="str">
            <v/>
          </cell>
        </row>
        <row r="6433">
          <cell r="H6433" t="str">
            <v/>
          </cell>
        </row>
        <row r="6434">
          <cell r="H6434" t="str">
            <v/>
          </cell>
        </row>
        <row r="6435">
          <cell r="H6435" t="str">
            <v/>
          </cell>
        </row>
        <row r="6436">
          <cell r="H6436" t="str">
            <v/>
          </cell>
        </row>
        <row r="6437">
          <cell r="H6437" t="str">
            <v/>
          </cell>
        </row>
        <row r="6438">
          <cell r="H6438" t="str">
            <v/>
          </cell>
        </row>
        <row r="6439">
          <cell r="H6439" t="str">
            <v/>
          </cell>
        </row>
        <row r="6440">
          <cell r="H6440" t="str">
            <v/>
          </cell>
        </row>
        <row r="6441">
          <cell r="H6441" t="str">
            <v/>
          </cell>
        </row>
        <row r="6442">
          <cell r="H6442" t="str">
            <v/>
          </cell>
        </row>
        <row r="6443">
          <cell r="H6443" t="str">
            <v/>
          </cell>
        </row>
        <row r="6444">
          <cell r="H6444" t="str">
            <v/>
          </cell>
        </row>
        <row r="6445">
          <cell r="H6445" t="str">
            <v/>
          </cell>
        </row>
        <row r="6446">
          <cell r="H6446" t="str">
            <v/>
          </cell>
        </row>
        <row r="6447">
          <cell r="H6447" t="str">
            <v/>
          </cell>
        </row>
        <row r="6448">
          <cell r="H6448" t="str">
            <v/>
          </cell>
        </row>
        <row r="6449">
          <cell r="H6449" t="str">
            <v/>
          </cell>
        </row>
        <row r="6450">
          <cell r="H6450" t="str">
            <v/>
          </cell>
        </row>
        <row r="6451">
          <cell r="H6451" t="str">
            <v/>
          </cell>
        </row>
        <row r="6452">
          <cell r="H6452" t="str">
            <v/>
          </cell>
        </row>
        <row r="6453">
          <cell r="H6453" t="str">
            <v/>
          </cell>
        </row>
        <row r="6454">
          <cell r="H6454" t="str">
            <v/>
          </cell>
        </row>
        <row r="6455">
          <cell r="H6455" t="str">
            <v/>
          </cell>
        </row>
        <row r="6456">
          <cell r="H6456" t="str">
            <v/>
          </cell>
        </row>
        <row r="6457">
          <cell r="H6457" t="str">
            <v/>
          </cell>
        </row>
        <row r="6458">
          <cell r="H6458" t="str">
            <v/>
          </cell>
        </row>
        <row r="6459">
          <cell r="H6459" t="str">
            <v/>
          </cell>
        </row>
        <row r="6460">
          <cell r="H6460" t="str">
            <v/>
          </cell>
        </row>
        <row r="6461">
          <cell r="H6461" t="str">
            <v/>
          </cell>
        </row>
        <row r="6462">
          <cell r="H6462" t="str">
            <v/>
          </cell>
        </row>
        <row r="6463">
          <cell r="H6463" t="str">
            <v/>
          </cell>
        </row>
        <row r="6464">
          <cell r="H6464" t="str">
            <v/>
          </cell>
        </row>
        <row r="6465">
          <cell r="H6465" t="str">
            <v/>
          </cell>
        </row>
        <row r="6466">
          <cell r="H6466" t="str">
            <v/>
          </cell>
        </row>
        <row r="6467">
          <cell r="H6467" t="str">
            <v/>
          </cell>
        </row>
        <row r="6468">
          <cell r="H6468" t="str">
            <v/>
          </cell>
        </row>
        <row r="6469">
          <cell r="H6469" t="str">
            <v/>
          </cell>
        </row>
        <row r="6470">
          <cell r="H6470" t="str">
            <v/>
          </cell>
        </row>
        <row r="6471">
          <cell r="H6471" t="str">
            <v/>
          </cell>
        </row>
        <row r="6472">
          <cell r="H6472" t="str">
            <v/>
          </cell>
        </row>
        <row r="6473">
          <cell r="H6473" t="str">
            <v/>
          </cell>
        </row>
        <row r="6474">
          <cell r="H6474" t="str">
            <v/>
          </cell>
        </row>
        <row r="6475">
          <cell r="H6475" t="str">
            <v/>
          </cell>
        </row>
        <row r="6476">
          <cell r="H6476" t="str">
            <v/>
          </cell>
        </row>
        <row r="6477">
          <cell r="H6477" t="str">
            <v/>
          </cell>
        </row>
        <row r="6478">
          <cell r="H6478" t="str">
            <v/>
          </cell>
        </row>
        <row r="6479">
          <cell r="H6479" t="str">
            <v/>
          </cell>
        </row>
        <row r="6480">
          <cell r="H6480" t="str">
            <v/>
          </cell>
        </row>
        <row r="6481">
          <cell r="H6481" t="str">
            <v/>
          </cell>
        </row>
        <row r="6482">
          <cell r="H6482" t="str">
            <v/>
          </cell>
        </row>
        <row r="6483">
          <cell r="H6483" t="str">
            <v/>
          </cell>
        </row>
        <row r="6484">
          <cell r="H6484" t="str">
            <v/>
          </cell>
        </row>
        <row r="6485">
          <cell r="H6485" t="str">
            <v/>
          </cell>
        </row>
        <row r="6486">
          <cell r="H6486" t="str">
            <v/>
          </cell>
        </row>
        <row r="6487">
          <cell r="H6487" t="str">
            <v/>
          </cell>
        </row>
        <row r="6488">
          <cell r="H6488" t="str">
            <v/>
          </cell>
        </row>
        <row r="6489">
          <cell r="H6489" t="str">
            <v/>
          </cell>
        </row>
        <row r="6490">
          <cell r="H6490" t="str">
            <v/>
          </cell>
        </row>
        <row r="6491">
          <cell r="H6491" t="str">
            <v/>
          </cell>
        </row>
        <row r="6492">
          <cell r="H6492" t="str">
            <v/>
          </cell>
        </row>
        <row r="6493">
          <cell r="H6493" t="str">
            <v/>
          </cell>
        </row>
        <row r="6494">
          <cell r="H6494" t="str">
            <v/>
          </cell>
        </row>
        <row r="6495">
          <cell r="H6495" t="str">
            <v/>
          </cell>
        </row>
        <row r="6496">
          <cell r="H6496" t="str">
            <v/>
          </cell>
        </row>
        <row r="6497">
          <cell r="H6497" t="str">
            <v/>
          </cell>
        </row>
        <row r="6498">
          <cell r="H6498" t="str">
            <v/>
          </cell>
        </row>
        <row r="6499">
          <cell r="H6499" t="str">
            <v/>
          </cell>
        </row>
        <row r="6500">
          <cell r="H6500" t="str">
            <v/>
          </cell>
        </row>
        <row r="6501">
          <cell r="H6501" t="str">
            <v/>
          </cell>
        </row>
        <row r="6502">
          <cell r="H6502" t="str">
            <v/>
          </cell>
        </row>
        <row r="6503">
          <cell r="H6503" t="str">
            <v/>
          </cell>
        </row>
        <row r="6504">
          <cell r="H6504" t="str">
            <v/>
          </cell>
        </row>
        <row r="6505">
          <cell r="H6505" t="str">
            <v/>
          </cell>
        </row>
        <row r="6506">
          <cell r="H6506" t="str">
            <v/>
          </cell>
        </row>
        <row r="6507">
          <cell r="H6507" t="str">
            <v/>
          </cell>
        </row>
        <row r="6508">
          <cell r="H6508" t="str">
            <v/>
          </cell>
        </row>
        <row r="6509">
          <cell r="H6509" t="str">
            <v/>
          </cell>
        </row>
        <row r="6510">
          <cell r="H6510" t="str">
            <v/>
          </cell>
        </row>
        <row r="6511">
          <cell r="H6511" t="str">
            <v/>
          </cell>
        </row>
        <row r="6512">
          <cell r="H6512" t="str">
            <v/>
          </cell>
        </row>
        <row r="6513">
          <cell r="H6513" t="str">
            <v/>
          </cell>
        </row>
        <row r="6514">
          <cell r="H6514" t="str">
            <v/>
          </cell>
        </row>
        <row r="6515">
          <cell r="H6515" t="str">
            <v/>
          </cell>
        </row>
        <row r="6516">
          <cell r="H6516" t="str">
            <v/>
          </cell>
        </row>
        <row r="6517">
          <cell r="H6517" t="str">
            <v/>
          </cell>
        </row>
        <row r="6518">
          <cell r="H6518" t="str">
            <v/>
          </cell>
        </row>
        <row r="6519">
          <cell r="H6519" t="str">
            <v/>
          </cell>
        </row>
        <row r="6520">
          <cell r="H6520" t="str">
            <v/>
          </cell>
        </row>
        <row r="6521">
          <cell r="H6521" t="str">
            <v/>
          </cell>
        </row>
        <row r="6522">
          <cell r="H6522" t="str">
            <v/>
          </cell>
        </row>
        <row r="6523">
          <cell r="H6523" t="str">
            <v/>
          </cell>
        </row>
        <row r="6524">
          <cell r="H6524" t="str">
            <v/>
          </cell>
        </row>
        <row r="6525">
          <cell r="H6525" t="str">
            <v/>
          </cell>
        </row>
        <row r="6526">
          <cell r="H6526" t="str">
            <v/>
          </cell>
        </row>
        <row r="6527">
          <cell r="H6527" t="str">
            <v/>
          </cell>
        </row>
        <row r="6528">
          <cell r="H6528" t="str">
            <v/>
          </cell>
        </row>
        <row r="6529">
          <cell r="H6529" t="str">
            <v/>
          </cell>
        </row>
        <row r="6530">
          <cell r="H6530" t="str">
            <v/>
          </cell>
        </row>
        <row r="6531">
          <cell r="H6531" t="str">
            <v/>
          </cell>
        </row>
        <row r="6532">
          <cell r="H6532" t="str">
            <v/>
          </cell>
        </row>
        <row r="6533">
          <cell r="H6533" t="str">
            <v/>
          </cell>
        </row>
        <row r="6534">
          <cell r="H6534" t="str">
            <v/>
          </cell>
        </row>
        <row r="6535">
          <cell r="H6535" t="str">
            <v/>
          </cell>
        </row>
        <row r="6536">
          <cell r="H6536" t="str">
            <v/>
          </cell>
        </row>
        <row r="6537">
          <cell r="H6537" t="str">
            <v/>
          </cell>
        </row>
        <row r="6538">
          <cell r="H6538" t="str">
            <v/>
          </cell>
        </row>
        <row r="6539">
          <cell r="H6539" t="str">
            <v/>
          </cell>
        </row>
        <row r="6540">
          <cell r="H6540" t="str">
            <v/>
          </cell>
        </row>
        <row r="6541">
          <cell r="H6541" t="str">
            <v/>
          </cell>
        </row>
        <row r="6542">
          <cell r="H6542" t="str">
            <v/>
          </cell>
        </row>
        <row r="6543">
          <cell r="H6543" t="str">
            <v/>
          </cell>
        </row>
        <row r="6544">
          <cell r="H6544" t="str">
            <v/>
          </cell>
        </row>
        <row r="6545">
          <cell r="H6545" t="str">
            <v/>
          </cell>
        </row>
        <row r="6546">
          <cell r="H6546" t="str">
            <v/>
          </cell>
        </row>
        <row r="6547">
          <cell r="H6547" t="str">
            <v/>
          </cell>
        </row>
        <row r="6548">
          <cell r="H6548" t="str">
            <v/>
          </cell>
        </row>
        <row r="6549">
          <cell r="H6549" t="str">
            <v/>
          </cell>
        </row>
        <row r="6550">
          <cell r="H6550" t="str">
            <v/>
          </cell>
        </row>
        <row r="6551">
          <cell r="H6551" t="str">
            <v/>
          </cell>
        </row>
        <row r="6552">
          <cell r="H6552" t="str">
            <v/>
          </cell>
        </row>
        <row r="6553">
          <cell r="H6553" t="str">
            <v/>
          </cell>
        </row>
        <row r="6554">
          <cell r="H6554" t="str">
            <v/>
          </cell>
        </row>
        <row r="6555">
          <cell r="H6555" t="str">
            <v/>
          </cell>
        </row>
        <row r="6556">
          <cell r="H6556" t="str">
            <v/>
          </cell>
        </row>
        <row r="6557">
          <cell r="H6557" t="str">
            <v/>
          </cell>
        </row>
        <row r="6558">
          <cell r="H6558" t="str">
            <v/>
          </cell>
        </row>
        <row r="6559">
          <cell r="H6559" t="str">
            <v/>
          </cell>
        </row>
        <row r="6560">
          <cell r="H6560" t="str">
            <v/>
          </cell>
        </row>
        <row r="6561">
          <cell r="H6561" t="str">
            <v/>
          </cell>
        </row>
        <row r="6562">
          <cell r="H6562" t="str">
            <v/>
          </cell>
        </row>
        <row r="6563">
          <cell r="H6563" t="str">
            <v/>
          </cell>
        </row>
        <row r="6564">
          <cell r="H6564" t="str">
            <v/>
          </cell>
        </row>
        <row r="6565">
          <cell r="H6565" t="str">
            <v/>
          </cell>
        </row>
        <row r="6566">
          <cell r="H6566" t="str">
            <v/>
          </cell>
        </row>
        <row r="6567">
          <cell r="H6567" t="str">
            <v/>
          </cell>
        </row>
        <row r="6568">
          <cell r="H6568" t="str">
            <v/>
          </cell>
        </row>
        <row r="6569">
          <cell r="H6569" t="str">
            <v/>
          </cell>
        </row>
        <row r="6570">
          <cell r="H6570" t="str">
            <v/>
          </cell>
        </row>
        <row r="6571">
          <cell r="H6571" t="str">
            <v/>
          </cell>
        </row>
        <row r="6572">
          <cell r="H6572" t="str">
            <v/>
          </cell>
        </row>
        <row r="6573">
          <cell r="H6573" t="str">
            <v/>
          </cell>
        </row>
        <row r="6574">
          <cell r="H6574" t="str">
            <v/>
          </cell>
        </row>
        <row r="6575">
          <cell r="H6575" t="str">
            <v/>
          </cell>
        </row>
        <row r="6576">
          <cell r="H6576" t="str">
            <v/>
          </cell>
        </row>
        <row r="6577">
          <cell r="H6577" t="str">
            <v/>
          </cell>
        </row>
        <row r="6578">
          <cell r="H6578" t="str">
            <v/>
          </cell>
        </row>
        <row r="6579">
          <cell r="H6579" t="str">
            <v/>
          </cell>
        </row>
        <row r="6580">
          <cell r="H6580" t="str">
            <v/>
          </cell>
        </row>
        <row r="6581">
          <cell r="H6581" t="str">
            <v/>
          </cell>
        </row>
        <row r="6582">
          <cell r="H6582" t="str">
            <v/>
          </cell>
        </row>
        <row r="6583">
          <cell r="H6583" t="str">
            <v/>
          </cell>
        </row>
        <row r="6584">
          <cell r="H6584" t="str">
            <v/>
          </cell>
        </row>
        <row r="6585">
          <cell r="H6585" t="str">
            <v/>
          </cell>
        </row>
        <row r="6586">
          <cell r="H6586" t="str">
            <v/>
          </cell>
        </row>
        <row r="6587">
          <cell r="H6587" t="str">
            <v/>
          </cell>
        </row>
        <row r="6588">
          <cell r="H6588" t="str">
            <v/>
          </cell>
        </row>
        <row r="6589">
          <cell r="H6589" t="str">
            <v/>
          </cell>
        </row>
        <row r="6590">
          <cell r="H6590" t="str">
            <v/>
          </cell>
        </row>
        <row r="6591">
          <cell r="H6591" t="str">
            <v/>
          </cell>
        </row>
        <row r="6592">
          <cell r="H6592" t="str">
            <v/>
          </cell>
        </row>
        <row r="6593">
          <cell r="H6593" t="str">
            <v/>
          </cell>
        </row>
        <row r="6594">
          <cell r="H6594" t="str">
            <v/>
          </cell>
        </row>
        <row r="6595">
          <cell r="H6595" t="str">
            <v/>
          </cell>
        </row>
        <row r="6596">
          <cell r="H6596" t="str">
            <v/>
          </cell>
        </row>
        <row r="6597">
          <cell r="H6597" t="str">
            <v/>
          </cell>
        </row>
        <row r="6598">
          <cell r="H6598" t="str">
            <v/>
          </cell>
        </row>
        <row r="6599">
          <cell r="H6599" t="str">
            <v/>
          </cell>
        </row>
        <row r="6600">
          <cell r="H6600" t="str">
            <v/>
          </cell>
        </row>
        <row r="6601">
          <cell r="H6601" t="str">
            <v/>
          </cell>
        </row>
        <row r="6602">
          <cell r="H6602" t="str">
            <v/>
          </cell>
        </row>
        <row r="6603">
          <cell r="H6603" t="str">
            <v/>
          </cell>
        </row>
        <row r="6604">
          <cell r="H6604" t="str">
            <v/>
          </cell>
        </row>
        <row r="6605">
          <cell r="H6605" t="str">
            <v/>
          </cell>
        </row>
        <row r="6606">
          <cell r="H6606" t="str">
            <v/>
          </cell>
        </row>
        <row r="6607">
          <cell r="H6607" t="str">
            <v/>
          </cell>
        </row>
        <row r="6608">
          <cell r="H6608" t="str">
            <v/>
          </cell>
        </row>
        <row r="6609">
          <cell r="H6609" t="str">
            <v/>
          </cell>
        </row>
        <row r="6610">
          <cell r="H6610" t="str">
            <v/>
          </cell>
        </row>
        <row r="6611">
          <cell r="H6611" t="str">
            <v/>
          </cell>
        </row>
        <row r="6612">
          <cell r="H6612" t="str">
            <v/>
          </cell>
        </row>
        <row r="6613">
          <cell r="H6613" t="str">
            <v/>
          </cell>
        </row>
        <row r="6614">
          <cell r="H6614" t="str">
            <v/>
          </cell>
        </row>
        <row r="6615">
          <cell r="H6615" t="str">
            <v/>
          </cell>
        </row>
        <row r="6616">
          <cell r="H6616" t="str">
            <v/>
          </cell>
        </row>
        <row r="6617">
          <cell r="H6617" t="str">
            <v/>
          </cell>
        </row>
        <row r="6618">
          <cell r="H6618" t="str">
            <v/>
          </cell>
        </row>
        <row r="6619">
          <cell r="H6619" t="str">
            <v/>
          </cell>
        </row>
        <row r="6620">
          <cell r="H6620" t="str">
            <v/>
          </cell>
        </row>
        <row r="6621">
          <cell r="H6621" t="str">
            <v/>
          </cell>
        </row>
        <row r="6622">
          <cell r="H6622" t="str">
            <v/>
          </cell>
        </row>
        <row r="6623">
          <cell r="H6623" t="str">
            <v/>
          </cell>
        </row>
        <row r="6624">
          <cell r="H6624" t="str">
            <v/>
          </cell>
        </row>
        <row r="6625">
          <cell r="H6625" t="str">
            <v/>
          </cell>
        </row>
        <row r="6626">
          <cell r="H6626" t="str">
            <v/>
          </cell>
        </row>
        <row r="6627">
          <cell r="H6627" t="str">
            <v/>
          </cell>
        </row>
        <row r="6628">
          <cell r="H6628" t="str">
            <v/>
          </cell>
        </row>
        <row r="6629">
          <cell r="H6629" t="str">
            <v/>
          </cell>
        </row>
        <row r="6630">
          <cell r="H6630" t="str">
            <v/>
          </cell>
        </row>
        <row r="6631">
          <cell r="H6631" t="str">
            <v/>
          </cell>
        </row>
        <row r="6632">
          <cell r="H6632" t="str">
            <v/>
          </cell>
        </row>
        <row r="6633">
          <cell r="H6633" t="str">
            <v/>
          </cell>
        </row>
        <row r="6634">
          <cell r="H6634" t="str">
            <v/>
          </cell>
        </row>
        <row r="6635">
          <cell r="H6635" t="str">
            <v/>
          </cell>
        </row>
        <row r="6636">
          <cell r="H6636" t="str">
            <v/>
          </cell>
        </row>
        <row r="6637">
          <cell r="H6637" t="str">
            <v/>
          </cell>
        </row>
        <row r="6638">
          <cell r="H6638" t="str">
            <v/>
          </cell>
        </row>
        <row r="6639">
          <cell r="H6639" t="str">
            <v/>
          </cell>
        </row>
        <row r="6640">
          <cell r="H6640" t="str">
            <v/>
          </cell>
        </row>
        <row r="6641">
          <cell r="H6641" t="str">
            <v/>
          </cell>
        </row>
        <row r="6642">
          <cell r="H6642" t="str">
            <v/>
          </cell>
        </row>
        <row r="6643">
          <cell r="H6643" t="str">
            <v/>
          </cell>
        </row>
        <row r="6644">
          <cell r="H6644" t="str">
            <v/>
          </cell>
        </row>
        <row r="6645">
          <cell r="H6645" t="str">
            <v/>
          </cell>
        </row>
        <row r="6646">
          <cell r="H6646" t="str">
            <v/>
          </cell>
        </row>
        <row r="6647">
          <cell r="H6647" t="str">
            <v/>
          </cell>
        </row>
        <row r="6648">
          <cell r="H6648" t="str">
            <v/>
          </cell>
        </row>
        <row r="6649">
          <cell r="H6649" t="str">
            <v/>
          </cell>
        </row>
        <row r="6650">
          <cell r="H6650" t="str">
            <v/>
          </cell>
        </row>
        <row r="6651">
          <cell r="H6651" t="str">
            <v/>
          </cell>
        </row>
        <row r="6652">
          <cell r="H6652" t="str">
            <v/>
          </cell>
        </row>
        <row r="6653">
          <cell r="H6653" t="str">
            <v/>
          </cell>
        </row>
        <row r="6654">
          <cell r="H6654" t="str">
            <v/>
          </cell>
        </row>
        <row r="6655">
          <cell r="H6655" t="str">
            <v/>
          </cell>
        </row>
        <row r="6656">
          <cell r="H6656" t="str">
            <v/>
          </cell>
        </row>
        <row r="6657">
          <cell r="H6657" t="str">
            <v/>
          </cell>
        </row>
        <row r="6658">
          <cell r="H6658" t="str">
            <v/>
          </cell>
        </row>
        <row r="6659">
          <cell r="H6659" t="str">
            <v/>
          </cell>
        </row>
        <row r="6660">
          <cell r="H6660" t="str">
            <v/>
          </cell>
        </row>
        <row r="6661">
          <cell r="H6661" t="str">
            <v/>
          </cell>
        </row>
        <row r="6662">
          <cell r="H6662" t="str">
            <v/>
          </cell>
        </row>
        <row r="6663">
          <cell r="H6663" t="str">
            <v/>
          </cell>
        </row>
        <row r="6664">
          <cell r="H6664" t="str">
            <v/>
          </cell>
        </row>
        <row r="6665">
          <cell r="H6665" t="str">
            <v/>
          </cell>
        </row>
        <row r="6666">
          <cell r="H6666" t="str">
            <v/>
          </cell>
        </row>
        <row r="6667">
          <cell r="H6667" t="str">
            <v/>
          </cell>
        </row>
        <row r="6668">
          <cell r="H6668" t="str">
            <v/>
          </cell>
        </row>
        <row r="6669">
          <cell r="H6669" t="str">
            <v/>
          </cell>
        </row>
        <row r="6670">
          <cell r="H6670" t="str">
            <v/>
          </cell>
        </row>
        <row r="6671">
          <cell r="H6671" t="str">
            <v/>
          </cell>
        </row>
        <row r="6672">
          <cell r="H6672" t="str">
            <v/>
          </cell>
        </row>
        <row r="6673">
          <cell r="H6673" t="str">
            <v/>
          </cell>
        </row>
        <row r="6674">
          <cell r="H6674" t="str">
            <v/>
          </cell>
        </row>
        <row r="6675">
          <cell r="H6675" t="str">
            <v/>
          </cell>
        </row>
        <row r="6676">
          <cell r="H6676" t="str">
            <v/>
          </cell>
        </row>
        <row r="6677">
          <cell r="H6677" t="str">
            <v/>
          </cell>
        </row>
        <row r="6678">
          <cell r="H6678" t="str">
            <v/>
          </cell>
        </row>
        <row r="6679">
          <cell r="H6679" t="str">
            <v/>
          </cell>
        </row>
        <row r="6680">
          <cell r="H6680" t="str">
            <v/>
          </cell>
        </row>
        <row r="6681">
          <cell r="H6681" t="str">
            <v/>
          </cell>
        </row>
        <row r="6682">
          <cell r="H6682" t="str">
            <v/>
          </cell>
        </row>
        <row r="6683">
          <cell r="H6683" t="str">
            <v/>
          </cell>
        </row>
        <row r="6684">
          <cell r="H6684" t="str">
            <v/>
          </cell>
        </row>
        <row r="6685">
          <cell r="H6685" t="str">
            <v/>
          </cell>
        </row>
        <row r="6686">
          <cell r="H6686" t="str">
            <v/>
          </cell>
        </row>
        <row r="6687">
          <cell r="H6687" t="str">
            <v/>
          </cell>
        </row>
        <row r="6688">
          <cell r="H6688" t="str">
            <v/>
          </cell>
        </row>
        <row r="6689">
          <cell r="H6689" t="str">
            <v/>
          </cell>
        </row>
        <row r="6690">
          <cell r="H6690" t="str">
            <v/>
          </cell>
        </row>
        <row r="6691">
          <cell r="H6691" t="str">
            <v/>
          </cell>
        </row>
        <row r="6692">
          <cell r="H6692" t="str">
            <v/>
          </cell>
        </row>
        <row r="6693">
          <cell r="H6693" t="str">
            <v/>
          </cell>
        </row>
        <row r="6694">
          <cell r="H6694" t="str">
            <v/>
          </cell>
        </row>
        <row r="6695">
          <cell r="H6695" t="str">
            <v/>
          </cell>
        </row>
        <row r="6696">
          <cell r="H6696" t="str">
            <v/>
          </cell>
        </row>
        <row r="6697">
          <cell r="H6697" t="str">
            <v/>
          </cell>
        </row>
        <row r="6698">
          <cell r="H6698" t="str">
            <v/>
          </cell>
        </row>
        <row r="6699">
          <cell r="H6699" t="str">
            <v/>
          </cell>
        </row>
        <row r="6700">
          <cell r="H6700" t="str">
            <v/>
          </cell>
        </row>
        <row r="6701">
          <cell r="H6701" t="str">
            <v/>
          </cell>
        </row>
        <row r="6702">
          <cell r="H6702" t="str">
            <v/>
          </cell>
        </row>
        <row r="6703">
          <cell r="H6703" t="str">
            <v/>
          </cell>
        </row>
        <row r="6704">
          <cell r="H6704" t="str">
            <v/>
          </cell>
        </row>
        <row r="6705">
          <cell r="H6705" t="str">
            <v/>
          </cell>
        </row>
        <row r="6706">
          <cell r="H6706" t="str">
            <v/>
          </cell>
        </row>
        <row r="6707">
          <cell r="H6707" t="str">
            <v/>
          </cell>
        </row>
        <row r="6708">
          <cell r="H6708" t="str">
            <v/>
          </cell>
        </row>
        <row r="6709">
          <cell r="H6709" t="str">
            <v/>
          </cell>
        </row>
        <row r="6710">
          <cell r="H6710" t="str">
            <v/>
          </cell>
        </row>
        <row r="6711">
          <cell r="H6711" t="str">
            <v/>
          </cell>
        </row>
        <row r="6712">
          <cell r="H6712" t="str">
            <v/>
          </cell>
        </row>
        <row r="6713">
          <cell r="H6713" t="str">
            <v/>
          </cell>
        </row>
        <row r="6714">
          <cell r="H6714" t="str">
            <v/>
          </cell>
        </row>
        <row r="6715">
          <cell r="H6715" t="str">
            <v/>
          </cell>
        </row>
        <row r="6716">
          <cell r="H6716" t="str">
            <v/>
          </cell>
        </row>
        <row r="6717">
          <cell r="H6717" t="str">
            <v/>
          </cell>
        </row>
        <row r="6718">
          <cell r="H6718" t="str">
            <v/>
          </cell>
        </row>
        <row r="6719">
          <cell r="H6719" t="str">
            <v/>
          </cell>
        </row>
        <row r="6720">
          <cell r="H6720" t="str">
            <v/>
          </cell>
        </row>
        <row r="6721">
          <cell r="H6721" t="str">
            <v/>
          </cell>
        </row>
        <row r="6722">
          <cell r="H6722" t="str">
            <v/>
          </cell>
        </row>
        <row r="6723">
          <cell r="H6723" t="str">
            <v/>
          </cell>
        </row>
        <row r="6724">
          <cell r="H6724" t="str">
            <v/>
          </cell>
        </row>
        <row r="6725">
          <cell r="H6725" t="str">
            <v/>
          </cell>
        </row>
        <row r="6726">
          <cell r="H6726" t="str">
            <v/>
          </cell>
        </row>
        <row r="6727">
          <cell r="H6727" t="str">
            <v/>
          </cell>
        </row>
        <row r="6728">
          <cell r="H6728" t="str">
            <v/>
          </cell>
        </row>
        <row r="6729">
          <cell r="H6729" t="str">
            <v/>
          </cell>
        </row>
        <row r="6730">
          <cell r="H6730" t="str">
            <v/>
          </cell>
        </row>
        <row r="6731">
          <cell r="H6731" t="str">
            <v/>
          </cell>
        </row>
        <row r="6732">
          <cell r="H6732" t="str">
            <v/>
          </cell>
        </row>
        <row r="6733">
          <cell r="H6733" t="str">
            <v/>
          </cell>
        </row>
        <row r="6734">
          <cell r="H6734" t="str">
            <v/>
          </cell>
        </row>
        <row r="6735">
          <cell r="H6735" t="str">
            <v/>
          </cell>
        </row>
        <row r="6736">
          <cell r="H6736" t="str">
            <v/>
          </cell>
        </row>
        <row r="6737">
          <cell r="H6737" t="str">
            <v/>
          </cell>
        </row>
        <row r="6738">
          <cell r="H6738" t="str">
            <v/>
          </cell>
        </row>
        <row r="6739">
          <cell r="H6739" t="str">
            <v/>
          </cell>
        </row>
        <row r="6740">
          <cell r="H6740" t="str">
            <v/>
          </cell>
        </row>
        <row r="6741">
          <cell r="H6741" t="str">
            <v/>
          </cell>
        </row>
        <row r="6742">
          <cell r="H6742" t="str">
            <v/>
          </cell>
        </row>
        <row r="6743">
          <cell r="H6743" t="str">
            <v/>
          </cell>
        </row>
        <row r="6744">
          <cell r="H6744" t="str">
            <v/>
          </cell>
        </row>
        <row r="6745">
          <cell r="H6745" t="str">
            <v/>
          </cell>
        </row>
        <row r="6746">
          <cell r="H6746" t="str">
            <v/>
          </cell>
        </row>
        <row r="6747">
          <cell r="H6747" t="str">
            <v/>
          </cell>
        </row>
        <row r="6748">
          <cell r="H6748" t="str">
            <v/>
          </cell>
        </row>
        <row r="6749">
          <cell r="H6749" t="str">
            <v/>
          </cell>
        </row>
        <row r="6750">
          <cell r="H6750" t="str">
            <v/>
          </cell>
        </row>
        <row r="6751">
          <cell r="H6751" t="str">
            <v/>
          </cell>
        </row>
        <row r="6752">
          <cell r="H6752" t="str">
            <v/>
          </cell>
        </row>
        <row r="6753">
          <cell r="H6753" t="str">
            <v/>
          </cell>
        </row>
        <row r="6754">
          <cell r="H6754" t="str">
            <v/>
          </cell>
        </row>
        <row r="6755">
          <cell r="H6755" t="str">
            <v/>
          </cell>
        </row>
        <row r="6756">
          <cell r="H6756" t="str">
            <v/>
          </cell>
        </row>
        <row r="6757">
          <cell r="H6757" t="str">
            <v/>
          </cell>
        </row>
        <row r="6758">
          <cell r="H6758" t="str">
            <v/>
          </cell>
        </row>
        <row r="6759">
          <cell r="H6759" t="str">
            <v/>
          </cell>
        </row>
        <row r="6760">
          <cell r="H6760" t="str">
            <v/>
          </cell>
        </row>
        <row r="6761">
          <cell r="H6761" t="str">
            <v/>
          </cell>
        </row>
        <row r="6762">
          <cell r="H6762" t="str">
            <v/>
          </cell>
        </row>
        <row r="6763">
          <cell r="H6763" t="str">
            <v/>
          </cell>
        </row>
        <row r="6764">
          <cell r="H6764" t="str">
            <v/>
          </cell>
        </row>
        <row r="6765">
          <cell r="H6765" t="str">
            <v/>
          </cell>
        </row>
        <row r="6766">
          <cell r="H6766" t="str">
            <v/>
          </cell>
        </row>
        <row r="6767">
          <cell r="H6767" t="str">
            <v/>
          </cell>
        </row>
        <row r="6768">
          <cell r="H6768" t="str">
            <v/>
          </cell>
        </row>
        <row r="6769">
          <cell r="H6769" t="str">
            <v/>
          </cell>
        </row>
        <row r="6770">
          <cell r="H6770" t="str">
            <v/>
          </cell>
        </row>
        <row r="6771">
          <cell r="H6771" t="str">
            <v/>
          </cell>
        </row>
        <row r="6772">
          <cell r="H6772" t="str">
            <v/>
          </cell>
        </row>
        <row r="6773">
          <cell r="H6773" t="str">
            <v/>
          </cell>
        </row>
        <row r="6774">
          <cell r="H6774" t="str">
            <v/>
          </cell>
        </row>
        <row r="6775">
          <cell r="H6775" t="str">
            <v/>
          </cell>
        </row>
        <row r="6776">
          <cell r="H6776" t="str">
            <v/>
          </cell>
        </row>
        <row r="6777">
          <cell r="H6777" t="str">
            <v/>
          </cell>
        </row>
        <row r="6778">
          <cell r="H6778" t="str">
            <v/>
          </cell>
        </row>
        <row r="6779">
          <cell r="H6779" t="str">
            <v/>
          </cell>
        </row>
        <row r="6780">
          <cell r="H6780" t="str">
            <v/>
          </cell>
        </row>
        <row r="6781">
          <cell r="H6781" t="str">
            <v/>
          </cell>
        </row>
        <row r="6782">
          <cell r="H6782" t="str">
            <v/>
          </cell>
        </row>
        <row r="6783">
          <cell r="H6783" t="str">
            <v/>
          </cell>
        </row>
        <row r="6784">
          <cell r="H6784" t="str">
            <v/>
          </cell>
        </row>
        <row r="6785">
          <cell r="H6785" t="str">
            <v/>
          </cell>
        </row>
        <row r="6786">
          <cell r="H6786" t="str">
            <v/>
          </cell>
        </row>
        <row r="6787">
          <cell r="H6787" t="str">
            <v/>
          </cell>
        </row>
        <row r="6788">
          <cell r="H6788" t="str">
            <v/>
          </cell>
        </row>
        <row r="6789">
          <cell r="H6789" t="str">
            <v/>
          </cell>
        </row>
        <row r="6790">
          <cell r="H6790" t="str">
            <v/>
          </cell>
        </row>
        <row r="6791">
          <cell r="H6791" t="str">
            <v/>
          </cell>
        </row>
        <row r="6792">
          <cell r="H6792" t="str">
            <v/>
          </cell>
        </row>
        <row r="6793">
          <cell r="H6793" t="str">
            <v/>
          </cell>
        </row>
        <row r="6794">
          <cell r="H6794" t="str">
            <v/>
          </cell>
        </row>
        <row r="6795">
          <cell r="H6795" t="str">
            <v/>
          </cell>
        </row>
        <row r="6796">
          <cell r="H6796" t="str">
            <v/>
          </cell>
        </row>
        <row r="6797">
          <cell r="H6797" t="str">
            <v/>
          </cell>
        </row>
        <row r="6798">
          <cell r="H6798" t="str">
            <v/>
          </cell>
        </row>
        <row r="6799">
          <cell r="H6799" t="str">
            <v/>
          </cell>
        </row>
        <row r="6800">
          <cell r="H6800" t="str">
            <v/>
          </cell>
        </row>
        <row r="6801">
          <cell r="H6801" t="str">
            <v/>
          </cell>
        </row>
        <row r="6802">
          <cell r="H6802" t="str">
            <v/>
          </cell>
        </row>
        <row r="6803">
          <cell r="H6803" t="str">
            <v/>
          </cell>
        </row>
        <row r="6804">
          <cell r="H6804" t="str">
            <v/>
          </cell>
        </row>
        <row r="6805">
          <cell r="H6805" t="str">
            <v/>
          </cell>
        </row>
        <row r="6806">
          <cell r="H6806" t="str">
            <v/>
          </cell>
        </row>
        <row r="6807">
          <cell r="H6807" t="str">
            <v/>
          </cell>
        </row>
        <row r="6808">
          <cell r="H6808" t="str">
            <v/>
          </cell>
        </row>
        <row r="6809">
          <cell r="H6809" t="str">
            <v/>
          </cell>
        </row>
        <row r="6810">
          <cell r="H6810" t="str">
            <v/>
          </cell>
        </row>
        <row r="6811">
          <cell r="H6811" t="str">
            <v/>
          </cell>
        </row>
        <row r="6812">
          <cell r="H6812" t="str">
            <v/>
          </cell>
        </row>
        <row r="6813">
          <cell r="H6813" t="str">
            <v/>
          </cell>
        </row>
        <row r="6814">
          <cell r="H6814" t="str">
            <v/>
          </cell>
        </row>
        <row r="6815">
          <cell r="H6815" t="str">
            <v/>
          </cell>
        </row>
        <row r="6816">
          <cell r="H6816" t="str">
            <v/>
          </cell>
        </row>
        <row r="6817">
          <cell r="H6817" t="str">
            <v/>
          </cell>
        </row>
        <row r="6818">
          <cell r="H6818" t="str">
            <v/>
          </cell>
        </row>
        <row r="6819">
          <cell r="H6819" t="str">
            <v/>
          </cell>
        </row>
        <row r="6820">
          <cell r="H6820" t="str">
            <v/>
          </cell>
        </row>
        <row r="6821">
          <cell r="H6821" t="str">
            <v/>
          </cell>
        </row>
        <row r="6822">
          <cell r="H6822" t="str">
            <v/>
          </cell>
        </row>
        <row r="6823">
          <cell r="H6823" t="str">
            <v/>
          </cell>
        </row>
        <row r="6824">
          <cell r="H6824" t="str">
            <v/>
          </cell>
        </row>
        <row r="6825">
          <cell r="H6825" t="str">
            <v/>
          </cell>
        </row>
        <row r="6826">
          <cell r="H6826" t="str">
            <v/>
          </cell>
        </row>
        <row r="6827">
          <cell r="H6827" t="str">
            <v/>
          </cell>
        </row>
        <row r="6828">
          <cell r="H6828" t="str">
            <v/>
          </cell>
        </row>
        <row r="6829">
          <cell r="H6829" t="str">
            <v/>
          </cell>
        </row>
        <row r="6830">
          <cell r="H6830" t="str">
            <v/>
          </cell>
        </row>
        <row r="6831">
          <cell r="H6831" t="str">
            <v/>
          </cell>
        </row>
        <row r="6832">
          <cell r="H6832" t="str">
            <v/>
          </cell>
        </row>
        <row r="6833">
          <cell r="H6833" t="str">
            <v/>
          </cell>
        </row>
        <row r="6834">
          <cell r="H6834" t="str">
            <v/>
          </cell>
        </row>
        <row r="6835">
          <cell r="H6835" t="str">
            <v/>
          </cell>
        </row>
        <row r="6836">
          <cell r="H6836" t="str">
            <v/>
          </cell>
        </row>
        <row r="6837">
          <cell r="H6837" t="str">
            <v/>
          </cell>
        </row>
        <row r="6838">
          <cell r="H6838" t="str">
            <v/>
          </cell>
        </row>
        <row r="6839">
          <cell r="H6839" t="str">
            <v/>
          </cell>
        </row>
        <row r="6840">
          <cell r="H6840" t="str">
            <v/>
          </cell>
        </row>
        <row r="6841">
          <cell r="H6841" t="str">
            <v/>
          </cell>
        </row>
        <row r="6842">
          <cell r="H6842" t="str">
            <v/>
          </cell>
        </row>
        <row r="6843">
          <cell r="H6843" t="str">
            <v/>
          </cell>
        </row>
        <row r="6844">
          <cell r="H6844" t="str">
            <v/>
          </cell>
        </row>
        <row r="6845">
          <cell r="H6845" t="str">
            <v/>
          </cell>
        </row>
        <row r="6846">
          <cell r="H6846" t="str">
            <v/>
          </cell>
        </row>
        <row r="6847">
          <cell r="H6847" t="str">
            <v/>
          </cell>
        </row>
        <row r="6848">
          <cell r="H6848" t="str">
            <v/>
          </cell>
        </row>
        <row r="6849">
          <cell r="H6849" t="str">
            <v/>
          </cell>
        </row>
        <row r="6850">
          <cell r="H6850" t="str">
            <v/>
          </cell>
        </row>
        <row r="6851">
          <cell r="H6851" t="str">
            <v/>
          </cell>
        </row>
        <row r="6852">
          <cell r="H6852" t="str">
            <v/>
          </cell>
        </row>
        <row r="6853">
          <cell r="H6853" t="str">
            <v/>
          </cell>
        </row>
        <row r="6854">
          <cell r="H6854" t="str">
            <v/>
          </cell>
        </row>
        <row r="6855">
          <cell r="H6855" t="str">
            <v/>
          </cell>
        </row>
        <row r="6856">
          <cell r="H6856" t="str">
            <v/>
          </cell>
        </row>
        <row r="6857">
          <cell r="H6857" t="str">
            <v/>
          </cell>
        </row>
        <row r="6858">
          <cell r="H6858" t="str">
            <v/>
          </cell>
        </row>
        <row r="6859">
          <cell r="H6859" t="str">
            <v/>
          </cell>
        </row>
        <row r="6860">
          <cell r="H6860" t="str">
            <v/>
          </cell>
        </row>
        <row r="6861">
          <cell r="H6861" t="str">
            <v/>
          </cell>
        </row>
        <row r="6862">
          <cell r="H6862" t="str">
            <v/>
          </cell>
        </row>
        <row r="6863">
          <cell r="H6863" t="str">
            <v/>
          </cell>
        </row>
        <row r="6864">
          <cell r="H6864" t="str">
            <v/>
          </cell>
        </row>
        <row r="6865">
          <cell r="H6865" t="str">
            <v/>
          </cell>
        </row>
        <row r="6866">
          <cell r="H6866" t="str">
            <v/>
          </cell>
        </row>
        <row r="6867">
          <cell r="H6867" t="str">
            <v/>
          </cell>
        </row>
        <row r="6868">
          <cell r="H6868" t="str">
            <v/>
          </cell>
        </row>
        <row r="6869">
          <cell r="H6869" t="str">
            <v/>
          </cell>
        </row>
        <row r="6870">
          <cell r="H6870" t="str">
            <v/>
          </cell>
        </row>
        <row r="6871">
          <cell r="H6871" t="str">
            <v/>
          </cell>
        </row>
        <row r="6872">
          <cell r="H6872" t="str">
            <v/>
          </cell>
        </row>
        <row r="6873">
          <cell r="H6873" t="str">
            <v/>
          </cell>
        </row>
        <row r="6874">
          <cell r="H6874" t="str">
            <v/>
          </cell>
        </row>
        <row r="6875">
          <cell r="H6875" t="str">
            <v/>
          </cell>
        </row>
        <row r="6876">
          <cell r="H6876" t="str">
            <v/>
          </cell>
        </row>
        <row r="6877">
          <cell r="H6877" t="str">
            <v/>
          </cell>
        </row>
        <row r="6878">
          <cell r="H6878" t="str">
            <v/>
          </cell>
        </row>
        <row r="6879">
          <cell r="H6879" t="str">
            <v/>
          </cell>
        </row>
        <row r="6880">
          <cell r="H6880" t="str">
            <v/>
          </cell>
        </row>
        <row r="6881">
          <cell r="H6881" t="str">
            <v/>
          </cell>
        </row>
        <row r="6882">
          <cell r="H6882" t="str">
            <v/>
          </cell>
        </row>
        <row r="6883">
          <cell r="H6883" t="str">
            <v/>
          </cell>
        </row>
        <row r="6884">
          <cell r="H6884" t="str">
            <v/>
          </cell>
        </row>
        <row r="6885">
          <cell r="H6885" t="str">
            <v/>
          </cell>
        </row>
        <row r="6886">
          <cell r="H6886" t="str">
            <v/>
          </cell>
        </row>
        <row r="6887">
          <cell r="H6887" t="str">
            <v/>
          </cell>
        </row>
        <row r="6888">
          <cell r="H6888" t="str">
            <v/>
          </cell>
        </row>
        <row r="6889">
          <cell r="H6889" t="str">
            <v/>
          </cell>
        </row>
        <row r="6890">
          <cell r="H6890" t="str">
            <v/>
          </cell>
        </row>
        <row r="6891">
          <cell r="H6891" t="str">
            <v/>
          </cell>
        </row>
        <row r="6892">
          <cell r="H6892" t="str">
            <v/>
          </cell>
        </row>
        <row r="6893">
          <cell r="H6893" t="str">
            <v/>
          </cell>
        </row>
        <row r="6894">
          <cell r="H6894" t="str">
            <v/>
          </cell>
        </row>
        <row r="6895">
          <cell r="H6895" t="str">
            <v/>
          </cell>
        </row>
        <row r="6896">
          <cell r="H6896" t="str">
            <v/>
          </cell>
        </row>
        <row r="6897">
          <cell r="H6897" t="str">
            <v/>
          </cell>
        </row>
        <row r="6898">
          <cell r="H6898" t="str">
            <v/>
          </cell>
        </row>
        <row r="6899">
          <cell r="H6899" t="str">
            <v/>
          </cell>
        </row>
        <row r="6900">
          <cell r="H6900" t="str">
            <v/>
          </cell>
        </row>
        <row r="6901">
          <cell r="H6901" t="str">
            <v/>
          </cell>
        </row>
        <row r="6902">
          <cell r="H6902" t="str">
            <v/>
          </cell>
        </row>
        <row r="6903">
          <cell r="H6903" t="str">
            <v/>
          </cell>
        </row>
        <row r="6904">
          <cell r="H6904" t="str">
            <v/>
          </cell>
        </row>
        <row r="6905">
          <cell r="H6905" t="str">
            <v/>
          </cell>
        </row>
        <row r="6906">
          <cell r="H6906" t="str">
            <v/>
          </cell>
        </row>
        <row r="6907">
          <cell r="H6907" t="str">
            <v/>
          </cell>
        </row>
        <row r="6908">
          <cell r="H6908" t="str">
            <v/>
          </cell>
        </row>
        <row r="6909">
          <cell r="H6909" t="str">
            <v/>
          </cell>
        </row>
        <row r="6910">
          <cell r="H6910" t="str">
            <v/>
          </cell>
        </row>
        <row r="6911">
          <cell r="H6911" t="str">
            <v/>
          </cell>
        </row>
        <row r="6912">
          <cell r="H6912" t="str">
            <v/>
          </cell>
        </row>
        <row r="6913">
          <cell r="H6913" t="str">
            <v/>
          </cell>
        </row>
        <row r="6914">
          <cell r="H6914" t="str">
            <v/>
          </cell>
        </row>
        <row r="6915">
          <cell r="H6915" t="str">
            <v/>
          </cell>
        </row>
        <row r="6916">
          <cell r="H6916" t="str">
            <v/>
          </cell>
        </row>
        <row r="6917">
          <cell r="H6917" t="str">
            <v/>
          </cell>
        </row>
        <row r="6918">
          <cell r="H6918" t="str">
            <v/>
          </cell>
        </row>
        <row r="6919">
          <cell r="H6919" t="str">
            <v/>
          </cell>
        </row>
        <row r="6920">
          <cell r="H6920" t="str">
            <v/>
          </cell>
        </row>
        <row r="6921">
          <cell r="H6921" t="str">
            <v/>
          </cell>
        </row>
        <row r="6922">
          <cell r="H6922" t="str">
            <v/>
          </cell>
        </row>
        <row r="6923">
          <cell r="H6923" t="str">
            <v/>
          </cell>
        </row>
        <row r="6924">
          <cell r="H6924" t="str">
            <v/>
          </cell>
        </row>
        <row r="6925">
          <cell r="H6925" t="str">
            <v/>
          </cell>
        </row>
        <row r="6926">
          <cell r="H6926" t="str">
            <v/>
          </cell>
        </row>
        <row r="6927">
          <cell r="H6927" t="str">
            <v/>
          </cell>
        </row>
        <row r="6928">
          <cell r="H6928" t="str">
            <v/>
          </cell>
        </row>
        <row r="6929">
          <cell r="H6929" t="str">
            <v/>
          </cell>
        </row>
        <row r="6930">
          <cell r="H6930" t="str">
            <v/>
          </cell>
        </row>
        <row r="6931">
          <cell r="H6931" t="str">
            <v/>
          </cell>
        </row>
        <row r="6932">
          <cell r="H6932" t="str">
            <v/>
          </cell>
        </row>
        <row r="6933">
          <cell r="H6933" t="str">
            <v/>
          </cell>
        </row>
        <row r="6934">
          <cell r="H6934" t="str">
            <v/>
          </cell>
        </row>
        <row r="6935">
          <cell r="H6935" t="str">
            <v/>
          </cell>
        </row>
        <row r="6936">
          <cell r="H6936" t="str">
            <v/>
          </cell>
        </row>
        <row r="6937">
          <cell r="H6937" t="str">
            <v/>
          </cell>
        </row>
        <row r="6938">
          <cell r="H6938" t="str">
            <v/>
          </cell>
        </row>
        <row r="6939">
          <cell r="H6939" t="str">
            <v/>
          </cell>
        </row>
        <row r="6940">
          <cell r="H6940" t="str">
            <v/>
          </cell>
        </row>
        <row r="6941">
          <cell r="H6941" t="str">
            <v/>
          </cell>
        </row>
        <row r="6942">
          <cell r="H6942" t="str">
            <v/>
          </cell>
        </row>
        <row r="6943">
          <cell r="H6943" t="str">
            <v/>
          </cell>
        </row>
        <row r="6944">
          <cell r="H6944" t="str">
            <v/>
          </cell>
        </row>
        <row r="6945">
          <cell r="H6945" t="str">
            <v/>
          </cell>
        </row>
        <row r="6946">
          <cell r="H6946" t="str">
            <v/>
          </cell>
        </row>
        <row r="6947">
          <cell r="H6947" t="str">
            <v/>
          </cell>
        </row>
        <row r="6948">
          <cell r="H6948" t="str">
            <v/>
          </cell>
        </row>
        <row r="6949">
          <cell r="H6949" t="str">
            <v/>
          </cell>
        </row>
        <row r="6950">
          <cell r="H6950" t="str">
            <v/>
          </cell>
        </row>
        <row r="6951">
          <cell r="H6951" t="str">
            <v/>
          </cell>
        </row>
        <row r="6952">
          <cell r="H6952" t="str">
            <v/>
          </cell>
        </row>
        <row r="6953">
          <cell r="H6953" t="str">
            <v/>
          </cell>
        </row>
        <row r="6954">
          <cell r="H6954" t="str">
            <v/>
          </cell>
        </row>
        <row r="6955">
          <cell r="H6955" t="str">
            <v/>
          </cell>
        </row>
        <row r="6956">
          <cell r="H6956" t="str">
            <v/>
          </cell>
        </row>
        <row r="6957">
          <cell r="H6957" t="str">
            <v/>
          </cell>
        </row>
        <row r="6958">
          <cell r="H6958" t="str">
            <v/>
          </cell>
        </row>
        <row r="6959">
          <cell r="H6959" t="str">
            <v/>
          </cell>
        </row>
        <row r="6960">
          <cell r="H6960" t="str">
            <v/>
          </cell>
        </row>
        <row r="6961">
          <cell r="H6961" t="str">
            <v/>
          </cell>
        </row>
        <row r="6962">
          <cell r="H6962" t="str">
            <v/>
          </cell>
        </row>
        <row r="6963">
          <cell r="H6963" t="str">
            <v/>
          </cell>
        </row>
        <row r="6964">
          <cell r="H6964" t="str">
            <v/>
          </cell>
        </row>
        <row r="6965">
          <cell r="H6965" t="str">
            <v/>
          </cell>
        </row>
        <row r="6966">
          <cell r="H6966" t="str">
            <v/>
          </cell>
        </row>
        <row r="6967">
          <cell r="H6967" t="str">
            <v/>
          </cell>
        </row>
        <row r="6968">
          <cell r="H6968" t="str">
            <v/>
          </cell>
        </row>
        <row r="6969">
          <cell r="H6969" t="str">
            <v/>
          </cell>
        </row>
        <row r="6970">
          <cell r="H6970" t="str">
            <v/>
          </cell>
        </row>
        <row r="6971">
          <cell r="H6971" t="str">
            <v/>
          </cell>
        </row>
        <row r="6972">
          <cell r="H6972" t="str">
            <v/>
          </cell>
        </row>
        <row r="6973">
          <cell r="H6973" t="str">
            <v/>
          </cell>
        </row>
        <row r="6974">
          <cell r="H6974" t="str">
            <v/>
          </cell>
        </row>
        <row r="6975">
          <cell r="H6975" t="str">
            <v/>
          </cell>
        </row>
        <row r="6976">
          <cell r="H6976" t="str">
            <v/>
          </cell>
        </row>
        <row r="6977">
          <cell r="H6977" t="str">
            <v/>
          </cell>
        </row>
        <row r="6978">
          <cell r="H6978" t="str">
            <v/>
          </cell>
        </row>
        <row r="6979">
          <cell r="H6979" t="str">
            <v/>
          </cell>
        </row>
        <row r="6980">
          <cell r="H6980" t="str">
            <v/>
          </cell>
        </row>
        <row r="6981">
          <cell r="H6981" t="str">
            <v/>
          </cell>
        </row>
        <row r="6982">
          <cell r="H6982" t="str">
            <v/>
          </cell>
        </row>
        <row r="6983">
          <cell r="H6983" t="str">
            <v/>
          </cell>
        </row>
        <row r="6984">
          <cell r="H6984" t="str">
            <v/>
          </cell>
        </row>
        <row r="6985">
          <cell r="H6985" t="str">
            <v/>
          </cell>
        </row>
        <row r="6986">
          <cell r="H6986" t="str">
            <v/>
          </cell>
        </row>
        <row r="6987">
          <cell r="H6987" t="str">
            <v/>
          </cell>
        </row>
        <row r="6988">
          <cell r="H6988" t="str">
            <v/>
          </cell>
        </row>
        <row r="6989">
          <cell r="H6989" t="str">
            <v/>
          </cell>
        </row>
        <row r="6990">
          <cell r="H6990" t="str">
            <v/>
          </cell>
        </row>
        <row r="6991">
          <cell r="H6991" t="str">
            <v/>
          </cell>
        </row>
        <row r="6992">
          <cell r="H6992" t="str">
            <v/>
          </cell>
        </row>
        <row r="6993">
          <cell r="H6993" t="str">
            <v/>
          </cell>
        </row>
        <row r="6994">
          <cell r="H6994" t="str">
            <v/>
          </cell>
        </row>
        <row r="6995">
          <cell r="H6995" t="str">
            <v/>
          </cell>
        </row>
        <row r="6996">
          <cell r="H6996" t="str">
            <v/>
          </cell>
        </row>
        <row r="6997">
          <cell r="H6997" t="str">
            <v/>
          </cell>
        </row>
        <row r="6998">
          <cell r="H6998" t="str">
            <v/>
          </cell>
        </row>
        <row r="6999">
          <cell r="H6999" t="str">
            <v/>
          </cell>
        </row>
        <row r="7000">
          <cell r="H7000" t="str">
            <v/>
          </cell>
        </row>
        <row r="7001">
          <cell r="H7001" t="str">
            <v/>
          </cell>
        </row>
        <row r="7002">
          <cell r="H7002" t="str">
            <v/>
          </cell>
        </row>
        <row r="7003">
          <cell r="H7003" t="str">
            <v/>
          </cell>
        </row>
        <row r="7004">
          <cell r="H7004" t="str">
            <v/>
          </cell>
        </row>
        <row r="7005">
          <cell r="H7005" t="str">
            <v/>
          </cell>
        </row>
        <row r="7006">
          <cell r="H7006" t="str">
            <v/>
          </cell>
        </row>
        <row r="7007">
          <cell r="H7007" t="str">
            <v/>
          </cell>
        </row>
        <row r="7008">
          <cell r="H7008" t="str">
            <v/>
          </cell>
        </row>
        <row r="7009">
          <cell r="H7009" t="str">
            <v/>
          </cell>
        </row>
        <row r="7010">
          <cell r="H7010" t="str">
            <v/>
          </cell>
        </row>
        <row r="7011">
          <cell r="H7011" t="str">
            <v/>
          </cell>
        </row>
        <row r="7012">
          <cell r="H7012" t="str">
            <v/>
          </cell>
        </row>
        <row r="7013">
          <cell r="H7013" t="str">
            <v/>
          </cell>
        </row>
        <row r="7014">
          <cell r="H7014" t="str">
            <v/>
          </cell>
        </row>
        <row r="7015">
          <cell r="H7015" t="str">
            <v/>
          </cell>
        </row>
        <row r="7016">
          <cell r="H7016" t="str">
            <v/>
          </cell>
        </row>
        <row r="7017">
          <cell r="H7017" t="str">
            <v/>
          </cell>
        </row>
        <row r="7018">
          <cell r="H7018" t="str">
            <v/>
          </cell>
        </row>
        <row r="7019">
          <cell r="H7019" t="str">
            <v/>
          </cell>
        </row>
        <row r="7020">
          <cell r="H7020" t="str">
            <v/>
          </cell>
        </row>
        <row r="7021">
          <cell r="H7021" t="str">
            <v/>
          </cell>
        </row>
        <row r="7022">
          <cell r="H7022" t="str">
            <v/>
          </cell>
        </row>
        <row r="7023">
          <cell r="H7023" t="str">
            <v/>
          </cell>
        </row>
        <row r="7024">
          <cell r="H7024" t="str">
            <v/>
          </cell>
        </row>
        <row r="7025">
          <cell r="H7025" t="str">
            <v/>
          </cell>
        </row>
        <row r="7026">
          <cell r="H7026" t="str">
            <v/>
          </cell>
        </row>
        <row r="7027">
          <cell r="H7027" t="str">
            <v/>
          </cell>
        </row>
        <row r="7028">
          <cell r="H7028" t="str">
            <v/>
          </cell>
        </row>
        <row r="7029">
          <cell r="H7029" t="str">
            <v/>
          </cell>
        </row>
        <row r="7030">
          <cell r="H7030" t="str">
            <v/>
          </cell>
        </row>
        <row r="7031">
          <cell r="H7031" t="str">
            <v/>
          </cell>
        </row>
        <row r="7032">
          <cell r="H7032" t="str">
            <v/>
          </cell>
        </row>
        <row r="7033">
          <cell r="H7033" t="str">
            <v/>
          </cell>
        </row>
        <row r="7034">
          <cell r="H7034" t="str">
            <v/>
          </cell>
        </row>
        <row r="7035">
          <cell r="H7035" t="str">
            <v/>
          </cell>
        </row>
        <row r="7036">
          <cell r="H7036" t="str">
            <v/>
          </cell>
        </row>
        <row r="7037">
          <cell r="H7037" t="str">
            <v/>
          </cell>
        </row>
        <row r="7038">
          <cell r="H7038" t="str">
            <v/>
          </cell>
        </row>
        <row r="7039">
          <cell r="H7039" t="str">
            <v/>
          </cell>
        </row>
        <row r="7040">
          <cell r="H7040" t="str">
            <v/>
          </cell>
        </row>
        <row r="7041">
          <cell r="H7041" t="str">
            <v/>
          </cell>
        </row>
        <row r="7042">
          <cell r="H7042" t="str">
            <v/>
          </cell>
        </row>
        <row r="7043">
          <cell r="H7043" t="str">
            <v/>
          </cell>
        </row>
        <row r="7044">
          <cell r="H7044" t="str">
            <v/>
          </cell>
        </row>
        <row r="7045">
          <cell r="H7045" t="str">
            <v/>
          </cell>
        </row>
        <row r="7046">
          <cell r="H7046" t="str">
            <v/>
          </cell>
        </row>
        <row r="7047">
          <cell r="H7047" t="str">
            <v/>
          </cell>
        </row>
        <row r="7048">
          <cell r="H7048" t="str">
            <v/>
          </cell>
        </row>
        <row r="7049">
          <cell r="H7049" t="str">
            <v/>
          </cell>
        </row>
        <row r="7050">
          <cell r="H7050" t="str">
            <v/>
          </cell>
        </row>
        <row r="7051">
          <cell r="H7051" t="str">
            <v/>
          </cell>
        </row>
        <row r="7052">
          <cell r="H7052" t="str">
            <v/>
          </cell>
        </row>
        <row r="7053">
          <cell r="H7053" t="str">
            <v/>
          </cell>
        </row>
        <row r="7054">
          <cell r="H7054" t="str">
            <v/>
          </cell>
        </row>
        <row r="7055">
          <cell r="H7055" t="str">
            <v/>
          </cell>
        </row>
        <row r="7056">
          <cell r="H7056" t="str">
            <v/>
          </cell>
        </row>
        <row r="7057">
          <cell r="H7057" t="str">
            <v/>
          </cell>
        </row>
        <row r="7058">
          <cell r="H7058" t="str">
            <v/>
          </cell>
        </row>
        <row r="7059">
          <cell r="H7059" t="str">
            <v/>
          </cell>
        </row>
        <row r="7060">
          <cell r="H7060" t="str">
            <v/>
          </cell>
        </row>
        <row r="7061">
          <cell r="H7061" t="str">
            <v/>
          </cell>
        </row>
        <row r="7062">
          <cell r="H7062" t="str">
            <v/>
          </cell>
        </row>
        <row r="7063">
          <cell r="H7063" t="str">
            <v/>
          </cell>
        </row>
        <row r="7064">
          <cell r="H7064" t="str">
            <v/>
          </cell>
        </row>
        <row r="7065">
          <cell r="H7065" t="str">
            <v/>
          </cell>
        </row>
        <row r="7066">
          <cell r="H7066" t="str">
            <v/>
          </cell>
        </row>
        <row r="7067">
          <cell r="H7067" t="str">
            <v/>
          </cell>
        </row>
        <row r="7068">
          <cell r="H7068" t="str">
            <v/>
          </cell>
        </row>
        <row r="7069">
          <cell r="H7069" t="str">
            <v/>
          </cell>
        </row>
        <row r="7070">
          <cell r="H7070" t="str">
            <v/>
          </cell>
        </row>
        <row r="7071">
          <cell r="H7071" t="str">
            <v/>
          </cell>
        </row>
        <row r="7072">
          <cell r="H7072" t="str">
            <v/>
          </cell>
        </row>
        <row r="7073">
          <cell r="H7073" t="str">
            <v/>
          </cell>
        </row>
        <row r="7074">
          <cell r="H7074" t="str">
            <v/>
          </cell>
        </row>
        <row r="7075">
          <cell r="H7075" t="str">
            <v/>
          </cell>
        </row>
        <row r="7076">
          <cell r="H7076" t="str">
            <v/>
          </cell>
        </row>
        <row r="7077">
          <cell r="H7077" t="str">
            <v/>
          </cell>
        </row>
        <row r="7078">
          <cell r="H7078" t="str">
            <v/>
          </cell>
        </row>
        <row r="7079">
          <cell r="H7079" t="str">
            <v/>
          </cell>
        </row>
        <row r="7080">
          <cell r="H7080" t="str">
            <v/>
          </cell>
        </row>
        <row r="7081">
          <cell r="H7081" t="str">
            <v/>
          </cell>
        </row>
        <row r="7082">
          <cell r="H7082" t="str">
            <v/>
          </cell>
        </row>
        <row r="7083">
          <cell r="H7083" t="str">
            <v/>
          </cell>
        </row>
        <row r="7084">
          <cell r="H7084" t="str">
            <v/>
          </cell>
        </row>
        <row r="7085">
          <cell r="H7085" t="str">
            <v/>
          </cell>
        </row>
        <row r="7086">
          <cell r="H7086" t="str">
            <v/>
          </cell>
        </row>
        <row r="7087">
          <cell r="H7087" t="str">
            <v/>
          </cell>
        </row>
        <row r="7088">
          <cell r="H7088" t="str">
            <v/>
          </cell>
        </row>
        <row r="7089">
          <cell r="H7089" t="str">
            <v/>
          </cell>
        </row>
        <row r="7090">
          <cell r="H7090" t="str">
            <v/>
          </cell>
        </row>
        <row r="7091">
          <cell r="H7091" t="str">
            <v/>
          </cell>
        </row>
        <row r="7092">
          <cell r="H7092" t="str">
            <v/>
          </cell>
        </row>
        <row r="7093">
          <cell r="H7093" t="str">
            <v/>
          </cell>
        </row>
        <row r="7094">
          <cell r="H7094" t="str">
            <v/>
          </cell>
        </row>
        <row r="7095">
          <cell r="H7095" t="str">
            <v/>
          </cell>
        </row>
        <row r="7096">
          <cell r="H7096" t="str">
            <v/>
          </cell>
        </row>
        <row r="7097">
          <cell r="H7097" t="str">
            <v/>
          </cell>
        </row>
        <row r="7098">
          <cell r="H7098" t="str">
            <v/>
          </cell>
        </row>
        <row r="7099">
          <cell r="H7099" t="str">
            <v/>
          </cell>
        </row>
        <row r="7100">
          <cell r="H7100" t="str">
            <v/>
          </cell>
        </row>
        <row r="7101">
          <cell r="H7101" t="str">
            <v/>
          </cell>
        </row>
        <row r="7102">
          <cell r="H7102" t="str">
            <v/>
          </cell>
        </row>
        <row r="7103">
          <cell r="H7103" t="str">
            <v/>
          </cell>
        </row>
        <row r="7104">
          <cell r="H7104" t="str">
            <v/>
          </cell>
        </row>
        <row r="7105">
          <cell r="H7105" t="str">
            <v/>
          </cell>
        </row>
        <row r="7106">
          <cell r="H7106" t="str">
            <v/>
          </cell>
        </row>
        <row r="7107">
          <cell r="H7107" t="str">
            <v/>
          </cell>
        </row>
        <row r="7108">
          <cell r="H7108" t="str">
            <v/>
          </cell>
        </row>
        <row r="7109">
          <cell r="H7109" t="str">
            <v/>
          </cell>
        </row>
        <row r="7110">
          <cell r="H7110" t="str">
            <v/>
          </cell>
        </row>
        <row r="7111">
          <cell r="H7111" t="str">
            <v/>
          </cell>
        </row>
        <row r="7112">
          <cell r="H7112" t="str">
            <v/>
          </cell>
        </row>
        <row r="7113">
          <cell r="H7113" t="str">
            <v/>
          </cell>
        </row>
        <row r="7114">
          <cell r="H7114" t="str">
            <v/>
          </cell>
        </row>
        <row r="7115">
          <cell r="H7115" t="str">
            <v/>
          </cell>
        </row>
        <row r="7116">
          <cell r="H7116" t="str">
            <v/>
          </cell>
        </row>
        <row r="7117">
          <cell r="H7117" t="str">
            <v/>
          </cell>
        </row>
        <row r="7118">
          <cell r="H7118" t="str">
            <v/>
          </cell>
        </row>
        <row r="7119">
          <cell r="H7119" t="str">
            <v/>
          </cell>
        </row>
        <row r="7120">
          <cell r="H7120" t="str">
            <v/>
          </cell>
        </row>
        <row r="7121">
          <cell r="H7121" t="str">
            <v/>
          </cell>
        </row>
        <row r="7122">
          <cell r="H7122" t="str">
            <v/>
          </cell>
        </row>
        <row r="7123">
          <cell r="H7123" t="str">
            <v/>
          </cell>
        </row>
        <row r="7124">
          <cell r="H7124" t="str">
            <v/>
          </cell>
        </row>
        <row r="7125">
          <cell r="H7125" t="str">
            <v/>
          </cell>
        </row>
        <row r="7126">
          <cell r="H7126" t="str">
            <v/>
          </cell>
        </row>
        <row r="7127">
          <cell r="H7127" t="str">
            <v/>
          </cell>
        </row>
        <row r="7128">
          <cell r="H7128" t="str">
            <v/>
          </cell>
        </row>
        <row r="7129">
          <cell r="H7129" t="str">
            <v/>
          </cell>
        </row>
        <row r="7130">
          <cell r="H7130" t="str">
            <v/>
          </cell>
        </row>
        <row r="7131">
          <cell r="H7131" t="str">
            <v/>
          </cell>
        </row>
        <row r="7132">
          <cell r="H7132" t="str">
            <v/>
          </cell>
        </row>
        <row r="7133">
          <cell r="H7133" t="str">
            <v/>
          </cell>
        </row>
        <row r="7134">
          <cell r="H7134" t="str">
            <v/>
          </cell>
        </row>
        <row r="7135">
          <cell r="H7135" t="str">
            <v/>
          </cell>
        </row>
        <row r="7136">
          <cell r="H7136" t="str">
            <v/>
          </cell>
        </row>
        <row r="7137">
          <cell r="H7137" t="str">
            <v/>
          </cell>
        </row>
        <row r="7138">
          <cell r="H7138" t="str">
            <v/>
          </cell>
        </row>
        <row r="7139">
          <cell r="H7139" t="str">
            <v/>
          </cell>
        </row>
        <row r="7140">
          <cell r="H7140" t="str">
            <v/>
          </cell>
        </row>
        <row r="7141">
          <cell r="H7141" t="str">
            <v/>
          </cell>
        </row>
        <row r="7142">
          <cell r="H7142" t="str">
            <v/>
          </cell>
        </row>
        <row r="7143">
          <cell r="H7143" t="str">
            <v/>
          </cell>
        </row>
        <row r="7144">
          <cell r="H7144" t="str">
            <v/>
          </cell>
        </row>
        <row r="7145">
          <cell r="H7145" t="str">
            <v/>
          </cell>
        </row>
        <row r="7146">
          <cell r="H7146" t="str">
            <v/>
          </cell>
        </row>
        <row r="7147">
          <cell r="H7147" t="str">
            <v/>
          </cell>
        </row>
        <row r="7148">
          <cell r="H7148" t="str">
            <v/>
          </cell>
        </row>
        <row r="7149">
          <cell r="H7149" t="str">
            <v/>
          </cell>
        </row>
        <row r="7150">
          <cell r="H7150" t="str">
            <v/>
          </cell>
        </row>
        <row r="7151">
          <cell r="H7151" t="str">
            <v/>
          </cell>
        </row>
        <row r="7152">
          <cell r="H7152" t="str">
            <v/>
          </cell>
        </row>
        <row r="7153">
          <cell r="H7153" t="str">
            <v/>
          </cell>
        </row>
        <row r="7154">
          <cell r="H7154" t="str">
            <v/>
          </cell>
        </row>
        <row r="7155">
          <cell r="H7155" t="str">
            <v/>
          </cell>
        </row>
        <row r="7156">
          <cell r="H7156" t="str">
            <v/>
          </cell>
        </row>
        <row r="7157">
          <cell r="H7157" t="str">
            <v/>
          </cell>
        </row>
        <row r="7158">
          <cell r="H7158" t="str">
            <v/>
          </cell>
        </row>
        <row r="7159">
          <cell r="H7159" t="str">
            <v/>
          </cell>
        </row>
        <row r="7160">
          <cell r="H7160" t="str">
            <v/>
          </cell>
        </row>
        <row r="7161">
          <cell r="H7161" t="str">
            <v/>
          </cell>
        </row>
        <row r="7162">
          <cell r="H7162" t="str">
            <v/>
          </cell>
        </row>
        <row r="7163">
          <cell r="H7163" t="str">
            <v/>
          </cell>
        </row>
        <row r="7164">
          <cell r="H7164" t="str">
            <v/>
          </cell>
        </row>
        <row r="7165">
          <cell r="H7165" t="str">
            <v/>
          </cell>
        </row>
        <row r="7166">
          <cell r="H7166" t="str">
            <v/>
          </cell>
        </row>
        <row r="7167">
          <cell r="H7167" t="str">
            <v/>
          </cell>
        </row>
        <row r="7168">
          <cell r="H7168" t="str">
            <v/>
          </cell>
        </row>
        <row r="7169">
          <cell r="H7169" t="str">
            <v/>
          </cell>
        </row>
        <row r="7170">
          <cell r="H7170" t="str">
            <v/>
          </cell>
        </row>
        <row r="7171">
          <cell r="H7171" t="str">
            <v/>
          </cell>
        </row>
        <row r="7172">
          <cell r="H7172" t="str">
            <v/>
          </cell>
        </row>
        <row r="7173">
          <cell r="H7173" t="str">
            <v/>
          </cell>
        </row>
        <row r="7174">
          <cell r="H7174" t="str">
            <v/>
          </cell>
        </row>
        <row r="7175">
          <cell r="H7175" t="str">
            <v/>
          </cell>
        </row>
        <row r="7176">
          <cell r="H7176" t="str">
            <v/>
          </cell>
        </row>
        <row r="7177">
          <cell r="H7177" t="str">
            <v/>
          </cell>
        </row>
        <row r="7178">
          <cell r="H7178" t="str">
            <v/>
          </cell>
        </row>
        <row r="7179">
          <cell r="H7179" t="str">
            <v/>
          </cell>
        </row>
        <row r="7180">
          <cell r="H7180" t="str">
            <v/>
          </cell>
        </row>
        <row r="7181">
          <cell r="H7181" t="str">
            <v/>
          </cell>
        </row>
        <row r="7182">
          <cell r="H7182" t="str">
            <v/>
          </cell>
        </row>
        <row r="7183">
          <cell r="H7183" t="str">
            <v/>
          </cell>
        </row>
        <row r="7184">
          <cell r="H7184" t="str">
            <v/>
          </cell>
        </row>
        <row r="7185">
          <cell r="H7185" t="str">
            <v/>
          </cell>
        </row>
        <row r="7186">
          <cell r="H7186" t="str">
            <v/>
          </cell>
        </row>
        <row r="7187">
          <cell r="H7187" t="str">
            <v/>
          </cell>
        </row>
        <row r="7188">
          <cell r="H7188" t="str">
            <v/>
          </cell>
        </row>
        <row r="7189">
          <cell r="H7189" t="str">
            <v/>
          </cell>
        </row>
        <row r="7190">
          <cell r="H7190" t="str">
            <v/>
          </cell>
        </row>
        <row r="7191">
          <cell r="H7191" t="str">
            <v/>
          </cell>
        </row>
        <row r="7192">
          <cell r="H7192" t="str">
            <v/>
          </cell>
        </row>
        <row r="7193">
          <cell r="H7193" t="str">
            <v/>
          </cell>
        </row>
        <row r="7194">
          <cell r="H7194" t="str">
            <v/>
          </cell>
        </row>
        <row r="7195">
          <cell r="H7195" t="str">
            <v/>
          </cell>
        </row>
        <row r="7196">
          <cell r="H7196" t="str">
            <v/>
          </cell>
        </row>
        <row r="7197">
          <cell r="H7197" t="str">
            <v/>
          </cell>
        </row>
        <row r="7198">
          <cell r="H7198" t="str">
            <v/>
          </cell>
        </row>
        <row r="7199">
          <cell r="H7199" t="str">
            <v/>
          </cell>
        </row>
        <row r="7200">
          <cell r="H7200" t="str">
            <v/>
          </cell>
        </row>
        <row r="7201">
          <cell r="H7201" t="str">
            <v/>
          </cell>
        </row>
        <row r="7202">
          <cell r="H7202" t="str">
            <v/>
          </cell>
        </row>
        <row r="7203">
          <cell r="H7203" t="str">
            <v/>
          </cell>
        </row>
        <row r="7204">
          <cell r="H7204" t="str">
            <v/>
          </cell>
        </row>
        <row r="7205">
          <cell r="H7205" t="str">
            <v/>
          </cell>
        </row>
        <row r="7206">
          <cell r="H7206" t="str">
            <v/>
          </cell>
        </row>
        <row r="7207">
          <cell r="H7207" t="str">
            <v/>
          </cell>
        </row>
        <row r="7208">
          <cell r="H7208" t="str">
            <v/>
          </cell>
        </row>
        <row r="7209">
          <cell r="H7209" t="str">
            <v/>
          </cell>
        </row>
        <row r="7210">
          <cell r="H7210" t="str">
            <v/>
          </cell>
        </row>
        <row r="7211">
          <cell r="H7211" t="str">
            <v/>
          </cell>
        </row>
        <row r="7212">
          <cell r="H7212" t="str">
            <v/>
          </cell>
        </row>
        <row r="7213">
          <cell r="H7213" t="str">
            <v/>
          </cell>
        </row>
        <row r="7214">
          <cell r="H7214" t="str">
            <v/>
          </cell>
        </row>
        <row r="7215">
          <cell r="H7215" t="str">
            <v/>
          </cell>
        </row>
        <row r="7216">
          <cell r="H7216" t="str">
            <v/>
          </cell>
        </row>
        <row r="7217">
          <cell r="H7217" t="str">
            <v/>
          </cell>
        </row>
        <row r="7218">
          <cell r="H7218" t="str">
            <v/>
          </cell>
        </row>
        <row r="7219">
          <cell r="H7219" t="str">
            <v/>
          </cell>
        </row>
        <row r="7220">
          <cell r="H7220" t="str">
            <v/>
          </cell>
        </row>
        <row r="7221">
          <cell r="H7221" t="str">
            <v/>
          </cell>
        </row>
        <row r="7222">
          <cell r="H7222" t="str">
            <v/>
          </cell>
        </row>
        <row r="7223">
          <cell r="H7223" t="str">
            <v/>
          </cell>
        </row>
        <row r="7224">
          <cell r="H7224" t="str">
            <v/>
          </cell>
        </row>
        <row r="7225">
          <cell r="H7225" t="str">
            <v/>
          </cell>
        </row>
        <row r="7226">
          <cell r="H7226" t="str">
            <v/>
          </cell>
        </row>
        <row r="7227">
          <cell r="H7227" t="str">
            <v/>
          </cell>
        </row>
        <row r="7228">
          <cell r="H7228" t="str">
            <v/>
          </cell>
        </row>
        <row r="7229">
          <cell r="H7229" t="str">
            <v/>
          </cell>
        </row>
        <row r="7230">
          <cell r="H7230" t="str">
            <v/>
          </cell>
        </row>
        <row r="7231">
          <cell r="H7231" t="str">
            <v/>
          </cell>
        </row>
        <row r="7232">
          <cell r="H7232" t="str">
            <v/>
          </cell>
        </row>
        <row r="7233">
          <cell r="H7233" t="str">
            <v/>
          </cell>
        </row>
        <row r="7234">
          <cell r="H7234" t="str">
            <v/>
          </cell>
        </row>
        <row r="7235">
          <cell r="H7235" t="str">
            <v/>
          </cell>
        </row>
        <row r="7236">
          <cell r="H7236" t="str">
            <v/>
          </cell>
        </row>
        <row r="7237">
          <cell r="H7237" t="str">
            <v/>
          </cell>
        </row>
        <row r="7238">
          <cell r="H7238" t="str">
            <v/>
          </cell>
        </row>
        <row r="7239">
          <cell r="H7239" t="str">
            <v/>
          </cell>
        </row>
        <row r="7240">
          <cell r="H7240" t="str">
            <v/>
          </cell>
        </row>
        <row r="7241">
          <cell r="H7241" t="str">
            <v/>
          </cell>
        </row>
        <row r="7242">
          <cell r="H7242" t="str">
            <v/>
          </cell>
        </row>
        <row r="7243">
          <cell r="H7243" t="str">
            <v/>
          </cell>
        </row>
        <row r="7244">
          <cell r="H7244" t="str">
            <v/>
          </cell>
        </row>
        <row r="7245">
          <cell r="H7245" t="str">
            <v/>
          </cell>
        </row>
        <row r="7246">
          <cell r="H7246" t="str">
            <v/>
          </cell>
        </row>
        <row r="7247">
          <cell r="H7247" t="str">
            <v/>
          </cell>
        </row>
        <row r="7248">
          <cell r="H7248" t="str">
            <v/>
          </cell>
        </row>
        <row r="7249">
          <cell r="H7249" t="str">
            <v/>
          </cell>
        </row>
        <row r="7250">
          <cell r="H7250" t="str">
            <v/>
          </cell>
        </row>
        <row r="7251">
          <cell r="H7251" t="str">
            <v/>
          </cell>
        </row>
        <row r="7252">
          <cell r="H7252" t="str">
            <v/>
          </cell>
        </row>
        <row r="7253">
          <cell r="H7253" t="str">
            <v/>
          </cell>
        </row>
        <row r="7254">
          <cell r="H7254" t="str">
            <v/>
          </cell>
        </row>
        <row r="7255">
          <cell r="H7255" t="str">
            <v/>
          </cell>
        </row>
        <row r="7256">
          <cell r="H7256" t="str">
            <v/>
          </cell>
        </row>
        <row r="7257">
          <cell r="H7257" t="str">
            <v/>
          </cell>
        </row>
        <row r="7258">
          <cell r="H7258" t="str">
            <v/>
          </cell>
        </row>
        <row r="7259">
          <cell r="H7259" t="str">
            <v/>
          </cell>
        </row>
        <row r="7260">
          <cell r="H7260" t="str">
            <v/>
          </cell>
        </row>
        <row r="7261">
          <cell r="H7261" t="str">
            <v/>
          </cell>
        </row>
        <row r="7262">
          <cell r="H7262" t="str">
            <v/>
          </cell>
        </row>
        <row r="7263">
          <cell r="H7263" t="str">
            <v/>
          </cell>
        </row>
        <row r="7264">
          <cell r="H7264" t="str">
            <v/>
          </cell>
        </row>
        <row r="7265">
          <cell r="H7265" t="str">
            <v/>
          </cell>
        </row>
        <row r="7266">
          <cell r="H7266" t="str">
            <v/>
          </cell>
        </row>
        <row r="7267">
          <cell r="H7267" t="str">
            <v/>
          </cell>
        </row>
        <row r="7268">
          <cell r="H7268" t="str">
            <v/>
          </cell>
        </row>
        <row r="7269">
          <cell r="H7269" t="str">
            <v/>
          </cell>
        </row>
        <row r="7270">
          <cell r="H7270" t="str">
            <v/>
          </cell>
        </row>
        <row r="7271">
          <cell r="H7271" t="str">
            <v/>
          </cell>
        </row>
        <row r="7272">
          <cell r="H7272" t="str">
            <v/>
          </cell>
        </row>
        <row r="7273">
          <cell r="H7273" t="str">
            <v/>
          </cell>
        </row>
        <row r="7274">
          <cell r="H7274" t="str">
            <v/>
          </cell>
        </row>
        <row r="7275">
          <cell r="H7275" t="str">
            <v/>
          </cell>
        </row>
        <row r="7276">
          <cell r="H7276" t="str">
            <v/>
          </cell>
        </row>
        <row r="7277">
          <cell r="H7277" t="str">
            <v/>
          </cell>
        </row>
        <row r="7278">
          <cell r="H7278" t="str">
            <v/>
          </cell>
        </row>
        <row r="7279">
          <cell r="H7279" t="str">
            <v/>
          </cell>
        </row>
        <row r="7280">
          <cell r="H7280" t="str">
            <v/>
          </cell>
        </row>
        <row r="7281">
          <cell r="H7281" t="str">
            <v/>
          </cell>
        </row>
        <row r="7282">
          <cell r="H7282" t="str">
            <v/>
          </cell>
        </row>
        <row r="7283">
          <cell r="H7283" t="str">
            <v/>
          </cell>
        </row>
        <row r="7284">
          <cell r="H7284" t="str">
            <v/>
          </cell>
        </row>
        <row r="7285">
          <cell r="H7285" t="str">
            <v/>
          </cell>
        </row>
        <row r="7286">
          <cell r="H7286" t="str">
            <v/>
          </cell>
        </row>
        <row r="7287">
          <cell r="H7287" t="str">
            <v/>
          </cell>
        </row>
        <row r="7288">
          <cell r="H7288" t="str">
            <v/>
          </cell>
        </row>
        <row r="7289">
          <cell r="H7289" t="str">
            <v/>
          </cell>
        </row>
        <row r="7290">
          <cell r="H7290" t="str">
            <v/>
          </cell>
        </row>
        <row r="7291">
          <cell r="H7291" t="str">
            <v/>
          </cell>
        </row>
        <row r="7292">
          <cell r="H7292" t="str">
            <v/>
          </cell>
        </row>
        <row r="7293">
          <cell r="H7293" t="str">
            <v/>
          </cell>
        </row>
        <row r="7294">
          <cell r="H7294" t="str">
            <v/>
          </cell>
        </row>
        <row r="7295">
          <cell r="H7295" t="str">
            <v/>
          </cell>
        </row>
        <row r="7296">
          <cell r="H7296" t="str">
            <v/>
          </cell>
        </row>
        <row r="7297">
          <cell r="H7297" t="str">
            <v/>
          </cell>
        </row>
        <row r="7298">
          <cell r="H7298" t="str">
            <v/>
          </cell>
        </row>
        <row r="7299">
          <cell r="H7299" t="str">
            <v/>
          </cell>
        </row>
        <row r="7300">
          <cell r="H7300" t="str">
            <v/>
          </cell>
        </row>
        <row r="7301">
          <cell r="H7301" t="str">
            <v/>
          </cell>
        </row>
        <row r="7302">
          <cell r="H7302" t="str">
            <v/>
          </cell>
        </row>
        <row r="7303">
          <cell r="H7303" t="str">
            <v/>
          </cell>
        </row>
        <row r="7304">
          <cell r="H7304" t="str">
            <v/>
          </cell>
        </row>
        <row r="7305">
          <cell r="H7305" t="str">
            <v/>
          </cell>
        </row>
        <row r="7306">
          <cell r="H7306" t="str">
            <v/>
          </cell>
        </row>
        <row r="7307">
          <cell r="H7307" t="str">
            <v/>
          </cell>
        </row>
        <row r="7308">
          <cell r="H7308" t="str">
            <v/>
          </cell>
        </row>
        <row r="7309">
          <cell r="H7309" t="str">
            <v/>
          </cell>
        </row>
        <row r="7310">
          <cell r="H7310" t="str">
            <v/>
          </cell>
        </row>
        <row r="7311">
          <cell r="H7311" t="str">
            <v/>
          </cell>
        </row>
        <row r="7312">
          <cell r="H7312" t="str">
            <v/>
          </cell>
        </row>
        <row r="7313">
          <cell r="H7313" t="str">
            <v/>
          </cell>
        </row>
        <row r="7314">
          <cell r="H7314" t="str">
            <v/>
          </cell>
        </row>
        <row r="7315">
          <cell r="H7315" t="str">
            <v/>
          </cell>
        </row>
        <row r="7316">
          <cell r="H7316" t="str">
            <v/>
          </cell>
        </row>
        <row r="7317">
          <cell r="H7317" t="str">
            <v/>
          </cell>
        </row>
        <row r="7318">
          <cell r="H7318" t="str">
            <v/>
          </cell>
        </row>
        <row r="7319">
          <cell r="H7319" t="str">
            <v/>
          </cell>
        </row>
        <row r="7320">
          <cell r="H7320" t="str">
            <v/>
          </cell>
        </row>
        <row r="7321">
          <cell r="H7321" t="str">
            <v/>
          </cell>
        </row>
        <row r="7322">
          <cell r="H7322" t="str">
            <v/>
          </cell>
        </row>
        <row r="7323">
          <cell r="H7323" t="str">
            <v/>
          </cell>
        </row>
        <row r="7324">
          <cell r="H7324" t="str">
            <v/>
          </cell>
        </row>
        <row r="7325">
          <cell r="H7325" t="str">
            <v/>
          </cell>
        </row>
        <row r="7326">
          <cell r="H7326" t="str">
            <v/>
          </cell>
        </row>
        <row r="7327">
          <cell r="H7327" t="str">
            <v/>
          </cell>
        </row>
        <row r="7328">
          <cell r="H7328" t="str">
            <v/>
          </cell>
        </row>
        <row r="7329">
          <cell r="H7329" t="str">
            <v/>
          </cell>
        </row>
        <row r="7330">
          <cell r="H7330" t="str">
            <v/>
          </cell>
        </row>
        <row r="7331">
          <cell r="H7331" t="str">
            <v/>
          </cell>
        </row>
        <row r="7332">
          <cell r="H7332" t="str">
            <v/>
          </cell>
        </row>
        <row r="7333">
          <cell r="H7333" t="str">
            <v/>
          </cell>
        </row>
        <row r="7334">
          <cell r="H7334" t="str">
            <v/>
          </cell>
        </row>
        <row r="7335">
          <cell r="H7335" t="str">
            <v/>
          </cell>
        </row>
        <row r="7336">
          <cell r="H7336" t="str">
            <v/>
          </cell>
        </row>
        <row r="7337">
          <cell r="H7337" t="str">
            <v/>
          </cell>
        </row>
        <row r="7338">
          <cell r="H7338" t="str">
            <v/>
          </cell>
        </row>
        <row r="7339">
          <cell r="H7339" t="str">
            <v/>
          </cell>
        </row>
        <row r="7340">
          <cell r="H7340" t="str">
            <v/>
          </cell>
        </row>
        <row r="7341">
          <cell r="H7341" t="str">
            <v/>
          </cell>
        </row>
        <row r="7342">
          <cell r="H7342" t="str">
            <v/>
          </cell>
        </row>
        <row r="7343">
          <cell r="H7343" t="str">
            <v/>
          </cell>
        </row>
        <row r="7344">
          <cell r="H7344" t="str">
            <v/>
          </cell>
        </row>
        <row r="7345">
          <cell r="H7345" t="str">
            <v/>
          </cell>
        </row>
        <row r="7346">
          <cell r="H7346" t="str">
            <v/>
          </cell>
        </row>
        <row r="7347">
          <cell r="H7347" t="str">
            <v/>
          </cell>
        </row>
        <row r="7348">
          <cell r="H7348" t="str">
            <v/>
          </cell>
        </row>
        <row r="7349">
          <cell r="H7349" t="str">
            <v/>
          </cell>
        </row>
        <row r="7350">
          <cell r="H7350" t="str">
            <v/>
          </cell>
        </row>
        <row r="7351">
          <cell r="H7351" t="str">
            <v/>
          </cell>
        </row>
        <row r="7352">
          <cell r="H7352" t="str">
            <v/>
          </cell>
        </row>
        <row r="7353">
          <cell r="H7353" t="str">
            <v/>
          </cell>
        </row>
        <row r="7354">
          <cell r="H7354" t="str">
            <v/>
          </cell>
        </row>
        <row r="7355">
          <cell r="H7355" t="str">
            <v/>
          </cell>
        </row>
        <row r="7356">
          <cell r="H7356" t="str">
            <v/>
          </cell>
        </row>
        <row r="7357">
          <cell r="H7357" t="str">
            <v/>
          </cell>
        </row>
        <row r="7358">
          <cell r="H7358" t="str">
            <v/>
          </cell>
        </row>
        <row r="7359">
          <cell r="H7359" t="str">
            <v/>
          </cell>
        </row>
        <row r="7360">
          <cell r="H7360" t="str">
            <v/>
          </cell>
        </row>
        <row r="7361">
          <cell r="H7361" t="str">
            <v/>
          </cell>
        </row>
        <row r="7362">
          <cell r="H7362" t="str">
            <v/>
          </cell>
        </row>
        <row r="7363">
          <cell r="H7363" t="str">
            <v/>
          </cell>
        </row>
        <row r="7364">
          <cell r="H7364" t="str">
            <v/>
          </cell>
        </row>
        <row r="7365">
          <cell r="H7365" t="str">
            <v/>
          </cell>
        </row>
        <row r="7366">
          <cell r="H7366" t="str">
            <v/>
          </cell>
        </row>
        <row r="7367">
          <cell r="H7367" t="str">
            <v/>
          </cell>
        </row>
        <row r="7368">
          <cell r="H7368" t="str">
            <v/>
          </cell>
        </row>
        <row r="7369">
          <cell r="H7369" t="str">
            <v/>
          </cell>
        </row>
        <row r="7370">
          <cell r="H7370" t="str">
            <v/>
          </cell>
        </row>
        <row r="7371">
          <cell r="H7371" t="str">
            <v/>
          </cell>
        </row>
        <row r="7372">
          <cell r="H7372" t="str">
            <v/>
          </cell>
        </row>
        <row r="7373">
          <cell r="H7373" t="str">
            <v/>
          </cell>
        </row>
        <row r="7374">
          <cell r="H7374" t="str">
            <v/>
          </cell>
        </row>
        <row r="7375">
          <cell r="H7375" t="str">
            <v/>
          </cell>
        </row>
        <row r="7376">
          <cell r="H7376" t="str">
            <v/>
          </cell>
        </row>
        <row r="7377">
          <cell r="H7377" t="str">
            <v/>
          </cell>
        </row>
        <row r="7378">
          <cell r="H7378" t="str">
            <v/>
          </cell>
        </row>
        <row r="7379">
          <cell r="H7379" t="str">
            <v/>
          </cell>
        </row>
        <row r="7380">
          <cell r="H7380" t="str">
            <v/>
          </cell>
        </row>
        <row r="7381">
          <cell r="H7381" t="str">
            <v/>
          </cell>
        </row>
        <row r="7382">
          <cell r="H7382" t="str">
            <v/>
          </cell>
        </row>
        <row r="7383">
          <cell r="H7383" t="str">
            <v/>
          </cell>
        </row>
        <row r="7384">
          <cell r="H7384" t="str">
            <v/>
          </cell>
        </row>
        <row r="7385">
          <cell r="H7385" t="str">
            <v/>
          </cell>
        </row>
        <row r="7386">
          <cell r="H7386" t="str">
            <v/>
          </cell>
        </row>
        <row r="7387">
          <cell r="H7387" t="str">
            <v/>
          </cell>
        </row>
        <row r="7388">
          <cell r="H7388" t="str">
            <v/>
          </cell>
        </row>
        <row r="7389">
          <cell r="H7389" t="str">
            <v/>
          </cell>
        </row>
        <row r="7390">
          <cell r="H7390" t="str">
            <v/>
          </cell>
        </row>
        <row r="7391">
          <cell r="H7391" t="str">
            <v/>
          </cell>
        </row>
        <row r="7392">
          <cell r="H7392" t="str">
            <v/>
          </cell>
        </row>
        <row r="7393">
          <cell r="H7393" t="str">
            <v/>
          </cell>
        </row>
        <row r="7394">
          <cell r="H7394" t="str">
            <v/>
          </cell>
        </row>
        <row r="7395">
          <cell r="H7395" t="str">
            <v/>
          </cell>
        </row>
        <row r="7396">
          <cell r="H7396" t="str">
            <v/>
          </cell>
        </row>
        <row r="7397">
          <cell r="H7397" t="str">
            <v/>
          </cell>
        </row>
        <row r="7398">
          <cell r="H7398" t="str">
            <v/>
          </cell>
        </row>
        <row r="7399">
          <cell r="H7399" t="str">
            <v/>
          </cell>
        </row>
        <row r="7400">
          <cell r="H7400" t="str">
            <v/>
          </cell>
        </row>
        <row r="7401">
          <cell r="H7401" t="str">
            <v/>
          </cell>
        </row>
        <row r="7402">
          <cell r="H7402" t="str">
            <v/>
          </cell>
        </row>
        <row r="7403">
          <cell r="H7403" t="str">
            <v/>
          </cell>
        </row>
        <row r="7404">
          <cell r="H7404" t="str">
            <v/>
          </cell>
        </row>
        <row r="7405">
          <cell r="H7405" t="str">
            <v/>
          </cell>
        </row>
        <row r="7406">
          <cell r="H7406" t="str">
            <v/>
          </cell>
        </row>
        <row r="7407">
          <cell r="H7407" t="str">
            <v/>
          </cell>
        </row>
        <row r="7408">
          <cell r="H7408" t="str">
            <v/>
          </cell>
        </row>
        <row r="7409">
          <cell r="H7409" t="str">
            <v/>
          </cell>
        </row>
        <row r="7410">
          <cell r="H7410" t="str">
            <v/>
          </cell>
        </row>
        <row r="7411">
          <cell r="H7411" t="str">
            <v/>
          </cell>
        </row>
        <row r="7412">
          <cell r="H7412" t="str">
            <v/>
          </cell>
        </row>
        <row r="7413">
          <cell r="H7413" t="str">
            <v/>
          </cell>
        </row>
        <row r="7414">
          <cell r="H7414" t="str">
            <v/>
          </cell>
        </row>
        <row r="7415">
          <cell r="H7415" t="str">
            <v/>
          </cell>
        </row>
        <row r="7416">
          <cell r="H7416" t="str">
            <v/>
          </cell>
        </row>
        <row r="7417">
          <cell r="H7417" t="str">
            <v/>
          </cell>
        </row>
        <row r="7418">
          <cell r="H7418" t="str">
            <v/>
          </cell>
        </row>
        <row r="7419">
          <cell r="H7419" t="str">
            <v/>
          </cell>
        </row>
        <row r="7420">
          <cell r="H7420" t="str">
            <v/>
          </cell>
        </row>
        <row r="7421">
          <cell r="H7421" t="str">
            <v/>
          </cell>
        </row>
        <row r="7422">
          <cell r="H7422" t="str">
            <v/>
          </cell>
        </row>
        <row r="7423">
          <cell r="H7423" t="str">
            <v/>
          </cell>
        </row>
        <row r="7424">
          <cell r="H7424" t="str">
            <v/>
          </cell>
        </row>
        <row r="7425">
          <cell r="H7425" t="str">
            <v/>
          </cell>
        </row>
        <row r="7426">
          <cell r="H7426" t="str">
            <v/>
          </cell>
        </row>
        <row r="7427">
          <cell r="H7427" t="str">
            <v/>
          </cell>
        </row>
        <row r="7428">
          <cell r="H7428" t="str">
            <v/>
          </cell>
        </row>
        <row r="7429">
          <cell r="H7429" t="str">
            <v/>
          </cell>
        </row>
        <row r="7430">
          <cell r="H7430" t="str">
            <v/>
          </cell>
        </row>
        <row r="7431">
          <cell r="H7431" t="str">
            <v/>
          </cell>
        </row>
        <row r="7432">
          <cell r="H7432" t="str">
            <v/>
          </cell>
        </row>
        <row r="7433">
          <cell r="H7433" t="str">
            <v/>
          </cell>
        </row>
        <row r="7434">
          <cell r="H7434" t="str">
            <v/>
          </cell>
        </row>
        <row r="7435">
          <cell r="H7435" t="str">
            <v/>
          </cell>
        </row>
        <row r="7436">
          <cell r="H7436" t="str">
            <v/>
          </cell>
        </row>
        <row r="7437">
          <cell r="H7437" t="str">
            <v/>
          </cell>
        </row>
        <row r="7438">
          <cell r="H7438" t="str">
            <v/>
          </cell>
        </row>
        <row r="7439">
          <cell r="H7439" t="str">
            <v/>
          </cell>
        </row>
        <row r="7440">
          <cell r="H7440" t="str">
            <v/>
          </cell>
        </row>
        <row r="7441">
          <cell r="H7441" t="str">
            <v/>
          </cell>
        </row>
        <row r="7442">
          <cell r="H7442" t="str">
            <v/>
          </cell>
        </row>
        <row r="7443">
          <cell r="H7443" t="str">
            <v/>
          </cell>
        </row>
        <row r="7444">
          <cell r="H7444" t="str">
            <v/>
          </cell>
        </row>
        <row r="7445">
          <cell r="H7445" t="str">
            <v/>
          </cell>
        </row>
        <row r="7446">
          <cell r="H7446" t="str">
            <v/>
          </cell>
        </row>
        <row r="7447">
          <cell r="H7447" t="str">
            <v/>
          </cell>
        </row>
        <row r="7448">
          <cell r="H7448" t="str">
            <v/>
          </cell>
        </row>
        <row r="7449">
          <cell r="H7449" t="str">
            <v/>
          </cell>
        </row>
        <row r="7450">
          <cell r="H7450" t="str">
            <v/>
          </cell>
        </row>
        <row r="7451">
          <cell r="H7451" t="str">
            <v/>
          </cell>
        </row>
        <row r="7452">
          <cell r="H7452" t="str">
            <v/>
          </cell>
        </row>
        <row r="7453">
          <cell r="H7453" t="str">
            <v/>
          </cell>
        </row>
        <row r="7454">
          <cell r="H7454" t="str">
            <v/>
          </cell>
        </row>
        <row r="7455">
          <cell r="H7455" t="str">
            <v/>
          </cell>
        </row>
        <row r="7456">
          <cell r="H7456" t="str">
            <v/>
          </cell>
        </row>
        <row r="7457">
          <cell r="H7457" t="str">
            <v/>
          </cell>
        </row>
        <row r="7458">
          <cell r="H7458" t="str">
            <v/>
          </cell>
        </row>
        <row r="7459">
          <cell r="H7459" t="str">
            <v/>
          </cell>
        </row>
        <row r="7460">
          <cell r="H7460" t="str">
            <v/>
          </cell>
        </row>
        <row r="7461">
          <cell r="H7461" t="str">
            <v/>
          </cell>
        </row>
        <row r="7462">
          <cell r="H7462" t="str">
            <v/>
          </cell>
        </row>
        <row r="7463">
          <cell r="H7463" t="str">
            <v/>
          </cell>
        </row>
        <row r="7464">
          <cell r="H7464" t="str">
            <v/>
          </cell>
        </row>
        <row r="7465">
          <cell r="H7465" t="str">
            <v/>
          </cell>
        </row>
        <row r="7466">
          <cell r="H7466" t="str">
            <v/>
          </cell>
        </row>
        <row r="7467">
          <cell r="H7467" t="str">
            <v/>
          </cell>
        </row>
        <row r="7468">
          <cell r="H7468" t="str">
            <v/>
          </cell>
        </row>
        <row r="7469">
          <cell r="H7469" t="str">
            <v/>
          </cell>
        </row>
        <row r="7470">
          <cell r="H7470" t="str">
            <v/>
          </cell>
        </row>
        <row r="7471">
          <cell r="H7471" t="str">
            <v/>
          </cell>
        </row>
        <row r="7472">
          <cell r="H7472" t="str">
            <v/>
          </cell>
        </row>
        <row r="7473">
          <cell r="H7473" t="str">
            <v/>
          </cell>
        </row>
        <row r="7474">
          <cell r="H7474" t="str">
            <v/>
          </cell>
        </row>
        <row r="7475">
          <cell r="H7475" t="str">
            <v/>
          </cell>
        </row>
        <row r="7476">
          <cell r="H7476" t="str">
            <v/>
          </cell>
        </row>
        <row r="7477">
          <cell r="H7477" t="str">
            <v/>
          </cell>
        </row>
        <row r="7478">
          <cell r="H7478" t="str">
            <v/>
          </cell>
        </row>
        <row r="7479">
          <cell r="H7479" t="str">
            <v/>
          </cell>
        </row>
        <row r="7480">
          <cell r="H7480" t="str">
            <v/>
          </cell>
        </row>
        <row r="7481">
          <cell r="H7481" t="str">
            <v/>
          </cell>
        </row>
        <row r="7482">
          <cell r="H7482" t="str">
            <v/>
          </cell>
        </row>
        <row r="7483">
          <cell r="H7483" t="str">
            <v/>
          </cell>
        </row>
        <row r="7484">
          <cell r="H7484" t="str">
            <v/>
          </cell>
        </row>
        <row r="7485">
          <cell r="H7485" t="str">
            <v/>
          </cell>
        </row>
        <row r="7486">
          <cell r="H7486" t="str">
            <v/>
          </cell>
        </row>
        <row r="7487">
          <cell r="H7487" t="str">
            <v/>
          </cell>
        </row>
        <row r="7488">
          <cell r="H7488" t="str">
            <v/>
          </cell>
        </row>
        <row r="7489">
          <cell r="H7489" t="str">
            <v/>
          </cell>
        </row>
        <row r="7490">
          <cell r="H7490" t="str">
            <v/>
          </cell>
        </row>
        <row r="7491">
          <cell r="H7491" t="str">
            <v/>
          </cell>
        </row>
        <row r="7492">
          <cell r="H7492" t="str">
            <v/>
          </cell>
        </row>
        <row r="7493">
          <cell r="H7493" t="str">
            <v/>
          </cell>
        </row>
        <row r="7494">
          <cell r="H7494" t="str">
            <v/>
          </cell>
        </row>
        <row r="7495">
          <cell r="H7495" t="str">
            <v/>
          </cell>
        </row>
        <row r="7496">
          <cell r="H7496" t="str">
            <v/>
          </cell>
        </row>
        <row r="7497">
          <cell r="H7497" t="str">
            <v/>
          </cell>
        </row>
        <row r="7498">
          <cell r="H7498" t="str">
            <v/>
          </cell>
        </row>
        <row r="7499">
          <cell r="H7499" t="str">
            <v/>
          </cell>
        </row>
        <row r="7500">
          <cell r="H7500" t="str">
            <v/>
          </cell>
        </row>
        <row r="7501">
          <cell r="H7501" t="str">
            <v/>
          </cell>
        </row>
        <row r="7502">
          <cell r="H7502" t="str">
            <v/>
          </cell>
        </row>
        <row r="7503">
          <cell r="H7503" t="str">
            <v/>
          </cell>
        </row>
        <row r="7504">
          <cell r="H7504" t="str">
            <v/>
          </cell>
        </row>
        <row r="7505">
          <cell r="H7505" t="str">
            <v/>
          </cell>
        </row>
        <row r="7506">
          <cell r="H7506" t="str">
            <v/>
          </cell>
        </row>
        <row r="7507">
          <cell r="H7507" t="str">
            <v/>
          </cell>
        </row>
        <row r="7508">
          <cell r="H7508" t="str">
            <v/>
          </cell>
        </row>
        <row r="7509">
          <cell r="H7509" t="str">
            <v/>
          </cell>
        </row>
        <row r="7510">
          <cell r="H7510" t="str">
            <v/>
          </cell>
        </row>
        <row r="7511">
          <cell r="H7511" t="str">
            <v/>
          </cell>
        </row>
        <row r="7512">
          <cell r="H7512" t="str">
            <v/>
          </cell>
        </row>
        <row r="7513">
          <cell r="H7513" t="str">
            <v/>
          </cell>
        </row>
        <row r="7514">
          <cell r="H7514" t="str">
            <v/>
          </cell>
        </row>
        <row r="7515">
          <cell r="H7515" t="str">
            <v/>
          </cell>
        </row>
        <row r="7516">
          <cell r="H7516" t="str">
            <v/>
          </cell>
        </row>
        <row r="7517">
          <cell r="H7517" t="str">
            <v/>
          </cell>
        </row>
        <row r="7518">
          <cell r="H7518" t="str">
            <v/>
          </cell>
        </row>
        <row r="7519">
          <cell r="H7519" t="str">
            <v/>
          </cell>
        </row>
        <row r="7520">
          <cell r="H7520" t="str">
            <v/>
          </cell>
        </row>
        <row r="7521">
          <cell r="H7521" t="str">
            <v/>
          </cell>
        </row>
        <row r="7522">
          <cell r="H7522" t="str">
            <v/>
          </cell>
        </row>
        <row r="7523">
          <cell r="H7523" t="str">
            <v/>
          </cell>
        </row>
        <row r="7524">
          <cell r="H7524" t="str">
            <v/>
          </cell>
        </row>
        <row r="7525">
          <cell r="H7525" t="str">
            <v/>
          </cell>
        </row>
        <row r="7526">
          <cell r="H7526" t="str">
            <v/>
          </cell>
        </row>
        <row r="7527">
          <cell r="H7527" t="str">
            <v/>
          </cell>
        </row>
        <row r="7528">
          <cell r="H7528" t="str">
            <v/>
          </cell>
        </row>
        <row r="7529">
          <cell r="H7529" t="str">
            <v/>
          </cell>
        </row>
        <row r="7530">
          <cell r="H7530" t="str">
            <v/>
          </cell>
        </row>
        <row r="7531">
          <cell r="H7531" t="str">
            <v/>
          </cell>
        </row>
        <row r="7532">
          <cell r="H7532" t="str">
            <v/>
          </cell>
        </row>
        <row r="7533">
          <cell r="H7533" t="str">
            <v/>
          </cell>
        </row>
        <row r="7534">
          <cell r="H7534" t="str">
            <v/>
          </cell>
        </row>
        <row r="7535">
          <cell r="H7535" t="str">
            <v/>
          </cell>
        </row>
        <row r="7536">
          <cell r="H7536" t="str">
            <v/>
          </cell>
        </row>
        <row r="7537">
          <cell r="H7537" t="str">
            <v/>
          </cell>
        </row>
        <row r="7538">
          <cell r="H7538" t="str">
            <v/>
          </cell>
        </row>
        <row r="7539">
          <cell r="H7539" t="str">
            <v/>
          </cell>
        </row>
        <row r="7540">
          <cell r="H7540" t="str">
            <v/>
          </cell>
        </row>
        <row r="7541">
          <cell r="H7541" t="str">
            <v/>
          </cell>
        </row>
        <row r="7542">
          <cell r="H7542" t="str">
            <v/>
          </cell>
        </row>
        <row r="7543">
          <cell r="H7543" t="str">
            <v/>
          </cell>
        </row>
        <row r="7544">
          <cell r="H7544" t="str">
            <v/>
          </cell>
        </row>
        <row r="7545">
          <cell r="H7545" t="str">
            <v/>
          </cell>
        </row>
        <row r="7546">
          <cell r="H7546" t="str">
            <v/>
          </cell>
        </row>
        <row r="7547">
          <cell r="H7547" t="str">
            <v/>
          </cell>
        </row>
        <row r="7548">
          <cell r="H7548" t="str">
            <v/>
          </cell>
        </row>
        <row r="7549">
          <cell r="H7549" t="str">
            <v/>
          </cell>
        </row>
        <row r="7550">
          <cell r="H7550" t="str">
            <v/>
          </cell>
        </row>
        <row r="7551">
          <cell r="H7551" t="str">
            <v/>
          </cell>
        </row>
        <row r="7552">
          <cell r="H7552" t="str">
            <v/>
          </cell>
        </row>
        <row r="7553">
          <cell r="H7553" t="str">
            <v/>
          </cell>
        </row>
        <row r="7554">
          <cell r="H7554" t="str">
            <v/>
          </cell>
        </row>
        <row r="7555">
          <cell r="H7555" t="str">
            <v/>
          </cell>
        </row>
        <row r="7556">
          <cell r="H7556" t="str">
            <v/>
          </cell>
        </row>
        <row r="7557">
          <cell r="H7557" t="str">
            <v/>
          </cell>
        </row>
        <row r="7558">
          <cell r="H7558" t="str">
            <v/>
          </cell>
        </row>
        <row r="7559">
          <cell r="H7559" t="str">
            <v/>
          </cell>
        </row>
        <row r="7560">
          <cell r="H7560" t="str">
            <v/>
          </cell>
        </row>
        <row r="7561">
          <cell r="H7561" t="str">
            <v/>
          </cell>
        </row>
        <row r="7562">
          <cell r="H7562" t="str">
            <v/>
          </cell>
        </row>
        <row r="7563">
          <cell r="H7563" t="str">
            <v/>
          </cell>
        </row>
        <row r="7564">
          <cell r="H7564" t="str">
            <v/>
          </cell>
        </row>
        <row r="7565">
          <cell r="H7565" t="str">
            <v/>
          </cell>
        </row>
        <row r="7566">
          <cell r="H7566" t="str">
            <v/>
          </cell>
        </row>
        <row r="7567">
          <cell r="H7567" t="str">
            <v/>
          </cell>
        </row>
        <row r="7568">
          <cell r="H7568" t="str">
            <v/>
          </cell>
        </row>
        <row r="7569">
          <cell r="H7569" t="str">
            <v/>
          </cell>
        </row>
        <row r="7570">
          <cell r="H7570" t="str">
            <v/>
          </cell>
        </row>
        <row r="7571">
          <cell r="H7571" t="str">
            <v/>
          </cell>
        </row>
        <row r="7572">
          <cell r="H7572" t="str">
            <v/>
          </cell>
        </row>
        <row r="7573">
          <cell r="H7573" t="str">
            <v/>
          </cell>
        </row>
        <row r="7574">
          <cell r="H7574" t="str">
            <v/>
          </cell>
        </row>
        <row r="7575">
          <cell r="H7575" t="str">
            <v/>
          </cell>
        </row>
        <row r="7576">
          <cell r="H7576" t="str">
            <v/>
          </cell>
        </row>
        <row r="7577">
          <cell r="H7577" t="str">
            <v/>
          </cell>
        </row>
        <row r="7578">
          <cell r="H7578" t="str">
            <v/>
          </cell>
        </row>
        <row r="7579">
          <cell r="H7579" t="str">
            <v/>
          </cell>
        </row>
        <row r="7580">
          <cell r="H7580" t="str">
            <v/>
          </cell>
        </row>
        <row r="7581">
          <cell r="H7581" t="str">
            <v/>
          </cell>
        </row>
        <row r="7582">
          <cell r="H7582" t="str">
            <v/>
          </cell>
        </row>
        <row r="7583">
          <cell r="H7583" t="str">
            <v/>
          </cell>
        </row>
        <row r="7584">
          <cell r="H7584" t="str">
            <v/>
          </cell>
        </row>
        <row r="7585">
          <cell r="H7585" t="str">
            <v/>
          </cell>
        </row>
        <row r="7586">
          <cell r="H7586" t="str">
            <v/>
          </cell>
        </row>
        <row r="7587">
          <cell r="H7587" t="str">
            <v/>
          </cell>
        </row>
        <row r="7588">
          <cell r="H7588" t="str">
            <v/>
          </cell>
        </row>
        <row r="7589">
          <cell r="H7589" t="str">
            <v/>
          </cell>
        </row>
        <row r="7590">
          <cell r="H7590" t="str">
            <v/>
          </cell>
        </row>
        <row r="7591">
          <cell r="H7591" t="str">
            <v/>
          </cell>
        </row>
        <row r="7592">
          <cell r="H7592" t="str">
            <v/>
          </cell>
        </row>
        <row r="7593">
          <cell r="H7593" t="str">
            <v/>
          </cell>
        </row>
        <row r="7594">
          <cell r="H7594" t="str">
            <v/>
          </cell>
        </row>
        <row r="7595">
          <cell r="H7595" t="str">
            <v/>
          </cell>
        </row>
        <row r="7596">
          <cell r="H7596" t="str">
            <v/>
          </cell>
        </row>
        <row r="7597">
          <cell r="H7597" t="str">
            <v/>
          </cell>
        </row>
        <row r="7598">
          <cell r="H7598" t="str">
            <v/>
          </cell>
        </row>
        <row r="7599">
          <cell r="H7599" t="str">
            <v/>
          </cell>
        </row>
        <row r="7600">
          <cell r="H7600" t="str">
            <v/>
          </cell>
        </row>
        <row r="7601">
          <cell r="H7601" t="str">
            <v/>
          </cell>
        </row>
        <row r="7602">
          <cell r="H7602" t="str">
            <v/>
          </cell>
        </row>
        <row r="7603">
          <cell r="H7603" t="str">
            <v/>
          </cell>
        </row>
        <row r="7604">
          <cell r="H7604" t="str">
            <v/>
          </cell>
        </row>
        <row r="7605">
          <cell r="H7605" t="str">
            <v/>
          </cell>
        </row>
        <row r="7606">
          <cell r="H7606" t="str">
            <v/>
          </cell>
        </row>
        <row r="7607">
          <cell r="H7607" t="str">
            <v/>
          </cell>
        </row>
        <row r="7608">
          <cell r="H7608" t="str">
            <v/>
          </cell>
        </row>
        <row r="7609">
          <cell r="H7609" t="str">
            <v/>
          </cell>
        </row>
        <row r="7610">
          <cell r="H7610" t="str">
            <v/>
          </cell>
        </row>
        <row r="7611">
          <cell r="H7611" t="str">
            <v/>
          </cell>
        </row>
        <row r="7612">
          <cell r="H7612" t="str">
            <v/>
          </cell>
        </row>
        <row r="7613">
          <cell r="H7613" t="str">
            <v/>
          </cell>
        </row>
        <row r="7614">
          <cell r="H7614" t="str">
            <v/>
          </cell>
        </row>
        <row r="7615">
          <cell r="H7615" t="str">
            <v/>
          </cell>
        </row>
        <row r="7616">
          <cell r="H7616" t="str">
            <v/>
          </cell>
        </row>
        <row r="7617">
          <cell r="H7617" t="str">
            <v/>
          </cell>
        </row>
        <row r="7618">
          <cell r="H7618" t="str">
            <v/>
          </cell>
        </row>
        <row r="7619">
          <cell r="H7619" t="str">
            <v/>
          </cell>
        </row>
        <row r="7620">
          <cell r="H7620" t="str">
            <v/>
          </cell>
        </row>
        <row r="7621">
          <cell r="H7621" t="str">
            <v/>
          </cell>
        </row>
        <row r="7622">
          <cell r="H7622" t="str">
            <v/>
          </cell>
        </row>
        <row r="7623">
          <cell r="H7623" t="str">
            <v/>
          </cell>
        </row>
        <row r="7624">
          <cell r="H7624" t="str">
            <v/>
          </cell>
        </row>
        <row r="7625">
          <cell r="H7625" t="str">
            <v/>
          </cell>
        </row>
        <row r="7626">
          <cell r="H7626" t="str">
            <v/>
          </cell>
        </row>
        <row r="7627">
          <cell r="H7627" t="str">
            <v/>
          </cell>
        </row>
        <row r="7628">
          <cell r="H7628" t="str">
            <v/>
          </cell>
        </row>
        <row r="7629">
          <cell r="H7629" t="str">
            <v/>
          </cell>
        </row>
        <row r="7630">
          <cell r="H7630" t="str">
            <v/>
          </cell>
        </row>
        <row r="7631">
          <cell r="H7631" t="str">
            <v/>
          </cell>
        </row>
        <row r="7632">
          <cell r="H7632" t="str">
            <v/>
          </cell>
        </row>
        <row r="7633">
          <cell r="H7633" t="str">
            <v/>
          </cell>
        </row>
        <row r="7634">
          <cell r="H7634" t="str">
            <v/>
          </cell>
        </row>
        <row r="7635">
          <cell r="H7635" t="str">
            <v/>
          </cell>
        </row>
        <row r="7636">
          <cell r="H7636" t="str">
            <v/>
          </cell>
        </row>
        <row r="7637">
          <cell r="H7637" t="str">
            <v/>
          </cell>
        </row>
        <row r="7638">
          <cell r="H7638" t="str">
            <v/>
          </cell>
        </row>
        <row r="7639">
          <cell r="H7639" t="str">
            <v/>
          </cell>
        </row>
        <row r="7640">
          <cell r="H7640" t="str">
            <v/>
          </cell>
        </row>
        <row r="7641">
          <cell r="H7641" t="str">
            <v/>
          </cell>
        </row>
        <row r="7642">
          <cell r="H7642" t="str">
            <v/>
          </cell>
        </row>
        <row r="7643">
          <cell r="H7643" t="str">
            <v/>
          </cell>
        </row>
        <row r="7644">
          <cell r="H7644" t="str">
            <v/>
          </cell>
        </row>
        <row r="7645">
          <cell r="H7645" t="str">
            <v/>
          </cell>
        </row>
        <row r="7646">
          <cell r="H7646" t="str">
            <v/>
          </cell>
        </row>
        <row r="7647">
          <cell r="H7647" t="str">
            <v/>
          </cell>
        </row>
        <row r="7648">
          <cell r="H7648" t="str">
            <v/>
          </cell>
        </row>
        <row r="7649">
          <cell r="H7649" t="str">
            <v/>
          </cell>
        </row>
        <row r="7650">
          <cell r="H7650" t="str">
            <v/>
          </cell>
        </row>
        <row r="7651">
          <cell r="H7651" t="str">
            <v/>
          </cell>
        </row>
        <row r="7652">
          <cell r="H7652" t="str">
            <v/>
          </cell>
        </row>
        <row r="7653">
          <cell r="H7653" t="str">
            <v/>
          </cell>
        </row>
        <row r="7654">
          <cell r="H7654" t="str">
            <v/>
          </cell>
        </row>
        <row r="7655">
          <cell r="H7655" t="str">
            <v/>
          </cell>
        </row>
        <row r="7656">
          <cell r="H7656" t="str">
            <v/>
          </cell>
        </row>
        <row r="7657">
          <cell r="H7657" t="str">
            <v/>
          </cell>
        </row>
        <row r="7658">
          <cell r="H7658" t="str">
            <v/>
          </cell>
        </row>
        <row r="7659">
          <cell r="H7659" t="str">
            <v/>
          </cell>
        </row>
        <row r="7660">
          <cell r="H7660" t="str">
            <v/>
          </cell>
        </row>
        <row r="7661">
          <cell r="H7661" t="str">
            <v/>
          </cell>
        </row>
        <row r="7662">
          <cell r="H7662" t="str">
            <v/>
          </cell>
        </row>
        <row r="7663">
          <cell r="H7663" t="str">
            <v/>
          </cell>
        </row>
        <row r="7664">
          <cell r="H7664" t="str">
            <v/>
          </cell>
        </row>
        <row r="7665">
          <cell r="H7665" t="str">
            <v/>
          </cell>
        </row>
        <row r="7666">
          <cell r="H7666" t="str">
            <v/>
          </cell>
        </row>
        <row r="7667">
          <cell r="H7667" t="str">
            <v/>
          </cell>
        </row>
        <row r="7668">
          <cell r="H7668" t="str">
            <v/>
          </cell>
        </row>
        <row r="7669">
          <cell r="H7669" t="str">
            <v/>
          </cell>
        </row>
        <row r="7670">
          <cell r="H7670" t="str">
            <v/>
          </cell>
        </row>
        <row r="7671">
          <cell r="H7671" t="str">
            <v/>
          </cell>
        </row>
        <row r="7672">
          <cell r="H7672" t="str">
            <v/>
          </cell>
        </row>
        <row r="7673">
          <cell r="H7673" t="str">
            <v/>
          </cell>
        </row>
        <row r="7674">
          <cell r="H7674" t="str">
            <v/>
          </cell>
        </row>
        <row r="7675">
          <cell r="H7675" t="str">
            <v/>
          </cell>
        </row>
        <row r="7676">
          <cell r="H7676" t="str">
            <v/>
          </cell>
        </row>
        <row r="7677">
          <cell r="H7677" t="str">
            <v/>
          </cell>
        </row>
        <row r="7678">
          <cell r="H7678" t="str">
            <v/>
          </cell>
        </row>
        <row r="7679">
          <cell r="H7679" t="str">
            <v/>
          </cell>
        </row>
        <row r="7680">
          <cell r="H7680" t="str">
            <v/>
          </cell>
        </row>
        <row r="7681">
          <cell r="H7681" t="str">
            <v/>
          </cell>
        </row>
        <row r="7682">
          <cell r="H7682" t="str">
            <v/>
          </cell>
        </row>
        <row r="7683">
          <cell r="H7683" t="str">
            <v/>
          </cell>
        </row>
        <row r="7684">
          <cell r="H7684" t="str">
            <v/>
          </cell>
        </row>
        <row r="7685">
          <cell r="H7685" t="str">
            <v/>
          </cell>
        </row>
        <row r="7686">
          <cell r="H7686" t="str">
            <v/>
          </cell>
        </row>
        <row r="7687">
          <cell r="H7687" t="str">
            <v/>
          </cell>
        </row>
        <row r="7688">
          <cell r="H7688" t="str">
            <v/>
          </cell>
        </row>
        <row r="7689">
          <cell r="H7689" t="str">
            <v/>
          </cell>
        </row>
        <row r="7690">
          <cell r="H7690" t="str">
            <v/>
          </cell>
        </row>
        <row r="7691">
          <cell r="H7691" t="str">
            <v/>
          </cell>
        </row>
        <row r="7692">
          <cell r="H7692" t="str">
            <v/>
          </cell>
        </row>
        <row r="7693">
          <cell r="H7693" t="str">
            <v/>
          </cell>
        </row>
        <row r="7694">
          <cell r="H7694" t="str">
            <v/>
          </cell>
        </row>
        <row r="7695">
          <cell r="H7695" t="str">
            <v/>
          </cell>
        </row>
        <row r="7696">
          <cell r="H7696" t="str">
            <v/>
          </cell>
        </row>
        <row r="7697">
          <cell r="H7697" t="str">
            <v/>
          </cell>
        </row>
        <row r="7698">
          <cell r="H7698" t="str">
            <v/>
          </cell>
        </row>
        <row r="7699">
          <cell r="H7699" t="str">
            <v/>
          </cell>
        </row>
        <row r="7700">
          <cell r="H7700" t="str">
            <v/>
          </cell>
        </row>
        <row r="7701">
          <cell r="H7701" t="str">
            <v/>
          </cell>
        </row>
        <row r="7702">
          <cell r="H7702" t="str">
            <v/>
          </cell>
        </row>
        <row r="7703">
          <cell r="H7703" t="str">
            <v/>
          </cell>
        </row>
        <row r="7704">
          <cell r="H7704" t="str">
            <v/>
          </cell>
        </row>
        <row r="7705">
          <cell r="H7705" t="str">
            <v/>
          </cell>
        </row>
        <row r="7706">
          <cell r="H7706" t="str">
            <v/>
          </cell>
        </row>
        <row r="7707">
          <cell r="H7707" t="str">
            <v/>
          </cell>
        </row>
        <row r="7708">
          <cell r="H7708" t="str">
            <v/>
          </cell>
        </row>
        <row r="7709">
          <cell r="H7709" t="str">
            <v/>
          </cell>
        </row>
        <row r="7710">
          <cell r="H7710" t="str">
            <v/>
          </cell>
        </row>
        <row r="7711">
          <cell r="H7711" t="str">
            <v/>
          </cell>
        </row>
        <row r="7712">
          <cell r="H7712" t="str">
            <v/>
          </cell>
        </row>
        <row r="7713">
          <cell r="H7713" t="str">
            <v/>
          </cell>
        </row>
        <row r="7714">
          <cell r="H7714" t="str">
            <v/>
          </cell>
        </row>
        <row r="7715">
          <cell r="H7715" t="str">
            <v/>
          </cell>
        </row>
        <row r="7716">
          <cell r="H7716" t="str">
            <v/>
          </cell>
        </row>
        <row r="7717">
          <cell r="H7717" t="str">
            <v/>
          </cell>
        </row>
        <row r="7718">
          <cell r="H7718" t="str">
            <v/>
          </cell>
        </row>
        <row r="7719">
          <cell r="H7719" t="str">
            <v/>
          </cell>
        </row>
        <row r="7720">
          <cell r="H7720" t="str">
            <v/>
          </cell>
        </row>
        <row r="7721">
          <cell r="H7721" t="str">
            <v/>
          </cell>
        </row>
        <row r="7722">
          <cell r="H7722" t="str">
            <v/>
          </cell>
        </row>
        <row r="7723">
          <cell r="H7723" t="str">
            <v/>
          </cell>
        </row>
        <row r="7724">
          <cell r="H7724" t="str">
            <v/>
          </cell>
        </row>
        <row r="7725">
          <cell r="H7725" t="str">
            <v/>
          </cell>
        </row>
        <row r="7726">
          <cell r="H7726" t="str">
            <v/>
          </cell>
        </row>
        <row r="7727">
          <cell r="H7727" t="str">
            <v/>
          </cell>
        </row>
        <row r="7728">
          <cell r="H7728" t="str">
            <v/>
          </cell>
        </row>
        <row r="7729">
          <cell r="H7729" t="str">
            <v/>
          </cell>
        </row>
        <row r="7730">
          <cell r="H7730" t="str">
            <v/>
          </cell>
        </row>
        <row r="7731">
          <cell r="H7731" t="str">
            <v/>
          </cell>
        </row>
        <row r="7732">
          <cell r="H7732" t="str">
            <v/>
          </cell>
        </row>
        <row r="7733">
          <cell r="H7733" t="str">
            <v/>
          </cell>
        </row>
        <row r="7734">
          <cell r="H7734" t="str">
            <v/>
          </cell>
        </row>
        <row r="7735">
          <cell r="H7735" t="str">
            <v/>
          </cell>
        </row>
        <row r="7736">
          <cell r="H7736" t="str">
            <v/>
          </cell>
        </row>
        <row r="7737">
          <cell r="H7737" t="str">
            <v/>
          </cell>
        </row>
        <row r="7738">
          <cell r="H7738" t="str">
            <v/>
          </cell>
        </row>
        <row r="7739">
          <cell r="H7739" t="str">
            <v/>
          </cell>
        </row>
        <row r="7740">
          <cell r="H7740" t="str">
            <v/>
          </cell>
        </row>
        <row r="7741">
          <cell r="H7741" t="str">
            <v/>
          </cell>
        </row>
        <row r="7742">
          <cell r="H7742" t="str">
            <v/>
          </cell>
        </row>
        <row r="7743">
          <cell r="H7743" t="str">
            <v/>
          </cell>
        </row>
        <row r="7744">
          <cell r="H7744" t="str">
            <v/>
          </cell>
        </row>
        <row r="7745">
          <cell r="H7745" t="str">
            <v/>
          </cell>
        </row>
        <row r="7746">
          <cell r="H7746" t="str">
            <v/>
          </cell>
        </row>
        <row r="7747">
          <cell r="H7747" t="str">
            <v/>
          </cell>
        </row>
        <row r="7748">
          <cell r="H7748" t="str">
            <v/>
          </cell>
        </row>
        <row r="7749">
          <cell r="H7749" t="str">
            <v/>
          </cell>
        </row>
        <row r="7750">
          <cell r="H7750" t="str">
            <v/>
          </cell>
        </row>
        <row r="7751">
          <cell r="H7751" t="str">
            <v/>
          </cell>
        </row>
        <row r="7752">
          <cell r="H7752" t="str">
            <v/>
          </cell>
        </row>
        <row r="7753">
          <cell r="H7753" t="str">
            <v/>
          </cell>
        </row>
        <row r="7754">
          <cell r="H7754" t="str">
            <v/>
          </cell>
        </row>
        <row r="7755">
          <cell r="H7755" t="str">
            <v/>
          </cell>
        </row>
        <row r="7756">
          <cell r="H7756" t="str">
            <v/>
          </cell>
        </row>
        <row r="7757">
          <cell r="H7757" t="str">
            <v/>
          </cell>
        </row>
        <row r="7758">
          <cell r="H7758" t="str">
            <v/>
          </cell>
        </row>
        <row r="7759">
          <cell r="H7759" t="str">
            <v/>
          </cell>
        </row>
        <row r="7760">
          <cell r="H7760" t="str">
            <v/>
          </cell>
        </row>
        <row r="7761">
          <cell r="H7761" t="str">
            <v/>
          </cell>
        </row>
        <row r="7762">
          <cell r="H7762" t="str">
            <v/>
          </cell>
        </row>
        <row r="7763">
          <cell r="H7763" t="str">
            <v/>
          </cell>
        </row>
        <row r="7764">
          <cell r="H7764" t="str">
            <v/>
          </cell>
        </row>
        <row r="7765">
          <cell r="H7765" t="str">
            <v/>
          </cell>
        </row>
        <row r="7766">
          <cell r="H7766" t="str">
            <v/>
          </cell>
        </row>
        <row r="7767">
          <cell r="H7767" t="str">
            <v/>
          </cell>
        </row>
        <row r="7768">
          <cell r="H7768" t="str">
            <v/>
          </cell>
        </row>
        <row r="7769">
          <cell r="H7769" t="str">
            <v/>
          </cell>
        </row>
        <row r="7770">
          <cell r="H7770" t="str">
            <v/>
          </cell>
        </row>
        <row r="7771">
          <cell r="H7771" t="str">
            <v/>
          </cell>
        </row>
        <row r="7772">
          <cell r="H7772" t="str">
            <v/>
          </cell>
        </row>
        <row r="7773">
          <cell r="H7773" t="str">
            <v/>
          </cell>
        </row>
        <row r="7774">
          <cell r="H7774" t="str">
            <v/>
          </cell>
        </row>
        <row r="7775">
          <cell r="H7775" t="str">
            <v/>
          </cell>
        </row>
        <row r="7776">
          <cell r="H7776" t="str">
            <v/>
          </cell>
        </row>
        <row r="7777">
          <cell r="H7777" t="str">
            <v/>
          </cell>
        </row>
        <row r="7778">
          <cell r="H7778" t="str">
            <v/>
          </cell>
        </row>
        <row r="7779">
          <cell r="H7779" t="str">
            <v/>
          </cell>
        </row>
        <row r="7780">
          <cell r="H7780" t="str">
            <v/>
          </cell>
        </row>
        <row r="7781">
          <cell r="H7781" t="str">
            <v/>
          </cell>
        </row>
        <row r="7782">
          <cell r="H7782" t="str">
            <v/>
          </cell>
        </row>
        <row r="7783">
          <cell r="H7783" t="str">
            <v/>
          </cell>
        </row>
        <row r="7784">
          <cell r="H7784" t="str">
            <v/>
          </cell>
        </row>
        <row r="7785">
          <cell r="H7785" t="str">
            <v/>
          </cell>
        </row>
        <row r="7786">
          <cell r="H7786" t="str">
            <v/>
          </cell>
        </row>
        <row r="7787">
          <cell r="H7787" t="str">
            <v/>
          </cell>
        </row>
        <row r="7788">
          <cell r="H7788" t="str">
            <v/>
          </cell>
        </row>
        <row r="7789">
          <cell r="H7789" t="str">
            <v/>
          </cell>
        </row>
        <row r="7790">
          <cell r="H7790" t="str">
            <v/>
          </cell>
        </row>
        <row r="7791">
          <cell r="H7791" t="str">
            <v/>
          </cell>
        </row>
        <row r="7792">
          <cell r="H7792" t="str">
            <v/>
          </cell>
        </row>
        <row r="7793">
          <cell r="H7793" t="str">
            <v/>
          </cell>
        </row>
        <row r="7794">
          <cell r="H7794" t="str">
            <v/>
          </cell>
        </row>
        <row r="7795">
          <cell r="H7795" t="str">
            <v/>
          </cell>
        </row>
        <row r="7796">
          <cell r="H7796" t="str">
            <v/>
          </cell>
        </row>
        <row r="7797">
          <cell r="H7797" t="str">
            <v/>
          </cell>
        </row>
        <row r="7798">
          <cell r="H7798" t="str">
            <v/>
          </cell>
        </row>
        <row r="7799">
          <cell r="H7799" t="str">
            <v/>
          </cell>
        </row>
        <row r="7800">
          <cell r="H7800" t="str">
            <v/>
          </cell>
        </row>
        <row r="7801">
          <cell r="H7801" t="str">
            <v/>
          </cell>
        </row>
        <row r="7802">
          <cell r="H7802" t="str">
            <v/>
          </cell>
        </row>
        <row r="7803">
          <cell r="H7803" t="str">
            <v/>
          </cell>
        </row>
        <row r="7804">
          <cell r="H7804" t="str">
            <v/>
          </cell>
        </row>
        <row r="7805">
          <cell r="H7805" t="str">
            <v/>
          </cell>
        </row>
        <row r="7806">
          <cell r="H7806" t="str">
            <v/>
          </cell>
        </row>
        <row r="7807">
          <cell r="H7807" t="str">
            <v/>
          </cell>
        </row>
        <row r="7808">
          <cell r="H7808" t="str">
            <v/>
          </cell>
        </row>
        <row r="7809">
          <cell r="H7809" t="str">
            <v/>
          </cell>
        </row>
        <row r="7810">
          <cell r="H7810" t="str">
            <v/>
          </cell>
        </row>
        <row r="7811">
          <cell r="H7811" t="str">
            <v/>
          </cell>
        </row>
        <row r="7812">
          <cell r="H7812" t="str">
            <v/>
          </cell>
        </row>
        <row r="7813">
          <cell r="H7813" t="str">
            <v/>
          </cell>
        </row>
        <row r="7814">
          <cell r="H7814" t="str">
            <v/>
          </cell>
        </row>
        <row r="7815">
          <cell r="H7815" t="str">
            <v/>
          </cell>
        </row>
        <row r="7816">
          <cell r="H7816" t="str">
            <v/>
          </cell>
        </row>
        <row r="7817">
          <cell r="H7817" t="str">
            <v/>
          </cell>
        </row>
        <row r="7818">
          <cell r="H7818" t="str">
            <v/>
          </cell>
        </row>
        <row r="7819">
          <cell r="H7819" t="str">
            <v/>
          </cell>
        </row>
        <row r="7820">
          <cell r="H7820" t="str">
            <v/>
          </cell>
        </row>
        <row r="7821">
          <cell r="H7821" t="str">
            <v/>
          </cell>
        </row>
        <row r="7822">
          <cell r="H7822" t="str">
            <v/>
          </cell>
        </row>
        <row r="7823">
          <cell r="H7823" t="str">
            <v/>
          </cell>
        </row>
        <row r="7824">
          <cell r="H7824" t="str">
            <v/>
          </cell>
        </row>
        <row r="7825">
          <cell r="H7825" t="str">
            <v/>
          </cell>
        </row>
        <row r="7826">
          <cell r="H7826" t="str">
            <v/>
          </cell>
        </row>
        <row r="7827">
          <cell r="H7827" t="str">
            <v/>
          </cell>
        </row>
        <row r="7828">
          <cell r="H7828" t="str">
            <v/>
          </cell>
        </row>
        <row r="7829">
          <cell r="H7829" t="str">
            <v/>
          </cell>
        </row>
        <row r="7830">
          <cell r="H7830" t="str">
            <v/>
          </cell>
        </row>
        <row r="7831">
          <cell r="H7831" t="str">
            <v/>
          </cell>
        </row>
        <row r="7832">
          <cell r="H7832" t="str">
            <v/>
          </cell>
        </row>
        <row r="7833">
          <cell r="H7833" t="str">
            <v/>
          </cell>
        </row>
        <row r="7834">
          <cell r="H7834" t="str">
            <v/>
          </cell>
        </row>
        <row r="7835">
          <cell r="H7835" t="str">
            <v/>
          </cell>
        </row>
        <row r="7836">
          <cell r="H7836" t="str">
            <v/>
          </cell>
        </row>
        <row r="7837">
          <cell r="H7837" t="str">
            <v/>
          </cell>
        </row>
        <row r="7838">
          <cell r="H7838" t="str">
            <v/>
          </cell>
        </row>
        <row r="7839">
          <cell r="H7839" t="str">
            <v/>
          </cell>
        </row>
        <row r="7840">
          <cell r="H7840" t="str">
            <v/>
          </cell>
        </row>
        <row r="7841">
          <cell r="H7841" t="str">
            <v/>
          </cell>
        </row>
        <row r="7842">
          <cell r="H7842" t="str">
            <v/>
          </cell>
        </row>
        <row r="7843">
          <cell r="H7843" t="str">
            <v/>
          </cell>
        </row>
        <row r="7844">
          <cell r="H7844" t="str">
            <v/>
          </cell>
        </row>
        <row r="7845">
          <cell r="H7845" t="str">
            <v/>
          </cell>
        </row>
        <row r="7846">
          <cell r="H7846" t="str">
            <v/>
          </cell>
        </row>
        <row r="7847">
          <cell r="H7847" t="str">
            <v/>
          </cell>
        </row>
        <row r="7848">
          <cell r="H7848" t="str">
            <v/>
          </cell>
        </row>
        <row r="7849">
          <cell r="H7849" t="str">
            <v/>
          </cell>
        </row>
        <row r="7850">
          <cell r="H7850" t="str">
            <v/>
          </cell>
        </row>
        <row r="7851">
          <cell r="H7851" t="str">
            <v/>
          </cell>
        </row>
        <row r="7852">
          <cell r="H7852" t="str">
            <v/>
          </cell>
        </row>
        <row r="7853">
          <cell r="H7853" t="str">
            <v/>
          </cell>
        </row>
        <row r="7854">
          <cell r="H7854" t="str">
            <v/>
          </cell>
        </row>
        <row r="7855">
          <cell r="H7855" t="str">
            <v/>
          </cell>
        </row>
        <row r="7856">
          <cell r="H7856" t="str">
            <v/>
          </cell>
        </row>
        <row r="7857">
          <cell r="H7857" t="str">
            <v/>
          </cell>
        </row>
        <row r="7858">
          <cell r="H7858" t="str">
            <v/>
          </cell>
        </row>
        <row r="7859">
          <cell r="H7859" t="str">
            <v/>
          </cell>
        </row>
        <row r="7860">
          <cell r="H7860" t="str">
            <v/>
          </cell>
        </row>
        <row r="7861">
          <cell r="H7861" t="str">
            <v/>
          </cell>
        </row>
        <row r="7862">
          <cell r="H7862" t="str">
            <v/>
          </cell>
        </row>
        <row r="7863">
          <cell r="H7863" t="str">
            <v/>
          </cell>
        </row>
        <row r="7864">
          <cell r="H7864" t="str">
            <v/>
          </cell>
        </row>
        <row r="7865">
          <cell r="H7865" t="str">
            <v/>
          </cell>
        </row>
        <row r="7866">
          <cell r="H7866" t="str">
            <v/>
          </cell>
        </row>
        <row r="7867">
          <cell r="H7867" t="str">
            <v/>
          </cell>
        </row>
        <row r="7868">
          <cell r="H7868" t="str">
            <v/>
          </cell>
        </row>
        <row r="7869">
          <cell r="H7869" t="str">
            <v/>
          </cell>
        </row>
        <row r="7870">
          <cell r="H7870" t="str">
            <v/>
          </cell>
        </row>
        <row r="7871">
          <cell r="H7871" t="str">
            <v/>
          </cell>
        </row>
        <row r="7872">
          <cell r="H7872" t="str">
            <v/>
          </cell>
        </row>
        <row r="7873">
          <cell r="H7873" t="str">
            <v/>
          </cell>
        </row>
        <row r="7874">
          <cell r="H7874" t="str">
            <v/>
          </cell>
        </row>
        <row r="7875">
          <cell r="H7875" t="str">
            <v/>
          </cell>
        </row>
        <row r="7876">
          <cell r="H7876" t="str">
            <v/>
          </cell>
        </row>
        <row r="7877">
          <cell r="H7877" t="str">
            <v/>
          </cell>
        </row>
        <row r="7878">
          <cell r="H7878" t="str">
            <v/>
          </cell>
        </row>
        <row r="7879">
          <cell r="H7879" t="str">
            <v/>
          </cell>
        </row>
        <row r="7880">
          <cell r="H7880" t="str">
            <v/>
          </cell>
        </row>
        <row r="7881">
          <cell r="H7881" t="str">
            <v/>
          </cell>
        </row>
        <row r="7882">
          <cell r="H7882" t="str">
            <v/>
          </cell>
        </row>
        <row r="7883">
          <cell r="H7883" t="str">
            <v/>
          </cell>
        </row>
        <row r="7884">
          <cell r="H7884" t="str">
            <v/>
          </cell>
        </row>
        <row r="7885">
          <cell r="H7885" t="str">
            <v/>
          </cell>
        </row>
        <row r="7886">
          <cell r="H7886" t="str">
            <v/>
          </cell>
        </row>
        <row r="7887">
          <cell r="H7887" t="str">
            <v/>
          </cell>
        </row>
        <row r="7888">
          <cell r="H7888" t="str">
            <v/>
          </cell>
        </row>
        <row r="7889">
          <cell r="H7889" t="str">
            <v/>
          </cell>
        </row>
        <row r="7890">
          <cell r="H7890" t="str">
            <v/>
          </cell>
        </row>
        <row r="7891">
          <cell r="H7891" t="str">
            <v/>
          </cell>
        </row>
        <row r="7892">
          <cell r="H7892" t="str">
            <v/>
          </cell>
        </row>
        <row r="7893">
          <cell r="H7893" t="str">
            <v/>
          </cell>
        </row>
        <row r="7894">
          <cell r="H7894" t="str">
            <v/>
          </cell>
        </row>
        <row r="7895">
          <cell r="H7895" t="str">
            <v/>
          </cell>
        </row>
        <row r="7896">
          <cell r="H7896" t="str">
            <v/>
          </cell>
        </row>
        <row r="7897">
          <cell r="H7897" t="str">
            <v/>
          </cell>
        </row>
        <row r="7898">
          <cell r="H7898" t="str">
            <v/>
          </cell>
        </row>
        <row r="7899">
          <cell r="H7899" t="str">
            <v/>
          </cell>
        </row>
        <row r="7900">
          <cell r="H7900" t="str">
            <v/>
          </cell>
        </row>
        <row r="7901">
          <cell r="H7901" t="str">
            <v/>
          </cell>
        </row>
        <row r="7902">
          <cell r="H7902" t="str">
            <v/>
          </cell>
        </row>
        <row r="7903">
          <cell r="H7903" t="str">
            <v/>
          </cell>
        </row>
        <row r="7904">
          <cell r="H7904" t="str">
            <v/>
          </cell>
        </row>
        <row r="7905">
          <cell r="H7905" t="str">
            <v/>
          </cell>
        </row>
        <row r="7906">
          <cell r="H7906" t="str">
            <v/>
          </cell>
        </row>
        <row r="7907">
          <cell r="H7907" t="str">
            <v/>
          </cell>
        </row>
        <row r="7908">
          <cell r="H7908" t="str">
            <v/>
          </cell>
        </row>
        <row r="7909">
          <cell r="H7909" t="str">
            <v/>
          </cell>
        </row>
        <row r="7910">
          <cell r="H7910" t="str">
            <v/>
          </cell>
        </row>
        <row r="7911">
          <cell r="H7911" t="str">
            <v/>
          </cell>
        </row>
        <row r="7912">
          <cell r="H7912" t="str">
            <v/>
          </cell>
        </row>
        <row r="7913">
          <cell r="H7913" t="str">
            <v/>
          </cell>
        </row>
        <row r="7914">
          <cell r="H7914" t="str">
            <v/>
          </cell>
        </row>
        <row r="7915">
          <cell r="H7915" t="str">
            <v/>
          </cell>
        </row>
        <row r="7916">
          <cell r="H7916" t="str">
            <v/>
          </cell>
        </row>
        <row r="7917">
          <cell r="H7917" t="str">
            <v/>
          </cell>
        </row>
        <row r="7918">
          <cell r="H7918" t="str">
            <v/>
          </cell>
        </row>
        <row r="7919">
          <cell r="H7919" t="str">
            <v/>
          </cell>
        </row>
        <row r="7920">
          <cell r="H7920" t="str">
            <v/>
          </cell>
        </row>
        <row r="7921">
          <cell r="H7921" t="str">
            <v/>
          </cell>
        </row>
        <row r="7922">
          <cell r="H7922" t="str">
            <v/>
          </cell>
        </row>
        <row r="7923">
          <cell r="H7923" t="str">
            <v/>
          </cell>
        </row>
        <row r="7924">
          <cell r="H7924" t="str">
            <v/>
          </cell>
        </row>
        <row r="7925">
          <cell r="H7925" t="str">
            <v/>
          </cell>
        </row>
        <row r="7926">
          <cell r="H7926" t="str">
            <v/>
          </cell>
        </row>
        <row r="7927">
          <cell r="H7927" t="str">
            <v/>
          </cell>
        </row>
        <row r="7928">
          <cell r="H7928" t="str">
            <v/>
          </cell>
        </row>
        <row r="7929">
          <cell r="H7929" t="str">
            <v/>
          </cell>
        </row>
        <row r="7930">
          <cell r="H7930" t="str">
            <v/>
          </cell>
        </row>
        <row r="7931">
          <cell r="H7931" t="str">
            <v/>
          </cell>
        </row>
        <row r="7932">
          <cell r="H7932" t="str">
            <v/>
          </cell>
        </row>
        <row r="7933">
          <cell r="H7933" t="str">
            <v/>
          </cell>
        </row>
        <row r="7934">
          <cell r="H7934" t="str">
            <v/>
          </cell>
        </row>
        <row r="7935">
          <cell r="H7935" t="str">
            <v/>
          </cell>
        </row>
        <row r="7936">
          <cell r="H7936" t="str">
            <v/>
          </cell>
        </row>
        <row r="7937">
          <cell r="H7937" t="str">
            <v/>
          </cell>
        </row>
        <row r="7938">
          <cell r="H7938" t="str">
            <v/>
          </cell>
        </row>
        <row r="7939">
          <cell r="H7939" t="str">
            <v/>
          </cell>
        </row>
        <row r="7940">
          <cell r="H7940" t="str">
            <v/>
          </cell>
        </row>
        <row r="7941">
          <cell r="H7941" t="str">
            <v/>
          </cell>
        </row>
        <row r="7942">
          <cell r="H7942" t="str">
            <v/>
          </cell>
        </row>
        <row r="7943">
          <cell r="H7943" t="str">
            <v/>
          </cell>
        </row>
        <row r="7944">
          <cell r="H7944" t="str">
            <v/>
          </cell>
        </row>
        <row r="7945">
          <cell r="H7945" t="str">
            <v/>
          </cell>
        </row>
        <row r="7946">
          <cell r="H7946" t="str">
            <v/>
          </cell>
        </row>
        <row r="7947">
          <cell r="H7947" t="str">
            <v/>
          </cell>
        </row>
        <row r="7948">
          <cell r="H7948" t="str">
            <v/>
          </cell>
        </row>
        <row r="7949">
          <cell r="H7949" t="str">
            <v/>
          </cell>
        </row>
        <row r="7950">
          <cell r="H7950" t="str">
            <v/>
          </cell>
        </row>
        <row r="7951">
          <cell r="H7951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1.00.00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PATI"/>
      <sheetName val="WABUP"/>
      <sheetName val="DPRD"/>
      <sheetName val="SEKRETARIAT DAERAH"/>
      <sheetName val="SEKDA"/>
      <sheetName val="ASS. 1"/>
      <sheetName val="ASS. 2"/>
      <sheetName val="UMUM"/>
      <sheetName val="KEUANGAN"/>
      <sheetName val="KEPEGAWAIAN"/>
      <sheetName val="HUKUM"/>
      <sheetName val="PERTANIAN"/>
      <sheetName val="PERINDAG"/>
      <sheetName val="RT. ANGIN"/>
      <sheetName val="LASUSUA"/>
      <sheetName val="KODEOHA "/>
      <sheetName val="NGAPA"/>
      <sheetName val="PAKUE"/>
      <sheetName val="BT. PUTIH"/>
      <sheetName val="SETWAN"/>
      <sheetName val="KPUD kurang 66 jt"/>
      <sheetName val="PERTAMBANGAN"/>
      <sheetName val="PU "/>
      <sheetName val="KEHUTANAN"/>
      <sheetName val="KESEHATAN"/>
      <sheetName val="Aliran Kas"/>
      <sheetName val="LRA"/>
      <sheetName val="Silpa"/>
      <sheetName val="Rekap Pdptn"/>
      <sheetName val="Pdptn"/>
      <sheetName val="Rekap Belanja"/>
      <sheetName val="Rekap Publik"/>
      <sheetName val="Publik"/>
      <sheetName val="Rekap Aprtr"/>
      <sheetName val="Aparatur"/>
      <sheetName val="Bant &amp; Tdk Trsangka"/>
      <sheetName val="Pembiayaan"/>
      <sheetName val="DISPENDA"/>
      <sheetName val="DIKBUDP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barang"/>
      <sheetName val="jns_aset"/>
      <sheetName val="MASA MANFAAT"/>
      <sheetName val="UE"/>
      <sheetName val="KIB A"/>
      <sheetName val="KIB B"/>
      <sheetName val="KIB C"/>
      <sheetName val="KIB D"/>
      <sheetName val="KIB E"/>
      <sheetName val="KIB F"/>
      <sheetName val="KIB B&lt;300000"/>
      <sheetName val="note2017"/>
      <sheetName val="Sheet2"/>
    </sheetNames>
    <sheetDataSet>
      <sheetData sheetId="0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  <row r="101">
          <cell r="B101" t="str">
            <v>6.00.00</v>
          </cell>
          <cell r="C101" t="str">
            <v>GOLONGAN KONSTRUKSI DLM PENGERJAAN</v>
          </cell>
          <cell r="D10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KP 2012"/>
      <sheetName val="KIB A DPKP"/>
      <sheetName val="KIB M DPKP"/>
      <sheetName val="kode barang"/>
      <sheetName val="MASA MANFAAT"/>
      <sheetName val="KIB A DPKP (2)"/>
      <sheetName val="KIB B DPKP"/>
      <sheetName val="KIB C DPKP"/>
      <sheetName val="KIB D DPKP"/>
      <sheetName val="KIB E DPKP"/>
      <sheetName val="KIB F DPKP"/>
      <sheetName val="KIB B&lt;300000"/>
      <sheetName val="KIB A DPKP (3)"/>
      <sheetName val="DPKP 2012 RB "/>
    </sheetNames>
    <sheetDataSet>
      <sheetData sheetId="0" refreshError="1"/>
      <sheetData sheetId="1" refreshError="1"/>
      <sheetData sheetId="2" refreshError="1"/>
      <sheetData sheetId="3" refreshError="1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4.13.02</v>
          </cell>
          <cell r="C76" t="str">
            <v>JEMBATAN</v>
          </cell>
          <cell r="D76">
            <v>3</v>
          </cell>
          <cell r="E76">
            <v>50</v>
          </cell>
        </row>
        <row r="77">
          <cell r="B77" t="str">
            <v>4.14.01</v>
          </cell>
          <cell r="C77" t="str">
            <v>Bangunan Air Irigasi</v>
          </cell>
          <cell r="D77">
            <v>3</v>
          </cell>
          <cell r="E77">
            <v>50</v>
          </cell>
        </row>
        <row r="78">
          <cell r="B78" t="str">
            <v>4.14.04</v>
          </cell>
          <cell r="C78" t="str">
            <v>BANGUNAN PENGAMAN SUNGAI DAN PENANGGULANGAN BENCANA ALAM</v>
          </cell>
          <cell r="D78">
            <v>3</v>
          </cell>
          <cell r="E78">
            <v>10</v>
          </cell>
        </row>
        <row r="79">
          <cell r="B79" t="str">
            <v>4.14.05</v>
          </cell>
          <cell r="C79" t="str">
            <v>BANGUNAN PENGEMBANGAN SUMBER AIR DAN AIR TNH</v>
          </cell>
          <cell r="D79">
            <v>3</v>
          </cell>
          <cell r="E79">
            <v>30</v>
          </cell>
        </row>
        <row r="80">
          <cell r="B80" t="str">
            <v>4.14.08</v>
          </cell>
          <cell r="C80" t="str">
            <v>BANGUNAN AIR</v>
          </cell>
          <cell r="D80">
            <v>3</v>
          </cell>
          <cell r="E80">
            <v>40</v>
          </cell>
        </row>
        <row r="81">
          <cell r="B81" t="str">
            <v>4.15.00</v>
          </cell>
          <cell r="C81" t="str">
            <v>INSTALASI</v>
          </cell>
          <cell r="D81">
            <v>2</v>
          </cell>
        </row>
        <row r="82">
          <cell r="B82" t="str">
            <v>4.15.01</v>
          </cell>
          <cell r="C82" t="str">
            <v>INSTALASI AIR MINUM/BERSIH</v>
          </cell>
          <cell r="D82">
            <v>3</v>
          </cell>
          <cell r="E82">
            <v>30</v>
          </cell>
        </row>
        <row r="83">
          <cell r="B83" t="str">
            <v>4.15.03</v>
          </cell>
          <cell r="C83" t="str">
            <v>INSTALASI PENGOLAHAN SAMPAH NON ORGANIK</v>
          </cell>
          <cell r="D83">
            <v>3</v>
          </cell>
          <cell r="E83">
            <v>10</v>
          </cell>
        </row>
        <row r="84">
          <cell r="B84" t="str">
            <v>4.15.04</v>
          </cell>
          <cell r="C84" t="str">
            <v>INSTALASI PENGOLAHAN BAHAN BANGUNAN</v>
          </cell>
          <cell r="D84">
            <v>3</v>
          </cell>
          <cell r="E84">
            <v>10</v>
          </cell>
        </row>
        <row r="85">
          <cell r="B85" t="str">
            <v>4.15.06</v>
          </cell>
          <cell r="C85" t="str">
            <v>INSTALASI GARDU LISTRIK</v>
          </cell>
          <cell r="D85">
            <v>3</v>
          </cell>
          <cell r="E85">
            <v>40</v>
          </cell>
        </row>
        <row r="86">
          <cell r="B86" t="str">
            <v>4.15.07</v>
          </cell>
          <cell r="C86" t="str">
            <v>INSTALASI PERTAHANAN</v>
          </cell>
          <cell r="D86">
            <v>3</v>
          </cell>
          <cell r="E86">
            <v>30</v>
          </cell>
        </row>
        <row r="87">
          <cell r="B87" t="str">
            <v>4.15.08</v>
          </cell>
          <cell r="C87" t="str">
            <v>INSTALASI GAS</v>
          </cell>
          <cell r="D87">
            <v>3</v>
          </cell>
          <cell r="E87">
            <v>30</v>
          </cell>
        </row>
        <row r="88">
          <cell r="B88" t="str">
            <v>4.15.09</v>
          </cell>
          <cell r="C88" t="str">
            <v>INSTALASI PENGAMAN</v>
          </cell>
          <cell r="D88">
            <v>3</v>
          </cell>
          <cell r="E88">
            <v>20</v>
          </cell>
        </row>
        <row r="89">
          <cell r="B89" t="str">
            <v>4.16.00</v>
          </cell>
          <cell r="C89" t="str">
            <v>JARINGAN</v>
          </cell>
          <cell r="D89">
            <v>2</v>
          </cell>
        </row>
        <row r="90">
          <cell r="B90" t="str">
            <v>4.16.01</v>
          </cell>
          <cell r="C90" t="str">
            <v>Jaringan Air Minum</v>
          </cell>
          <cell r="D90">
            <v>3</v>
          </cell>
          <cell r="E90">
            <v>30</v>
          </cell>
        </row>
        <row r="91">
          <cell r="B91" t="str">
            <v>4.16.02</v>
          </cell>
          <cell r="C91" t="str">
            <v>JARINGAN LISTRIK</v>
          </cell>
          <cell r="D91">
            <v>3</v>
          </cell>
          <cell r="E91">
            <v>40</v>
          </cell>
        </row>
        <row r="92">
          <cell r="B92" t="str">
            <v>4.16.03</v>
          </cell>
          <cell r="C92" t="str">
            <v>JARINGAN TELEPON</v>
          </cell>
          <cell r="D92">
            <v>3</v>
          </cell>
          <cell r="E92">
            <v>20</v>
          </cell>
        </row>
        <row r="93">
          <cell r="B93" t="str">
            <v>4.16.04</v>
          </cell>
          <cell r="C93" t="str">
            <v>JARINGAN GAS</v>
          </cell>
          <cell r="D93">
            <v>3</v>
          </cell>
          <cell r="E93">
            <v>30</v>
          </cell>
        </row>
        <row r="94">
          <cell r="B94" t="str">
            <v>5.00.00</v>
          </cell>
          <cell r="C94" t="str">
            <v>GOLONGAN ASSET TETAP LAINNYA</v>
          </cell>
          <cell r="D94">
            <v>1</v>
          </cell>
        </row>
        <row r="95">
          <cell r="B95" t="str">
            <v>5.17.00</v>
          </cell>
          <cell r="C95" t="str">
            <v>BUKU DAN PERPUSTAKAAN</v>
          </cell>
          <cell r="D95">
            <v>2</v>
          </cell>
        </row>
        <row r="96">
          <cell r="B96" t="str">
            <v>5.17.01</v>
          </cell>
          <cell r="C96" t="str">
            <v>BUKU</v>
          </cell>
          <cell r="D96">
            <v>3</v>
          </cell>
        </row>
        <row r="97">
          <cell r="B97" t="str">
            <v>5.17.03</v>
          </cell>
          <cell r="C97" t="str">
            <v>BARANG-BARANG PERPUSTAKAAN</v>
          </cell>
          <cell r="D97">
            <v>3</v>
          </cell>
        </row>
        <row r="98">
          <cell r="B98" t="str">
            <v>5.18.00</v>
          </cell>
          <cell r="C98" t="str">
            <v>BARANG BERCORAK KEBUDAYAAN</v>
          </cell>
          <cell r="D98">
            <v>2</v>
          </cell>
        </row>
        <row r="99">
          <cell r="B99" t="str">
            <v>5.18.01</v>
          </cell>
          <cell r="C99" t="str">
            <v>BARANG BERCORAK KEBUDAYAAN</v>
          </cell>
          <cell r="D99">
            <v>3</v>
          </cell>
        </row>
        <row r="100">
          <cell r="B100" t="str">
            <v>5.18.02</v>
          </cell>
          <cell r="C100" t="str">
            <v>ALAT OLAH RAGA LAINNYA</v>
          </cell>
          <cell r="D100">
            <v>3</v>
          </cell>
        </row>
        <row r="101">
          <cell r="B101" t="str">
            <v>5.19.00</v>
          </cell>
          <cell r="C101" t="str">
            <v>HEWAN DAN TERNAK SERTA TANAMAN</v>
          </cell>
          <cell r="D101">
            <v>2</v>
          </cell>
        </row>
        <row r="102">
          <cell r="B102" t="str">
            <v>5.19.01</v>
          </cell>
          <cell r="C102" t="str">
            <v>HEWAN</v>
          </cell>
          <cell r="D102">
            <v>3</v>
          </cell>
        </row>
        <row r="103">
          <cell r="B103" t="str">
            <v>6.00.00</v>
          </cell>
          <cell r="C103" t="str">
            <v>GOLONGAN KONSTRUKSI DLM PENGERJAAN</v>
          </cell>
          <cell r="D103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DANG"/>
      <sheetName val="COVER"/>
      <sheetName val="RUANG A"/>
      <sheetName val="RUANG B"/>
      <sheetName val="UMUM"/>
      <sheetName val="SEKBAN"/>
      <sheetName val="KABAN"/>
      <sheetName val="PROGRAM"/>
      <sheetName val="KEUANGAN"/>
      <sheetName val="DIKLAT"/>
      <sheetName val="PEMBINAAN"/>
      <sheetName val="PERENCANAAN"/>
      <sheetName val="MUTASI"/>
      <sheetName val="MAKAN"/>
      <sheetName val="MUSHALL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.AL (2)"/>
      <sheetName val="A.TANAH  PENGGABUNGAN 2015"/>
      <sheetName val="A.TANAH  PERUBAHAN  (2)"/>
      <sheetName val="A.TANAH"/>
      <sheetName val="B. PELTN BPKB  PERUBAHAN ( 2 )"/>
      <sheetName val="B. PELTN MSIN  PENGGABUNGAN2015"/>
      <sheetName val="B. PELTN MSIN  PERUBAHAN (2)"/>
      <sheetName val="B. PELTN MSIN "/>
      <sheetName val="C.GEDUNG  pengabungan 2015"/>
      <sheetName val="C.GEDUNG perubahan (2)"/>
      <sheetName val="C.GEDUNG"/>
      <sheetName val="D.JIJ PENGABUNGAN 2015"/>
      <sheetName val="D.JIJ"/>
      <sheetName val="E.ATL PENGABUNGAN 2015"/>
      <sheetName val="E.ATL"/>
      <sheetName val="F.AL"/>
      <sheetName val="BI"/>
      <sheetName val="2011"/>
      <sheetName val="JLH REKAP  (2) 2015"/>
      <sheetName val="JLH REKAP"/>
      <sheetName val="REKAP KIB"/>
      <sheetName val="Sheet1"/>
      <sheetName val="B. PELTN MSIN  PENGGABUNGAN2014"/>
      <sheetName val="ASET YANG RUSAK"/>
    </sheetNames>
    <sheetDataSet>
      <sheetData sheetId="0" refreshError="1"/>
      <sheetData sheetId="1">
        <row r="35">
          <cell r="P35">
            <v>5470552.0423859162</v>
          </cell>
        </row>
      </sheetData>
      <sheetData sheetId="2"/>
      <sheetData sheetId="3"/>
      <sheetData sheetId="4"/>
      <sheetData sheetId="5">
        <row r="12">
          <cell r="P12">
            <v>342331999.99999994</v>
          </cell>
        </row>
      </sheetData>
      <sheetData sheetId="6"/>
      <sheetData sheetId="7">
        <row r="19">
          <cell r="U19">
            <v>3993077.9968591868</v>
          </cell>
        </row>
      </sheetData>
      <sheetData sheetId="8">
        <row r="19">
          <cell r="U19">
            <v>3993077.9968591868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4">
          <cell r="Z14">
            <v>1083637147.6107485</v>
          </cell>
        </row>
      </sheetData>
      <sheetData sheetId="22"/>
      <sheetData sheetId="2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KBUDPAR"/>
      <sheetName val="TAPEM"/>
      <sheetName val="EKBANG"/>
      <sheetName val="PMD"/>
      <sheetName val="KESBANG"/>
      <sheetName val="CAPIL"/>
      <sheetName val="BAPPEDA"/>
      <sheetName val="BAWASDA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4">
          <cell r="J4" t="str">
            <v>BAGIAN EKONOMI PEMBANGUNAN</v>
          </cell>
        </row>
      </sheetData>
      <sheetData sheetId="3">
        <row r="5">
          <cell r="J5" t="str">
            <v>BAGIAN PEMBERDAYAAN MASYARAKAT DESA</v>
          </cell>
        </row>
      </sheetData>
      <sheetData sheetId="4">
        <row r="5">
          <cell r="J5" t="str">
            <v>KANTOR KESATUAN BANGSA DAN PERLINDUNGAN MASYARAKAT</v>
          </cell>
        </row>
      </sheetData>
      <sheetData sheetId="5">
        <row r="5">
          <cell r="J5" t="str">
            <v>KANTOR CATATAN SIPIL</v>
          </cell>
        </row>
      </sheetData>
      <sheetData sheetId="6">
        <row r="5">
          <cell r="J5" t="str">
            <v>B A P P E D A</v>
          </cell>
        </row>
      </sheetData>
      <sheetData sheetId="7">
        <row r="5">
          <cell r="J5" t="str">
            <v>B A W A S D A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C"/>
      <sheetName val="Sheet2"/>
      <sheetName val="KIB D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9520000000</v>
          </cell>
          <cell r="E4">
            <v>2001</v>
          </cell>
        </row>
        <row r="5">
          <cell r="D5">
            <v>9504000000</v>
          </cell>
          <cell r="E5">
            <v>2001</v>
          </cell>
        </row>
        <row r="6">
          <cell r="D6">
            <v>9883854526</v>
          </cell>
          <cell r="E6">
            <v>2001</v>
          </cell>
        </row>
        <row r="7">
          <cell r="D7">
            <v>1008000000</v>
          </cell>
          <cell r="E7">
            <v>2001</v>
          </cell>
        </row>
        <row r="8">
          <cell r="D8">
            <v>5145000000</v>
          </cell>
          <cell r="E8">
            <v>2001</v>
          </cell>
        </row>
        <row r="9">
          <cell r="D9">
            <v>16253400000</v>
          </cell>
          <cell r="E9">
            <v>2001</v>
          </cell>
        </row>
        <row r="10">
          <cell r="D10">
            <v>378000000</v>
          </cell>
          <cell r="E10">
            <v>2001</v>
          </cell>
        </row>
        <row r="11">
          <cell r="D11">
            <v>2275000000</v>
          </cell>
          <cell r="E11">
            <v>2001</v>
          </cell>
        </row>
        <row r="12">
          <cell r="D12">
            <v>3584000000</v>
          </cell>
          <cell r="E12">
            <v>2001</v>
          </cell>
        </row>
        <row r="13">
          <cell r="D13">
            <v>2520000000</v>
          </cell>
          <cell r="E13">
            <v>2001</v>
          </cell>
        </row>
        <row r="14">
          <cell r="D14">
            <v>1680000000</v>
          </cell>
          <cell r="E14">
            <v>2001</v>
          </cell>
        </row>
        <row r="15">
          <cell r="D15">
            <v>1456000000</v>
          </cell>
          <cell r="E15">
            <v>2001</v>
          </cell>
        </row>
        <row r="16">
          <cell r="D16">
            <v>1050000000</v>
          </cell>
          <cell r="E16">
            <v>2001</v>
          </cell>
        </row>
        <row r="17">
          <cell r="D17">
            <v>1575000000</v>
          </cell>
          <cell r="E17">
            <v>2001</v>
          </cell>
        </row>
        <row r="18">
          <cell r="D18">
            <v>2940000000</v>
          </cell>
          <cell r="E18">
            <v>2001</v>
          </cell>
        </row>
        <row r="19">
          <cell r="D19">
            <v>190125000</v>
          </cell>
          <cell r="E19">
            <v>2001</v>
          </cell>
        </row>
        <row r="20">
          <cell r="D20">
            <v>292500000</v>
          </cell>
          <cell r="E20">
            <v>2001</v>
          </cell>
        </row>
        <row r="21">
          <cell r="D21">
            <v>1568000000</v>
          </cell>
          <cell r="E21">
            <v>2001</v>
          </cell>
        </row>
        <row r="22">
          <cell r="D22">
            <v>1792000000</v>
          </cell>
          <cell r="E22">
            <v>2001</v>
          </cell>
        </row>
        <row r="23">
          <cell r="D23">
            <v>15680000000</v>
          </cell>
          <cell r="E23">
            <v>2001</v>
          </cell>
        </row>
        <row r="24">
          <cell r="D24">
            <v>2362500000</v>
          </cell>
          <cell r="E24">
            <v>2001</v>
          </cell>
        </row>
        <row r="25">
          <cell r="D25">
            <v>470400000</v>
          </cell>
          <cell r="E25">
            <v>2001</v>
          </cell>
        </row>
        <row r="26">
          <cell r="D26">
            <v>22932000000</v>
          </cell>
          <cell r="E26">
            <v>2001</v>
          </cell>
        </row>
        <row r="27">
          <cell r="D27">
            <v>14883166858.823</v>
          </cell>
          <cell r="E27">
            <v>2001</v>
          </cell>
        </row>
        <row r="28">
          <cell r="D28">
            <v>7982951762.6100006</v>
          </cell>
          <cell r="E28">
            <v>2001</v>
          </cell>
        </row>
        <row r="29">
          <cell r="D29">
            <v>9141204662</v>
          </cell>
          <cell r="E29">
            <v>2001</v>
          </cell>
        </row>
        <row r="30">
          <cell r="D30">
            <v>4900000000</v>
          </cell>
          <cell r="E30">
            <v>2001</v>
          </cell>
        </row>
        <row r="31">
          <cell r="D31">
            <v>4410000000</v>
          </cell>
          <cell r="E31">
            <v>2001</v>
          </cell>
        </row>
        <row r="32">
          <cell r="D32">
            <v>1056000000</v>
          </cell>
          <cell r="E32">
            <v>2001</v>
          </cell>
        </row>
        <row r="33">
          <cell r="D33">
            <v>4029052001.6099997</v>
          </cell>
          <cell r="E33">
            <v>2001</v>
          </cell>
        </row>
        <row r="34">
          <cell r="D34">
            <v>3741417795</v>
          </cell>
          <cell r="E34">
            <v>2001</v>
          </cell>
        </row>
        <row r="35">
          <cell r="D35">
            <v>525000000</v>
          </cell>
          <cell r="E35">
            <v>2001</v>
          </cell>
        </row>
        <row r="36">
          <cell r="D36">
            <v>173880000</v>
          </cell>
          <cell r="E36">
            <v>2001</v>
          </cell>
        </row>
        <row r="37">
          <cell r="D37">
            <v>5670000000</v>
          </cell>
          <cell r="E37">
            <v>2001</v>
          </cell>
        </row>
        <row r="38">
          <cell r="D38">
            <v>614250000</v>
          </cell>
          <cell r="E38">
            <v>2001</v>
          </cell>
        </row>
        <row r="39">
          <cell r="D39">
            <v>1375920000</v>
          </cell>
          <cell r="E39">
            <v>2001</v>
          </cell>
        </row>
        <row r="40">
          <cell r="D40">
            <v>262500000</v>
          </cell>
          <cell r="E40">
            <v>2001</v>
          </cell>
        </row>
        <row r="41">
          <cell r="D41">
            <v>756000000</v>
          </cell>
          <cell r="E41">
            <v>2001</v>
          </cell>
        </row>
        <row r="42">
          <cell r="D42">
            <v>630000000</v>
          </cell>
          <cell r="E42">
            <v>2001</v>
          </cell>
        </row>
        <row r="43">
          <cell r="D43">
            <v>2252250000</v>
          </cell>
          <cell r="E43">
            <v>2001</v>
          </cell>
        </row>
        <row r="44">
          <cell r="D44">
            <v>90000000</v>
          </cell>
          <cell r="E44">
            <v>2001</v>
          </cell>
        </row>
        <row r="45">
          <cell r="D45">
            <v>108000000</v>
          </cell>
          <cell r="E45">
            <v>2001</v>
          </cell>
        </row>
        <row r="46">
          <cell r="D46">
            <v>4725000000</v>
          </cell>
          <cell r="E46">
            <v>2001</v>
          </cell>
        </row>
        <row r="47">
          <cell r="D47">
            <v>216000000</v>
          </cell>
          <cell r="E47">
            <v>2001</v>
          </cell>
        </row>
        <row r="48">
          <cell r="D48">
            <v>168750000</v>
          </cell>
          <cell r="E48">
            <v>2001</v>
          </cell>
        </row>
        <row r="49">
          <cell r="D49">
            <v>180000000</v>
          </cell>
          <cell r="E49">
            <v>2001</v>
          </cell>
        </row>
        <row r="50">
          <cell r="D50">
            <v>336000000</v>
          </cell>
          <cell r="E50">
            <v>2001</v>
          </cell>
        </row>
        <row r="51">
          <cell r="D51">
            <v>999000000</v>
          </cell>
          <cell r="E51">
            <v>2001</v>
          </cell>
        </row>
        <row r="52">
          <cell r="D52">
            <v>468000000</v>
          </cell>
          <cell r="E52">
            <v>2001</v>
          </cell>
        </row>
        <row r="53">
          <cell r="D53">
            <v>2856000000</v>
          </cell>
          <cell r="E53">
            <v>2001</v>
          </cell>
        </row>
        <row r="54">
          <cell r="D54">
            <v>2940000000</v>
          </cell>
          <cell r="E54">
            <v>2001</v>
          </cell>
        </row>
        <row r="55">
          <cell r="D55">
            <v>107250000</v>
          </cell>
          <cell r="E55">
            <v>2001</v>
          </cell>
        </row>
        <row r="56">
          <cell r="D56">
            <v>4725000000</v>
          </cell>
          <cell r="E56">
            <v>2001</v>
          </cell>
        </row>
        <row r="57">
          <cell r="D57">
            <v>31588402771.260002</v>
          </cell>
          <cell r="E57">
            <v>2001</v>
          </cell>
        </row>
        <row r="58">
          <cell r="D58">
            <v>1134000000</v>
          </cell>
          <cell r="E58">
            <v>2001</v>
          </cell>
        </row>
        <row r="59">
          <cell r="D59">
            <v>7275000000</v>
          </cell>
          <cell r="E59">
            <v>2001</v>
          </cell>
        </row>
        <row r="60">
          <cell r="D60">
            <v>234097500</v>
          </cell>
          <cell r="E60">
            <v>2001</v>
          </cell>
        </row>
        <row r="61">
          <cell r="D61">
            <v>949130000</v>
          </cell>
          <cell r="E61">
            <v>2001</v>
          </cell>
        </row>
        <row r="62">
          <cell r="D62">
            <v>386750000</v>
          </cell>
          <cell r="E62">
            <v>2001</v>
          </cell>
        </row>
        <row r="63">
          <cell r="D63">
            <v>153562500</v>
          </cell>
          <cell r="E63">
            <v>2001</v>
          </cell>
        </row>
        <row r="64">
          <cell r="D64">
            <v>268450000</v>
          </cell>
          <cell r="E64">
            <v>2001</v>
          </cell>
        </row>
        <row r="65">
          <cell r="D65">
            <v>428610000</v>
          </cell>
          <cell r="E65">
            <v>2001</v>
          </cell>
        </row>
        <row r="66">
          <cell r="D66">
            <v>87587500</v>
          </cell>
          <cell r="E66">
            <v>2001</v>
          </cell>
        </row>
        <row r="67">
          <cell r="D67">
            <v>324187500</v>
          </cell>
          <cell r="E67">
            <v>2001</v>
          </cell>
        </row>
        <row r="68">
          <cell r="D68">
            <v>1305000000</v>
          </cell>
          <cell r="E68">
            <v>2001</v>
          </cell>
        </row>
        <row r="69">
          <cell r="D69">
            <v>118755000</v>
          </cell>
          <cell r="E69">
            <v>2001</v>
          </cell>
        </row>
        <row r="70">
          <cell r="D70">
            <v>68040000</v>
          </cell>
          <cell r="E70">
            <v>2001</v>
          </cell>
        </row>
        <row r="71">
          <cell r="D71">
            <v>86450000</v>
          </cell>
          <cell r="E71">
            <v>2001</v>
          </cell>
        </row>
        <row r="72">
          <cell r="D72">
            <v>145600000</v>
          </cell>
          <cell r="E72">
            <v>2001</v>
          </cell>
        </row>
        <row r="73">
          <cell r="D73">
            <v>145600000</v>
          </cell>
          <cell r="E73">
            <v>2001</v>
          </cell>
        </row>
        <row r="74">
          <cell r="D74">
            <v>174720000</v>
          </cell>
          <cell r="E74">
            <v>2001</v>
          </cell>
        </row>
        <row r="75">
          <cell r="D75">
            <v>317362500</v>
          </cell>
          <cell r="E75">
            <v>2001</v>
          </cell>
        </row>
        <row r="76">
          <cell r="D76">
            <v>1742422500</v>
          </cell>
          <cell r="E76">
            <v>2001</v>
          </cell>
        </row>
        <row r="77">
          <cell r="D77">
            <v>216125000</v>
          </cell>
          <cell r="E77">
            <v>2001</v>
          </cell>
        </row>
        <row r="78">
          <cell r="D78">
            <v>1650550765</v>
          </cell>
          <cell r="E78">
            <v>2001</v>
          </cell>
        </row>
        <row r="79">
          <cell r="D79">
            <v>630000000</v>
          </cell>
          <cell r="E79">
            <v>2001</v>
          </cell>
        </row>
        <row r="80">
          <cell r="D80">
            <v>9359649503.9899998</v>
          </cell>
          <cell r="E80">
            <v>2001</v>
          </cell>
        </row>
        <row r="81">
          <cell r="D81">
            <v>2275000000</v>
          </cell>
          <cell r="E81">
            <v>2001</v>
          </cell>
        </row>
        <row r="82">
          <cell r="D82">
            <v>3890250000</v>
          </cell>
          <cell r="E82">
            <v>2001</v>
          </cell>
        </row>
        <row r="83">
          <cell r="D83">
            <v>4299750000</v>
          </cell>
          <cell r="E83">
            <v>2001</v>
          </cell>
        </row>
        <row r="84">
          <cell r="D84">
            <v>2591976598.3800001</v>
          </cell>
          <cell r="E84">
            <v>2001</v>
          </cell>
        </row>
        <row r="85">
          <cell r="D85">
            <v>540000000</v>
          </cell>
          <cell r="E85">
            <v>2001</v>
          </cell>
        </row>
        <row r="86">
          <cell r="D86">
            <v>1620000000</v>
          </cell>
          <cell r="E86">
            <v>2001</v>
          </cell>
        </row>
        <row r="87">
          <cell r="D87">
            <v>540000000</v>
          </cell>
          <cell r="E87">
            <v>2001</v>
          </cell>
        </row>
        <row r="88">
          <cell r="D88">
            <v>900000000</v>
          </cell>
          <cell r="E88">
            <v>2001</v>
          </cell>
        </row>
        <row r="89">
          <cell r="D89">
            <v>175500000</v>
          </cell>
          <cell r="E89">
            <v>2001</v>
          </cell>
        </row>
        <row r="90">
          <cell r="D90">
            <v>675000000</v>
          </cell>
          <cell r="E90">
            <v>2001</v>
          </cell>
        </row>
        <row r="91">
          <cell r="D91">
            <v>3360000000</v>
          </cell>
          <cell r="E91">
            <v>2001</v>
          </cell>
        </row>
        <row r="92">
          <cell r="D92">
            <v>2700000000</v>
          </cell>
          <cell r="E92">
            <v>2001</v>
          </cell>
        </row>
        <row r="93">
          <cell r="D93">
            <v>288000000</v>
          </cell>
          <cell r="E93">
            <v>2001</v>
          </cell>
        </row>
        <row r="94">
          <cell r="D94">
            <v>3273925686</v>
          </cell>
          <cell r="E94">
            <v>2001</v>
          </cell>
        </row>
        <row r="95">
          <cell r="D95">
            <v>2475000000</v>
          </cell>
          <cell r="E95">
            <v>2001</v>
          </cell>
        </row>
        <row r="96">
          <cell r="D96">
            <v>450000000</v>
          </cell>
          <cell r="E96">
            <v>2001</v>
          </cell>
        </row>
        <row r="97">
          <cell r="D97">
            <v>46812964265.480003</v>
          </cell>
          <cell r="E97">
            <v>2001</v>
          </cell>
        </row>
        <row r="98">
          <cell r="D98">
            <v>6975000000</v>
          </cell>
          <cell r="E98">
            <v>2001</v>
          </cell>
        </row>
        <row r="99">
          <cell r="D99">
            <v>20175343360</v>
          </cell>
          <cell r="E99">
            <v>2001</v>
          </cell>
        </row>
        <row r="100">
          <cell r="D100">
            <v>13778074379</v>
          </cell>
          <cell r="E100">
            <v>2001</v>
          </cell>
        </row>
        <row r="101">
          <cell r="D101">
            <v>4420800000</v>
          </cell>
          <cell r="E101">
            <v>2001</v>
          </cell>
        </row>
        <row r="102">
          <cell r="D102">
            <v>175500000</v>
          </cell>
          <cell r="E102">
            <v>2001</v>
          </cell>
        </row>
        <row r="103">
          <cell r="D103">
            <v>3360000000</v>
          </cell>
          <cell r="E103">
            <v>2001</v>
          </cell>
        </row>
        <row r="104">
          <cell r="D104">
            <v>2080000000</v>
          </cell>
          <cell r="E104">
            <v>2001</v>
          </cell>
        </row>
        <row r="105">
          <cell r="D105">
            <v>980850000</v>
          </cell>
          <cell r="E105">
            <v>2001</v>
          </cell>
        </row>
        <row r="106">
          <cell r="D106">
            <v>506250000</v>
          </cell>
          <cell r="E106">
            <v>2001</v>
          </cell>
        </row>
        <row r="107">
          <cell r="D107">
            <v>1108800000</v>
          </cell>
          <cell r="E107">
            <v>2001</v>
          </cell>
        </row>
        <row r="108">
          <cell r="D108">
            <v>1142400000</v>
          </cell>
          <cell r="E108">
            <v>2001</v>
          </cell>
        </row>
        <row r="109">
          <cell r="D109">
            <v>913733028</v>
          </cell>
          <cell r="E109">
            <v>2001</v>
          </cell>
        </row>
        <row r="110">
          <cell r="D110">
            <v>15371093732.342295</v>
          </cell>
          <cell r="E110">
            <v>2001</v>
          </cell>
        </row>
        <row r="111">
          <cell r="D111">
            <v>2058000000</v>
          </cell>
          <cell r="E111">
            <v>2001</v>
          </cell>
        </row>
        <row r="112">
          <cell r="D112">
            <v>2016000000</v>
          </cell>
          <cell r="E112">
            <v>2001</v>
          </cell>
        </row>
        <row r="113">
          <cell r="D113">
            <v>1176000000</v>
          </cell>
          <cell r="E113">
            <v>2001</v>
          </cell>
        </row>
        <row r="114">
          <cell r="D114">
            <v>1848000000</v>
          </cell>
          <cell r="E114">
            <v>2001</v>
          </cell>
        </row>
        <row r="115">
          <cell r="D115">
            <v>4200000000</v>
          </cell>
          <cell r="E115">
            <v>2001</v>
          </cell>
        </row>
        <row r="116">
          <cell r="D116">
            <v>4992000000</v>
          </cell>
          <cell r="E116">
            <v>2001</v>
          </cell>
        </row>
        <row r="117">
          <cell r="D117">
            <v>8400000000</v>
          </cell>
          <cell r="E117">
            <v>2001</v>
          </cell>
        </row>
        <row r="118">
          <cell r="D118">
            <v>12022715750</v>
          </cell>
          <cell r="E118">
            <v>2001</v>
          </cell>
        </row>
        <row r="119">
          <cell r="D119">
            <v>1300000000</v>
          </cell>
          <cell r="E119">
            <v>2001</v>
          </cell>
        </row>
        <row r="120">
          <cell r="D120">
            <v>14400000000</v>
          </cell>
          <cell r="E120">
            <v>2001</v>
          </cell>
        </row>
        <row r="121">
          <cell r="D121">
            <v>16170000000</v>
          </cell>
          <cell r="E121">
            <v>2001</v>
          </cell>
        </row>
        <row r="122">
          <cell r="D122">
            <v>819000000</v>
          </cell>
          <cell r="E122">
            <v>2001</v>
          </cell>
        </row>
        <row r="123">
          <cell r="D123">
            <v>303750000</v>
          </cell>
          <cell r="E123">
            <v>2001</v>
          </cell>
        </row>
        <row r="124">
          <cell r="D124">
            <v>17280000000</v>
          </cell>
          <cell r="E124">
            <v>2001</v>
          </cell>
        </row>
        <row r="125">
          <cell r="D125">
            <v>56840000000</v>
          </cell>
          <cell r="E125">
            <v>2001</v>
          </cell>
        </row>
        <row r="126">
          <cell r="D126">
            <v>15288000000</v>
          </cell>
          <cell r="E126">
            <v>2001</v>
          </cell>
        </row>
        <row r="127">
          <cell r="D127">
            <v>11424000000</v>
          </cell>
          <cell r="E127">
            <v>2001</v>
          </cell>
        </row>
        <row r="128">
          <cell r="D128">
            <v>15680000000</v>
          </cell>
          <cell r="E128">
            <v>2001</v>
          </cell>
        </row>
        <row r="129">
          <cell r="D129">
            <v>3060956544</v>
          </cell>
          <cell r="E129">
            <v>2001</v>
          </cell>
        </row>
        <row r="130">
          <cell r="D130">
            <v>4992000000</v>
          </cell>
          <cell r="E130">
            <v>2001</v>
          </cell>
        </row>
        <row r="131">
          <cell r="D131">
            <v>4302632417</v>
          </cell>
          <cell r="E131">
            <v>2001</v>
          </cell>
        </row>
        <row r="132">
          <cell r="D132">
            <v>1755000000</v>
          </cell>
          <cell r="E132">
            <v>2001</v>
          </cell>
        </row>
        <row r="133">
          <cell r="D133">
            <v>5376000000</v>
          </cell>
          <cell r="E133">
            <v>2001</v>
          </cell>
        </row>
        <row r="134">
          <cell r="D134">
            <v>998400000</v>
          </cell>
          <cell r="E134">
            <v>2001</v>
          </cell>
        </row>
        <row r="135">
          <cell r="D135">
            <v>1248000000</v>
          </cell>
          <cell r="E135">
            <v>2001</v>
          </cell>
        </row>
        <row r="136">
          <cell r="D136">
            <v>1190400000</v>
          </cell>
          <cell r="E136">
            <v>2001</v>
          </cell>
        </row>
        <row r="137">
          <cell r="D137">
            <v>580500000</v>
          </cell>
          <cell r="E137">
            <v>2001</v>
          </cell>
        </row>
        <row r="138">
          <cell r="D138">
            <v>261000000</v>
          </cell>
          <cell r="E138">
            <v>2001</v>
          </cell>
        </row>
        <row r="139">
          <cell r="D139">
            <v>3159000000</v>
          </cell>
          <cell r="E139">
            <v>2001</v>
          </cell>
        </row>
        <row r="140">
          <cell r="D140">
            <v>6552000000</v>
          </cell>
          <cell r="E140">
            <v>2001</v>
          </cell>
        </row>
        <row r="141">
          <cell r="D141">
            <v>765000000</v>
          </cell>
          <cell r="E141">
            <v>2001</v>
          </cell>
        </row>
        <row r="142">
          <cell r="D142">
            <v>6048000000</v>
          </cell>
          <cell r="E142">
            <v>2001</v>
          </cell>
        </row>
        <row r="143">
          <cell r="D143">
            <v>2937600000</v>
          </cell>
          <cell r="E143">
            <v>2001</v>
          </cell>
        </row>
        <row r="144">
          <cell r="D144">
            <v>720000000</v>
          </cell>
          <cell r="E144">
            <v>2001</v>
          </cell>
        </row>
        <row r="145">
          <cell r="D145">
            <v>1080000000</v>
          </cell>
          <cell r="E145">
            <v>2001</v>
          </cell>
        </row>
        <row r="146">
          <cell r="D146">
            <v>1011456000</v>
          </cell>
          <cell r="E146">
            <v>2001</v>
          </cell>
        </row>
        <row r="147">
          <cell r="D147">
            <v>3640000000</v>
          </cell>
          <cell r="E147">
            <v>2001</v>
          </cell>
        </row>
        <row r="148">
          <cell r="D148">
            <v>3071250000</v>
          </cell>
          <cell r="E148">
            <v>2001</v>
          </cell>
        </row>
        <row r="149">
          <cell r="D149">
            <v>3240000000</v>
          </cell>
          <cell r="E149">
            <v>2001</v>
          </cell>
        </row>
        <row r="150">
          <cell r="D150">
            <v>2835000000</v>
          </cell>
          <cell r="E150">
            <v>2001</v>
          </cell>
        </row>
        <row r="151">
          <cell r="D151">
            <v>1215000000</v>
          </cell>
          <cell r="E151">
            <v>2001</v>
          </cell>
        </row>
        <row r="152">
          <cell r="D152">
            <v>2835000000</v>
          </cell>
          <cell r="E152">
            <v>2001</v>
          </cell>
        </row>
        <row r="153">
          <cell r="D153">
            <v>3000000000</v>
          </cell>
          <cell r="E153">
            <v>2001</v>
          </cell>
        </row>
        <row r="154">
          <cell r="D154">
            <v>263250000</v>
          </cell>
          <cell r="E154">
            <v>2001</v>
          </cell>
        </row>
        <row r="155">
          <cell r="D155">
            <v>5119353361.6199999</v>
          </cell>
          <cell r="E155">
            <v>2001</v>
          </cell>
        </row>
        <row r="156">
          <cell r="D156">
            <v>2304000000</v>
          </cell>
          <cell r="E156">
            <v>2001</v>
          </cell>
        </row>
        <row r="157">
          <cell r="D157">
            <v>643500000</v>
          </cell>
          <cell r="E157">
            <v>2001</v>
          </cell>
        </row>
        <row r="158">
          <cell r="D158">
            <v>1008000000</v>
          </cell>
          <cell r="E158">
            <v>2001</v>
          </cell>
        </row>
        <row r="159">
          <cell r="D159">
            <v>1440000000</v>
          </cell>
          <cell r="E159">
            <v>2001</v>
          </cell>
        </row>
        <row r="160">
          <cell r="D160">
            <v>864000000</v>
          </cell>
          <cell r="E160">
            <v>2001</v>
          </cell>
        </row>
        <row r="161">
          <cell r="D161">
            <v>540000000</v>
          </cell>
          <cell r="E161">
            <v>2001</v>
          </cell>
        </row>
        <row r="162">
          <cell r="D162">
            <v>3160500000</v>
          </cell>
          <cell r="E162">
            <v>2001</v>
          </cell>
        </row>
        <row r="163">
          <cell r="D163">
            <v>1323000000</v>
          </cell>
          <cell r="E163">
            <v>2001</v>
          </cell>
        </row>
        <row r="164">
          <cell r="D164">
            <v>648000000</v>
          </cell>
          <cell r="E164">
            <v>2001</v>
          </cell>
        </row>
        <row r="165">
          <cell r="D165">
            <v>1440000000</v>
          </cell>
          <cell r="E165">
            <v>2001</v>
          </cell>
        </row>
        <row r="166">
          <cell r="D166">
            <v>787500000</v>
          </cell>
          <cell r="E166">
            <v>2001</v>
          </cell>
        </row>
        <row r="167">
          <cell r="D167">
            <v>700000000</v>
          </cell>
          <cell r="E167">
            <v>2001</v>
          </cell>
        </row>
        <row r="168">
          <cell r="D168">
            <v>536747180</v>
          </cell>
          <cell r="E168">
            <v>2001</v>
          </cell>
        </row>
        <row r="169">
          <cell r="D169">
            <v>600000000</v>
          </cell>
          <cell r="E169">
            <v>2001</v>
          </cell>
        </row>
        <row r="170">
          <cell r="D170">
            <v>243750000</v>
          </cell>
          <cell r="E170">
            <v>2001</v>
          </cell>
        </row>
        <row r="171">
          <cell r="D171">
            <v>787500000</v>
          </cell>
          <cell r="E171">
            <v>2001</v>
          </cell>
        </row>
        <row r="172">
          <cell r="D172">
            <v>4613760526</v>
          </cell>
          <cell r="E172">
            <v>2001</v>
          </cell>
        </row>
        <row r="173">
          <cell r="D173">
            <v>832000000</v>
          </cell>
          <cell r="E173">
            <v>2001</v>
          </cell>
        </row>
        <row r="174">
          <cell r="D174">
            <v>187200000</v>
          </cell>
          <cell r="E174">
            <v>2001</v>
          </cell>
        </row>
        <row r="175">
          <cell r="D175">
            <v>525000000</v>
          </cell>
          <cell r="E175">
            <v>2001</v>
          </cell>
        </row>
        <row r="176">
          <cell r="D176">
            <v>1115572260</v>
          </cell>
          <cell r="E176">
            <v>2001</v>
          </cell>
        </row>
        <row r="177">
          <cell r="D177">
            <v>537600000</v>
          </cell>
          <cell r="E177">
            <v>2001</v>
          </cell>
        </row>
        <row r="178">
          <cell r="D178">
            <v>1229280000</v>
          </cell>
          <cell r="E178">
            <v>2001</v>
          </cell>
        </row>
        <row r="179">
          <cell r="D179">
            <v>180000000</v>
          </cell>
          <cell r="E179">
            <v>2001</v>
          </cell>
        </row>
        <row r="180">
          <cell r="D180">
            <v>975000000</v>
          </cell>
          <cell r="E180">
            <v>2001</v>
          </cell>
        </row>
        <row r="181">
          <cell r="D181">
            <v>472500000</v>
          </cell>
          <cell r="E181">
            <v>2001</v>
          </cell>
        </row>
        <row r="182">
          <cell r="D182">
            <v>337500000</v>
          </cell>
          <cell r="E182">
            <v>2001</v>
          </cell>
        </row>
        <row r="183">
          <cell r="D183">
            <v>441000000</v>
          </cell>
          <cell r="E183">
            <v>2001</v>
          </cell>
        </row>
        <row r="184">
          <cell r="D184">
            <v>472500000</v>
          </cell>
          <cell r="E184">
            <v>2001</v>
          </cell>
        </row>
        <row r="185">
          <cell r="D185">
            <v>405000000</v>
          </cell>
          <cell r="E185">
            <v>2001</v>
          </cell>
        </row>
        <row r="186">
          <cell r="D186">
            <v>810000000</v>
          </cell>
          <cell r="E186">
            <v>2001</v>
          </cell>
        </row>
        <row r="187">
          <cell r="D187">
            <v>47250000</v>
          </cell>
          <cell r="E187">
            <v>2001</v>
          </cell>
        </row>
        <row r="188">
          <cell r="D188">
            <v>378000000</v>
          </cell>
          <cell r="E188">
            <v>2001</v>
          </cell>
        </row>
        <row r="189">
          <cell r="D189">
            <v>270000000</v>
          </cell>
          <cell r="E189">
            <v>2001</v>
          </cell>
        </row>
        <row r="190">
          <cell r="D190">
            <v>453375000</v>
          </cell>
          <cell r="E190">
            <v>2001</v>
          </cell>
        </row>
        <row r="191">
          <cell r="D191">
            <v>1215000000</v>
          </cell>
          <cell r="E191">
            <v>2001</v>
          </cell>
        </row>
        <row r="192">
          <cell r="D192">
            <v>239400000</v>
          </cell>
          <cell r="E192">
            <v>2001</v>
          </cell>
        </row>
        <row r="193">
          <cell r="D193">
            <v>1770000000</v>
          </cell>
          <cell r="E193">
            <v>2001</v>
          </cell>
        </row>
        <row r="194">
          <cell r="D194">
            <v>1248000000</v>
          </cell>
          <cell r="E194">
            <v>2001</v>
          </cell>
        </row>
        <row r="195">
          <cell r="D195">
            <v>6600000000</v>
          </cell>
          <cell r="E195">
            <v>2004</v>
          </cell>
        </row>
        <row r="196">
          <cell r="D196">
            <v>841500000</v>
          </cell>
          <cell r="E196">
            <v>2006</v>
          </cell>
        </row>
        <row r="197">
          <cell r="D197">
            <v>7560000000</v>
          </cell>
          <cell r="E197">
            <v>1993</v>
          </cell>
        </row>
        <row r="198">
          <cell r="D198">
            <v>945000000</v>
          </cell>
          <cell r="E198">
            <v>1996</v>
          </cell>
        </row>
        <row r="199">
          <cell r="D199">
            <v>286650000</v>
          </cell>
          <cell r="E199">
            <v>1942</v>
          </cell>
        </row>
        <row r="200">
          <cell r="D200">
            <v>420000000</v>
          </cell>
          <cell r="E200">
            <v>1980</v>
          </cell>
        </row>
        <row r="201">
          <cell r="D201">
            <v>128000000</v>
          </cell>
          <cell r="E201">
            <v>2006</v>
          </cell>
        </row>
        <row r="202">
          <cell r="D202">
            <v>7177500000</v>
          </cell>
          <cell r="E202">
            <v>2005</v>
          </cell>
        </row>
        <row r="203">
          <cell r="D203">
            <v>336000000</v>
          </cell>
          <cell r="E203">
            <v>2006</v>
          </cell>
        </row>
        <row r="204">
          <cell r="D204">
            <v>294000000</v>
          </cell>
          <cell r="E204">
            <v>1942</v>
          </cell>
        </row>
        <row r="205">
          <cell r="D205">
            <v>504000000</v>
          </cell>
          <cell r="E205">
            <v>1980</v>
          </cell>
        </row>
        <row r="206">
          <cell r="D206">
            <v>150000000</v>
          </cell>
          <cell r="E206">
            <v>2006</v>
          </cell>
        </row>
        <row r="207">
          <cell r="D207">
            <v>162000000</v>
          </cell>
          <cell r="E207">
            <v>1999</v>
          </cell>
        </row>
        <row r="208">
          <cell r="D208">
            <v>841500000</v>
          </cell>
          <cell r="E208">
            <v>2006</v>
          </cell>
        </row>
        <row r="209">
          <cell r="D209">
            <v>2772000000</v>
          </cell>
          <cell r="E209">
            <v>1987</v>
          </cell>
        </row>
        <row r="210">
          <cell r="D210">
            <v>308000000</v>
          </cell>
          <cell r="E210">
            <v>1999</v>
          </cell>
        </row>
        <row r="211">
          <cell r="D211">
            <v>1155000000</v>
          </cell>
          <cell r="E211">
            <v>2003</v>
          </cell>
        </row>
        <row r="212">
          <cell r="D212">
            <v>374400000</v>
          </cell>
          <cell r="E212">
            <v>2000</v>
          </cell>
        </row>
        <row r="213">
          <cell r="D213">
            <v>345600000</v>
          </cell>
          <cell r="E213">
            <v>1981</v>
          </cell>
        </row>
        <row r="214">
          <cell r="D214">
            <v>3168000000</v>
          </cell>
          <cell r="E214">
            <v>1999</v>
          </cell>
        </row>
        <row r="215">
          <cell r="D215">
            <v>388800000</v>
          </cell>
          <cell r="E215">
            <v>1990</v>
          </cell>
        </row>
        <row r="216">
          <cell r="D216">
            <v>648000000</v>
          </cell>
          <cell r="E216">
            <v>1990</v>
          </cell>
        </row>
        <row r="217">
          <cell r="D217">
            <v>374400000</v>
          </cell>
          <cell r="E217">
            <v>2000</v>
          </cell>
        </row>
        <row r="218">
          <cell r="D218">
            <v>388800000</v>
          </cell>
          <cell r="E218">
            <v>1990</v>
          </cell>
        </row>
        <row r="219">
          <cell r="D219">
            <v>345600000</v>
          </cell>
          <cell r="E219">
            <v>1987</v>
          </cell>
        </row>
        <row r="220">
          <cell r="D220">
            <v>486000000</v>
          </cell>
          <cell r="E220">
            <v>1991</v>
          </cell>
        </row>
        <row r="221">
          <cell r="D221">
            <v>230400000</v>
          </cell>
          <cell r="E221">
            <v>2006</v>
          </cell>
        </row>
        <row r="222">
          <cell r="D222">
            <v>378000000</v>
          </cell>
          <cell r="E222">
            <v>1990</v>
          </cell>
        </row>
        <row r="223">
          <cell r="D223">
            <v>576000000</v>
          </cell>
          <cell r="E223">
            <v>1987</v>
          </cell>
        </row>
        <row r="224">
          <cell r="D224">
            <v>432000000</v>
          </cell>
          <cell r="E224">
            <v>2006</v>
          </cell>
        </row>
        <row r="225">
          <cell r="D225">
            <v>226800000</v>
          </cell>
          <cell r="E225">
            <v>1992</v>
          </cell>
        </row>
        <row r="226">
          <cell r="D226">
            <v>324000000</v>
          </cell>
          <cell r="E226">
            <v>2006</v>
          </cell>
        </row>
        <row r="227">
          <cell r="D227">
            <v>140400000</v>
          </cell>
          <cell r="E227">
            <v>2004</v>
          </cell>
        </row>
        <row r="228">
          <cell r="D228">
            <v>396000000</v>
          </cell>
          <cell r="E228">
            <v>1982</v>
          </cell>
        </row>
        <row r="229">
          <cell r="D229">
            <v>140400000</v>
          </cell>
          <cell r="E229">
            <v>2004</v>
          </cell>
        </row>
        <row r="230">
          <cell r="D230">
            <v>720000000</v>
          </cell>
          <cell r="E230">
            <v>2006</v>
          </cell>
        </row>
        <row r="231">
          <cell r="D231">
            <v>384000000</v>
          </cell>
          <cell r="E231">
            <v>2005</v>
          </cell>
        </row>
        <row r="232">
          <cell r="D232">
            <v>140400000</v>
          </cell>
          <cell r="E232">
            <v>2004</v>
          </cell>
        </row>
        <row r="233">
          <cell r="D233">
            <v>135000000</v>
          </cell>
          <cell r="E233">
            <v>1996</v>
          </cell>
        </row>
        <row r="234">
          <cell r="D234">
            <v>252000000</v>
          </cell>
          <cell r="E234">
            <v>1995</v>
          </cell>
        </row>
        <row r="235">
          <cell r="D235">
            <v>336000000</v>
          </cell>
          <cell r="E235">
            <v>1978</v>
          </cell>
        </row>
        <row r="236">
          <cell r="D236">
            <v>528000000</v>
          </cell>
          <cell r="E236">
            <v>1990</v>
          </cell>
        </row>
        <row r="237">
          <cell r="D237">
            <v>180000000</v>
          </cell>
          <cell r="E237">
            <v>1990</v>
          </cell>
        </row>
        <row r="238">
          <cell r="D238">
            <v>252000000</v>
          </cell>
          <cell r="E238">
            <v>1984</v>
          </cell>
        </row>
        <row r="239">
          <cell r="D239">
            <v>486000000</v>
          </cell>
          <cell r="E239">
            <v>1986</v>
          </cell>
        </row>
        <row r="240">
          <cell r="D240">
            <v>1848000000</v>
          </cell>
          <cell r="E240">
            <v>1988</v>
          </cell>
        </row>
        <row r="241">
          <cell r="D241">
            <v>422400000</v>
          </cell>
          <cell r="E241">
            <v>1981</v>
          </cell>
        </row>
        <row r="242">
          <cell r="D242">
            <v>1320000000</v>
          </cell>
          <cell r="E242">
            <v>2006</v>
          </cell>
        </row>
        <row r="243">
          <cell r="D243">
            <v>528000000</v>
          </cell>
          <cell r="E243">
            <v>2006</v>
          </cell>
        </row>
        <row r="244">
          <cell r="D244">
            <v>2125200000</v>
          </cell>
          <cell r="E244">
            <v>1987</v>
          </cell>
        </row>
        <row r="245">
          <cell r="D245">
            <v>841500000</v>
          </cell>
          <cell r="E245">
            <v>2004</v>
          </cell>
        </row>
        <row r="246">
          <cell r="D246">
            <v>495000000</v>
          </cell>
          <cell r="E246">
            <v>2001</v>
          </cell>
        </row>
        <row r="247">
          <cell r="D247">
            <v>2059200000</v>
          </cell>
          <cell r="E247">
            <v>2004</v>
          </cell>
        </row>
        <row r="248">
          <cell r="D248">
            <v>495000000</v>
          </cell>
          <cell r="E248">
            <v>2001</v>
          </cell>
        </row>
        <row r="249">
          <cell r="D249">
            <v>841500000</v>
          </cell>
          <cell r="E249">
            <v>2004</v>
          </cell>
        </row>
        <row r="250">
          <cell r="D250">
            <v>150000000</v>
          </cell>
          <cell r="E250">
            <v>2006</v>
          </cell>
        </row>
        <row r="251">
          <cell r="D251">
            <v>1750542695.4095719</v>
          </cell>
          <cell r="E251">
            <v>2007</v>
          </cell>
        </row>
        <row r="252">
          <cell r="D252">
            <v>1797674273.4540961</v>
          </cell>
          <cell r="E252">
            <v>2007</v>
          </cell>
        </row>
        <row r="253">
          <cell r="D253">
            <v>2826398290.872139</v>
          </cell>
          <cell r="E253">
            <v>2007</v>
          </cell>
        </row>
        <row r="254">
          <cell r="D254">
            <v>1990033077.2583308</v>
          </cell>
          <cell r="E254">
            <v>2007</v>
          </cell>
        </row>
        <row r="255">
          <cell r="D255">
            <v>2194386304.3273997</v>
          </cell>
          <cell r="E255">
            <v>2007</v>
          </cell>
        </row>
        <row r="256">
          <cell r="D256">
            <v>5037798091.3787003</v>
          </cell>
          <cell r="E256">
            <v>2007</v>
          </cell>
        </row>
        <row r="257">
          <cell r="D257">
            <v>1259881574.9739072</v>
          </cell>
          <cell r="E257">
            <v>2007</v>
          </cell>
        </row>
        <row r="258">
          <cell r="D258">
            <v>1445197841.9462903</v>
          </cell>
          <cell r="E258">
            <v>2007</v>
          </cell>
        </row>
        <row r="259">
          <cell r="D259">
            <v>3995337645.1723862</v>
          </cell>
          <cell r="E259">
            <v>2007</v>
          </cell>
        </row>
        <row r="260">
          <cell r="D260">
            <v>92623120.774719015</v>
          </cell>
          <cell r="E260">
            <v>2007</v>
          </cell>
        </row>
        <row r="261">
          <cell r="D261">
            <v>9470100204.3266697</v>
          </cell>
          <cell r="E261">
            <v>2007</v>
          </cell>
        </row>
        <row r="262">
          <cell r="D262">
            <v>1495355556.08446</v>
          </cell>
          <cell r="E262">
            <v>2007</v>
          </cell>
        </row>
        <row r="263">
          <cell r="D263">
            <v>1601590326.3398361</v>
          </cell>
          <cell r="E263">
            <v>2007</v>
          </cell>
        </row>
        <row r="264">
          <cell r="D264">
            <v>1236351311.7744997</v>
          </cell>
          <cell r="E264">
            <v>2007</v>
          </cell>
        </row>
        <row r="265">
          <cell r="D265">
            <v>1286184534.3929939</v>
          </cell>
          <cell r="E265">
            <v>2007</v>
          </cell>
        </row>
        <row r="266">
          <cell r="D266">
            <v>3309782443.4143963</v>
          </cell>
          <cell r="E266">
            <v>2007</v>
          </cell>
        </row>
        <row r="267">
          <cell r="D267">
            <v>2746245475.7522197</v>
          </cell>
          <cell r="E267">
            <v>2007</v>
          </cell>
        </row>
        <row r="268">
          <cell r="D268">
            <v>2013774833.48155</v>
          </cell>
          <cell r="E268">
            <v>2007</v>
          </cell>
        </row>
        <row r="269">
          <cell r="D269">
            <v>5825831760.3196297</v>
          </cell>
          <cell r="E269">
            <v>2007</v>
          </cell>
        </row>
        <row r="270">
          <cell r="D270">
            <v>1143090531.604764</v>
          </cell>
          <cell r="E270">
            <v>2007</v>
          </cell>
        </row>
        <row r="271">
          <cell r="D271">
            <v>364880737.00996</v>
          </cell>
          <cell r="E271">
            <v>2007</v>
          </cell>
        </row>
        <row r="272">
          <cell r="D272">
            <v>2746245475.7522197</v>
          </cell>
          <cell r="E272">
            <v>2007</v>
          </cell>
        </row>
        <row r="273">
          <cell r="D273">
            <v>789287288.45564878</v>
          </cell>
          <cell r="E273">
            <v>2007</v>
          </cell>
        </row>
        <row r="274">
          <cell r="D274">
            <v>677119699.41373801</v>
          </cell>
          <cell r="E274">
            <v>2007</v>
          </cell>
        </row>
        <row r="275">
          <cell r="D275">
            <v>789287288.44000006</v>
          </cell>
          <cell r="E275">
            <v>2007</v>
          </cell>
        </row>
        <row r="276">
          <cell r="D276">
            <v>786808471.61551905</v>
          </cell>
          <cell r="E276">
            <v>2007</v>
          </cell>
        </row>
        <row r="277">
          <cell r="D277">
            <v>732909624.99453104</v>
          </cell>
          <cell r="E277">
            <v>2007</v>
          </cell>
        </row>
        <row r="278">
          <cell r="D278">
            <v>646450700.572227</v>
          </cell>
          <cell r="E278">
            <v>2007</v>
          </cell>
        </row>
        <row r="279">
          <cell r="D279">
            <v>680558937.49492168</v>
          </cell>
          <cell r="E279">
            <v>2007</v>
          </cell>
        </row>
        <row r="280">
          <cell r="D280">
            <v>631947584.81671309</v>
          </cell>
          <cell r="E280">
            <v>2007</v>
          </cell>
        </row>
        <row r="281">
          <cell r="D281">
            <v>659658905.78583896</v>
          </cell>
          <cell r="E281">
            <v>2007</v>
          </cell>
        </row>
        <row r="282">
          <cell r="D282">
            <v>667654574.73438203</v>
          </cell>
          <cell r="E282">
            <v>2007</v>
          </cell>
        </row>
        <row r="283">
          <cell r="D283">
            <v>705972610.72970796</v>
          </cell>
          <cell r="E283">
            <v>2007</v>
          </cell>
        </row>
        <row r="284">
          <cell r="D284">
            <v>779831709.96329999</v>
          </cell>
          <cell r="E284">
            <v>2007</v>
          </cell>
        </row>
        <row r="285">
          <cell r="D285">
            <v>890878662.61464095</v>
          </cell>
          <cell r="E285">
            <v>2007</v>
          </cell>
        </row>
        <row r="286">
          <cell r="D286">
            <v>786272302.10877895</v>
          </cell>
          <cell r="E286">
            <v>2007</v>
          </cell>
        </row>
        <row r="287">
          <cell r="D287">
            <v>695109994.81529498</v>
          </cell>
          <cell r="E287">
            <v>2007</v>
          </cell>
        </row>
        <row r="288">
          <cell r="D288">
            <v>929480817.58420205</v>
          </cell>
          <cell r="E288">
            <v>2007</v>
          </cell>
        </row>
        <row r="289">
          <cell r="D289">
            <v>738816590.76175904</v>
          </cell>
          <cell r="E289">
            <v>2007</v>
          </cell>
        </row>
        <row r="290">
          <cell r="D290">
            <v>1400963703.44068</v>
          </cell>
          <cell r="E290">
            <v>2015</v>
          </cell>
        </row>
        <row r="291">
          <cell r="D291">
            <v>1606819122.6242001</v>
          </cell>
          <cell r="E291">
            <v>2007</v>
          </cell>
        </row>
        <row r="292">
          <cell r="D292">
            <v>966122240.69814003</v>
          </cell>
          <cell r="E292">
            <v>2007</v>
          </cell>
        </row>
        <row r="293">
          <cell r="D293">
            <v>1327353361.6165369</v>
          </cell>
          <cell r="E293">
            <v>2007</v>
          </cell>
        </row>
        <row r="294">
          <cell r="D294">
            <v>6847118208.5808697</v>
          </cell>
          <cell r="E294">
            <v>2007</v>
          </cell>
        </row>
        <row r="295">
          <cell r="D295">
            <v>2864585047.9665399</v>
          </cell>
          <cell r="E295">
            <v>2007</v>
          </cell>
        </row>
        <row r="296">
          <cell r="D296">
            <v>1327353361.6165369</v>
          </cell>
          <cell r="E296">
            <v>2007</v>
          </cell>
        </row>
        <row r="297">
          <cell r="D297">
            <v>1327353361.6165369</v>
          </cell>
          <cell r="E297">
            <v>2007</v>
          </cell>
        </row>
        <row r="298">
          <cell r="D298">
            <v>1327353361.6165369</v>
          </cell>
          <cell r="E298">
            <v>2007</v>
          </cell>
        </row>
        <row r="299">
          <cell r="D299">
            <v>1327353361.6165369</v>
          </cell>
          <cell r="E299">
            <v>2007</v>
          </cell>
        </row>
        <row r="300">
          <cell r="D300">
            <v>1110059695.6493311</v>
          </cell>
          <cell r="E300">
            <v>2007</v>
          </cell>
        </row>
        <row r="301">
          <cell r="D301">
            <v>1327353361.6165369</v>
          </cell>
          <cell r="E301">
            <v>2007</v>
          </cell>
        </row>
        <row r="302">
          <cell r="D302">
            <v>636337766.08424675</v>
          </cell>
          <cell r="E302">
            <v>2007</v>
          </cell>
        </row>
        <row r="303">
          <cell r="D303">
            <v>837379143.13253343</v>
          </cell>
          <cell r="E303">
            <v>2007</v>
          </cell>
        </row>
        <row r="304">
          <cell r="D304">
            <v>4984557066.1999998</v>
          </cell>
          <cell r="E304">
            <v>2007</v>
          </cell>
        </row>
        <row r="305">
          <cell r="D305">
            <v>3783819547.1500001</v>
          </cell>
          <cell r="E305">
            <v>2007</v>
          </cell>
        </row>
        <row r="306">
          <cell r="D306">
            <v>749497417.32000005</v>
          </cell>
          <cell r="E306">
            <v>2007</v>
          </cell>
        </row>
        <row r="307">
          <cell r="D307">
            <v>1012401500</v>
          </cell>
          <cell r="E307">
            <v>2007</v>
          </cell>
        </row>
        <row r="308">
          <cell r="D308">
            <v>14991856876.784245</v>
          </cell>
          <cell r="E308">
            <v>2007</v>
          </cell>
        </row>
        <row r="309">
          <cell r="D309">
            <v>1004635245.0665743</v>
          </cell>
          <cell r="E309">
            <v>2007</v>
          </cell>
        </row>
        <row r="310">
          <cell r="D310">
            <v>3087425688.1593609</v>
          </cell>
          <cell r="E310">
            <v>2007</v>
          </cell>
        </row>
        <row r="311">
          <cell r="D311">
            <v>2113731899.5999999</v>
          </cell>
          <cell r="E311">
            <v>2007</v>
          </cell>
        </row>
        <row r="312">
          <cell r="D312">
            <v>29986611460</v>
          </cell>
          <cell r="E312">
            <v>2008</v>
          </cell>
        </row>
        <row r="313">
          <cell r="D313">
            <v>8726284111.1459866</v>
          </cell>
          <cell r="E313">
            <v>2008</v>
          </cell>
        </row>
        <row r="314">
          <cell r="D314">
            <v>5674612893</v>
          </cell>
          <cell r="E314">
            <v>2008</v>
          </cell>
        </row>
        <row r="315">
          <cell r="D315">
            <v>1685204437</v>
          </cell>
          <cell r="E315">
            <v>2008</v>
          </cell>
        </row>
        <row r="316">
          <cell r="D316">
            <v>1969256837</v>
          </cell>
          <cell r="E316">
            <v>2008</v>
          </cell>
        </row>
        <row r="317">
          <cell r="D317">
            <v>10544570566</v>
          </cell>
          <cell r="E317">
            <v>2008</v>
          </cell>
        </row>
        <row r="318">
          <cell r="D318">
            <v>5288983329</v>
          </cell>
          <cell r="E318">
            <v>2008</v>
          </cell>
        </row>
        <row r="319">
          <cell r="D319">
            <v>711641781</v>
          </cell>
          <cell r="E319">
            <v>2008</v>
          </cell>
        </row>
        <row r="320">
          <cell r="D320">
            <v>4998589477</v>
          </cell>
          <cell r="E320">
            <v>2008</v>
          </cell>
        </row>
        <row r="321">
          <cell r="D321">
            <v>829088158</v>
          </cell>
          <cell r="E321">
            <v>2008</v>
          </cell>
        </row>
        <row r="322">
          <cell r="D322">
            <v>250000000</v>
          </cell>
          <cell r="E322">
            <v>2008</v>
          </cell>
        </row>
        <row r="323">
          <cell r="D323">
            <v>5108967559.5763826</v>
          </cell>
          <cell r="E323">
            <v>2008</v>
          </cell>
        </row>
        <row r="324">
          <cell r="D324">
            <v>2130596812.9205101</v>
          </cell>
          <cell r="E324">
            <v>2008</v>
          </cell>
        </row>
        <row r="325">
          <cell r="D325">
            <v>837796595</v>
          </cell>
          <cell r="E325">
            <v>2008</v>
          </cell>
        </row>
        <row r="326">
          <cell r="D326">
            <v>523294499</v>
          </cell>
          <cell r="E326">
            <v>2008</v>
          </cell>
        </row>
        <row r="327">
          <cell r="D327">
            <v>498235979.05180186</v>
          </cell>
          <cell r="E327">
            <v>2008</v>
          </cell>
        </row>
        <row r="328">
          <cell r="D328">
            <v>400080843</v>
          </cell>
          <cell r="E328">
            <v>2008</v>
          </cell>
        </row>
        <row r="329">
          <cell r="D329">
            <v>326364200</v>
          </cell>
          <cell r="E329">
            <v>2008</v>
          </cell>
        </row>
        <row r="330">
          <cell r="D330">
            <v>22133964474</v>
          </cell>
          <cell r="E330">
            <v>2009</v>
          </cell>
        </row>
        <row r="331">
          <cell r="D331">
            <v>22007615819</v>
          </cell>
          <cell r="E331">
            <v>2009</v>
          </cell>
        </row>
        <row r="332">
          <cell r="D332">
            <v>530573293</v>
          </cell>
          <cell r="E332">
            <v>2009</v>
          </cell>
        </row>
        <row r="333">
          <cell r="D333">
            <v>3574205433</v>
          </cell>
          <cell r="E333">
            <v>2009</v>
          </cell>
        </row>
        <row r="334">
          <cell r="D334">
            <v>1200224056</v>
          </cell>
          <cell r="E334">
            <v>2009</v>
          </cell>
        </row>
        <row r="335">
          <cell r="D335">
            <v>20917123303</v>
          </cell>
          <cell r="E335">
            <v>2010</v>
          </cell>
        </row>
        <row r="336">
          <cell r="D336">
            <v>1977632629</v>
          </cell>
          <cell r="E336">
            <v>2010</v>
          </cell>
        </row>
        <row r="337">
          <cell r="D337">
            <v>1192070199</v>
          </cell>
          <cell r="E337">
            <v>2010</v>
          </cell>
        </row>
        <row r="338">
          <cell r="D338">
            <v>2978274268.4109097</v>
          </cell>
          <cell r="E338">
            <v>2011</v>
          </cell>
        </row>
        <row r="339">
          <cell r="D339">
            <v>1759387701.9008303</v>
          </cell>
          <cell r="E339">
            <v>2011</v>
          </cell>
        </row>
        <row r="340">
          <cell r="D340">
            <v>1487022334.5887914</v>
          </cell>
          <cell r="E340">
            <v>2011</v>
          </cell>
        </row>
        <row r="341">
          <cell r="D341">
            <v>3557254334.12431</v>
          </cell>
          <cell r="E341">
            <v>2011</v>
          </cell>
        </row>
        <row r="342">
          <cell r="D342">
            <v>3257404911.7153997</v>
          </cell>
          <cell r="E342">
            <v>2011</v>
          </cell>
        </row>
        <row r="343">
          <cell r="D343">
            <v>3841002466.5544596</v>
          </cell>
          <cell r="E343">
            <v>2011</v>
          </cell>
        </row>
        <row r="344">
          <cell r="D344">
            <v>672970829.95844185</v>
          </cell>
          <cell r="E344">
            <v>2011</v>
          </cell>
        </row>
        <row r="345">
          <cell r="D345">
            <v>720415026.35516441</v>
          </cell>
          <cell r="E345">
            <v>2011</v>
          </cell>
        </row>
        <row r="346">
          <cell r="D346">
            <v>4609392818.7695818</v>
          </cell>
          <cell r="E346">
            <v>2011</v>
          </cell>
        </row>
        <row r="347">
          <cell r="D347">
            <v>666142171.96289265</v>
          </cell>
          <cell r="E347">
            <v>2011</v>
          </cell>
        </row>
        <row r="348">
          <cell r="D348">
            <v>1650335467.45</v>
          </cell>
          <cell r="E348">
            <v>2011</v>
          </cell>
        </row>
        <row r="349">
          <cell r="D349">
            <v>562181911.29999995</v>
          </cell>
          <cell r="E349">
            <v>2011</v>
          </cell>
        </row>
        <row r="350">
          <cell r="D350">
            <v>16031900</v>
          </cell>
          <cell r="E350">
            <v>2011</v>
          </cell>
        </row>
        <row r="351">
          <cell r="D351">
            <v>56100500</v>
          </cell>
          <cell r="E351">
            <v>2011</v>
          </cell>
        </row>
        <row r="352">
          <cell r="D352">
            <v>56964700</v>
          </cell>
          <cell r="E352">
            <v>2011</v>
          </cell>
        </row>
        <row r="353">
          <cell r="D353">
            <v>1798246935</v>
          </cell>
          <cell r="E353">
            <v>2011</v>
          </cell>
        </row>
        <row r="354">
          <cell r="D354">
            <v>84556900</v>
          </cell>
          <cell r="E354">
            <v>2011</v>
          </cell>
        </row>
        <row r="355">
          <cell r="D355">
            <v>3830922576</v>
          </cell>
          <cell r="E355">
            <v>2011</v>
          </cell>
        </row>
        <row r="356">
          <cell r="D356">
            <v>1722640846.3199999</v>
          </cell>
          <cell r="E356">
            <v>2011</v>
          </cell>
        </row>
        <row r="357">
          <cell r="D357">
            <v>6948665692.3699999</v>
          </cell>
          <cell r="E357">
            <v>2011</v>
          </cell>
        </row>
        <row r="358">
          <cell r="D358">
            <v>7667608917.5499992</v>
          </cell>
          <cell r="E358">
            <v>2011</v>
          </cell>
        </row>
        <row r="359">
          <cell r="D359">
            <v>8087400</v>
          </cell>
          <cell r="E359">
            <v>2012</v>
          </cell>
        </row>
        <row r="360">
          <cell r="D360">
            <v>1131370695.543797</v>
          </cell>
          <cell r="E360">
            <v>2012</v>
          </cell>
        </row>
        <row r="361">
          <cell r="D361">
            <v>1636229063.0043535</v>
          </cell>
          <cell r="E361">
            <v>2012</v>
          </cell>
        </row>
        <row r="362">
          <cell r="D362">
            <v>1136545521.504935</v>
          </cell>
          <cell r="E362">
            <v>2012</v>
          </cell>
        </row>
        <row r="363">
          <cell r="D363">
            <v>1244781279.9893248</v>
          </cell>
          <cell r="E363">
            <v>2012</v>
          </cell>
        </row>
        <row r="364">
          <cell r="D364">
            <v>2776676476.1366801</v>
          </cell>
          <cell r="E364">
            <v>2012</v>
          </cell>
        </row>
        <row r="365">
          <cell r="D365">
            <v>1560463250.3707366</v>
          </cell>
          <cell r="E365">
            <v>2012</v>
          </cell>
        </row>
        <row r="366">
          <cell r="D366">
            <v>410267652.64856702</v>
          </cell>
          <cell r="E366">
            <v>2012</v>
          </cell>
        </row>
        <row r="367">
          <cell r="D367">
            <v>3314762916.41675</v>
          </cell>
          <cell r="E367">
            <v>2012</v>
          </cell>
        </row>
        <row r="368">
          <cell r="D368">
            <v>3138518318.2668023</v>
          </cell>
          <cell r="E368">
            <v>2012</v>
          </cell>
        </row>
        <row r="369">
          <cell r="D369">
            <v>3248767238.5415602</v>
          </cell>
          <cell r="E369">
            <v>2012</v>
          </cell>
        </row>
        <row r="370">
          <cell r="D370">
            <v>1467969946.0446103</v>
          </cell>
          <cell r="E370">
            <v>2012</v>
          </cell>
        </row>
        <row r="371">
          <cell r="D371">
            <v>3429496091.4810162</v>
          </cell>
          <cell r="E371">
            <v>2012</v>
          </cell>
        </row>
        <row r="372">
          <cell r="D372">
            <v>2671864502.9721117</v>
          </cell>
          <cell r="E372">
            <v>2012</v>
          </cell>
        </row>
        <row r="373">
          <cell r="D373">
            <v>4766925638.6591597</v>
          </cell>
          <cell r="E373">
            <v>2012</v>
          </cell>
        </row>
        <row r="374">
          <cell r="D374">
            <v>1598810500.7151661</v>
          </cell>
          <cell r="E374">
            <v>2012</v>
          </cell>
        </row>
        <row r="375">
          <cell r="D375">
            <v>1899132200.4191258</v>
          </cell>
          <cell r="E375">
            <v>2012</v>
          </cell>
        </row>
        <row r="376">
          <cell r="D376">
            <v>1571078911.2345409</v>
          </cell>
          <cell r="E376">
            <v>2012</v>
          </cell>
        </row>
        <row r="377">
          <cell r="D377">
            <v>8033301761.4229603</v>
          </cell>
          <cell r="E377">
            <v>2012</v>
          </cell>
        </row>
        <row r="378">
          <cell r="D378">
            <v>1597174170.3423619</v>
          </cell>
          <cell r="E378">
            <v>2012</v>
          </cell>
        </row>
        <row r="379">
          <cell r="D379">
            <v>1462268233.7791154</v>
          </cell>
          <cell r="E379">
            <v>2012</v>
          </cell>
        </row>
        <row r="380">
          <cell r="D380">
            <v>1593664584.2917645</v>
          </cell>
          <cell r="E380">
            <v>2012</v>
          </cell>
        </row>
        <row r="381">
          <cell r="D381">
            <v>1600078073.018373</v>
          </cell>
          <cell r="E381">
            <v>2012</v>
          </cell>
        </row>
        <row r="382">
          <cell r="D382">
            <v>1536783053.2370956</v>
          </cell>
          <cell r="E382">
            <v>2012</v>
          </cell>
        </row>
        <row r="383">
          <cell r="D383">
            <v>3289380516.7796202</v>
          </cell>
          <cell r="E383">
            <v>2012</v>
          </cell>
        </row>
        <row r="384">
          <cell r="D384">
            <v>11987663158.4603</v>
          </cell>
          <cell r="E384">
            <v>2012</v>
          </cell>
        </row>
        <row r="385">
          <cell r="D385">
            <v>3331381781.9313898</v>
          </cell>
          <cell r="E385">
            <v>2012</v>
          </cell>
        </row>
        <row r="386">
          <cell r="D386">
            <v>7204662185.0902042</v>
          </cell>
          <cell r="E386">
            <v>2012</v>
          </cell>
        </row>
        <row r="387">
          <cell r="D387">
            <v>1032348746.5314332</v>
          </cell>
          <cell r="E387">
            <v>2012</v>
          </cell>
        </row>
        <row r="388">
          <cell r="D388">
            <v>1145248023.880646</v>
          </cell>
          <cell r="E388">
            <v>2012</v>
          </cell>
        </row>
        <row r="389">
          <cell r="D389">
            <v>76019206.029997841</v>
          </cell>
          <cell r="E389">
            <v>2012</v>
          </cell>
        </row>
        <row r="390">
          <cell r="D390">
            <v>76115535.321222559</v>
          </cell>
          <cell r="E390">
            <v>2012</v>
          </cell>
        </row>
        <row r="391">
          <cell r="D391">
            <v>102755972.83967289</v>
          </cell>
          <cell r="E391">
            <v>2012</v>
          </cell>
        </row>
        <row r="392">
          <cell r="D392">
            <v>83626402.271583661</v>
          </cell>
          <cell r="E392">
            <v>2012</v>
          </cell>
        </row>
        <row r="393">
          <cell r="D393">
            <v>61843579.711400554</v>
          </cell>
          <cell r="E393">
            <v>2012</v>
          </cell>
        </row>
        <row r="394">
          <cell r="D394">
            <v>3375384144</v>
          </cell>
          <cell r="E394">
            <v>2012</v>
          </cell>
        </row>
        <row r="395">
          <cell r="D395">
            <v>3935487059</v>
          </cell>
          <cell r="E395">
            <v>2012</v>
          </cell>
        </row>
        <row r="396">
          <cell r="D396">
            <v>2219297579</v>
          </cell>
          <cell r="E396">
            <v>2013</v>
          </cell>
        </row>
        <row r="397">
          <cell r="D397">
            <v>1284742209</v>
          </cell>
          <cell r="E397">
            <v>2013</v>
          </cell>
        </row>
        <row r="398">
          <cell r="D398">
            <v>1749736768</v>
          </cell>
          <cell r="E398">
            <v>2013</v>
          </cell>
        </row>
        <row r="399">
          <cell r="D399">
            <v>1663779645</v>
          </cell>
          <cell r="E399">
            <v>2013</v>
          </cell>
        </row>
        <row r="400">
          <cell r="D400">
            <v>5337508027</v>
          </cell>
          <cell r="E400">
            <v>2013</v>
          </cell>
        </row>
        <row r="401">
          <cell r="D401">
            <v>3623464863</v>
          </cell>
          <cell r="E401">
            <v>2013</v>
          </cell>
        </row>
        <row r="402">
          <cell r="D402">
            <v>1768063472</v>
          </cell>
          <cell r="E402">
            <v>2013</v>
          </cell>
        </row>
        <row r="403">
          <cell r="D403">
            <v>1780990624</v>
          </cell>
          <cell r="E403">
            <v>2013</v>
          </cell>
        </row>
        <row r="404">
          <cell r="D404">
            <v>1721445175</v>
          </cell>
          <cell r="E404">
            <v>2013</v>
          </cell>
        </row>
        <row r="405">
          <cell r="D405">
            <v>3025459495</v>
          </cell>
          <cell r="E405">
            <v>2013</v>
          </cell>
        </row>
        <row r="406">
          <cell r="D406">
            <v>5749727762</v>
          </cell>
          <cell r="E406">
            <v>2013</v>
          </cell>
        </row>
        <row r="407">
          <cell r="D407">
            <v>716925612</v>
          </cell>
          <cell r="E407">
            <v>2013</v>
          </cell>
        </row>
        <row r="408">
          <cell r="D408">
            <v>1027221016</v>
          </cell>
          <cell r="E408">
            <v>2013</v>
          </cell>
        </row>
        <row r="409">
          <cell r="D409">
            <v>8623468047</v>
          </cell>
          <cell r="E409">
            <v>2013</v>
          </cell>
        </row>
        <row r="410">
          <cell r="D410">
            <v>2280941691</v>
          </cell>
          <cell r="E410">
            <v>2013</v>
          </cell>
        </row>
        <row r="411">
          <cell r="D411">
            <v>2104052688</v>
          </cell>
          <cell r="E411">
            <v>2013</v>
          </cell>
        </row>
        <row r="412">
          <cell r="D412">
            <v>1827236217</v>
          </cell>
          <cell r="E412">
            <v>2013</v>
          </cell>
        </row>
        <row r="413">
          <cell r="D413">
            <v>1701051417</v>
          </cell>
          <cell r="E413">
            <v>2013</v>
          </cell>
        </row>
        <row r="414">
          <cell r="D414">
            <v>1684357399</v>
          </cell>
          <cell r="E414">
            <v>2013</v>
          </cell>
        </row>
        <row r="415">
          <cell r="D415">
            <v>783907728</v>
          </cell>
          <cell r="E415">
            <v>2013</v>
          </cell>
        </row>
        <row r="416">
          <cell r="D416">
            <v>198785526</v>
          </cell>
          <cell r="E416">
            <v>2013</v>
          </cell>
        </row>
        <row r="417">
          <cell r="D417">
            <v>2229465896</v>
          </cell>
          <cell r="E417">
            <v>2013</v>
          </cell>
        </row>
        <row r="418">
          <cell r="D418">
            <v>195230504</v>
          </cell>
          <cell r="E418">
            <v>2013</v>
          </cell>
        </row>
        <row r="419">
          <cell r="D419">
            <v>272429048</v>
          </cell>
          <cell r="E419">
            <v>2014</v>
          </cell>
        </row>
        <row r="420">
          <cell r="D420">
            <v>2236254252</v>
          </cell>
          <cell r="E420">
            <v>2014</v>
          </cell>
        </row>
        <row r="421">
          <cell r="D421">
            <v>1858553044</v>
          </cell>
          <cell r="E421">
            <v>2014</v>
          </cell>
        </row>
        <row r="422">
          <cell r="D422">
            <v>1872278823</v>
          </cell>
          <cell r="E422">
            <v>2014</v>
          </cell>
        </row>
        <row r="423">
          <cell r="D423">
            <v>1212803223</v>
          </cell>
          <cell r="E423">
            <v>2014</v>
          </cell>
        </row>
        <row r="424">
          <cell r="D424">
            <v>197719954</v>
          </cell>
          <cell r="E424">
            <v>2014</v>
          </cell>
        </row>
        <row r="425">
          <cell r="D425">
            <v>197994103</v>
          </cell>
          <cell r="E425">
            <v>2014</v>
          </cell>
        </row>
        <row r="426">
          <cell r="D426">
            <v>187443170</v>
          </cell>
          <cell r="E426">
            <v>2014</v>
          </cell>
        </row>
        <row r="427">
          <cell r="D427">
            <v>1834435855</v>
          </cell>
          <cell r="E427">
            <v>2014</v>
          </cell>
        </row>
        <row r="428">
          <cell r="D428">
            <v>692444812</v>
          </cell>
          <cell r="E428">
            <v>2014</v>
          </cell>
        </row>
        <row r="429">
          <cell r="D429">
            <v>1894172066</v>
          </cell>
          <cell r="E429">
            <v>2014</v>
          </cell>
        </row>
        <row r="430">
          <cell r="D430">
            <v>5255870053</v>
          </cell>
          <cell r="E430">
            <v>2014</v>
          </cell>
        </row>
        <row r="431">
          <cell r="D431">
            <v>3769961879</v>
          </cell>
          <cell r="E431">
            <v>2014</v>
          </cell>
        </row>
        <row r="432">
          <cell r="D432">
            <v>1172323688</v>
          </cell>
          <cell r="E432">
            <v>2014</v>
          </cell>
        </row>
        <row r="433">
          <cell r="D433">
            <v>254080364</v>
          </cell>
          <cell r="E433">
            <v>2014</v>
          </cell>
        </row>
        <row r="434">
          <cell r="D434">
            <v>2410554234</v>
          </cell>
          <cell r="E434">
            <v>2014</v>
          </cell>
        </row>
        <row r="435">
          <cell r="D435">
            <v>1930134008</v>
          </cell>
          <cell r="E435">
            <v>2014</v>
          </cell>
        </row>
        <row r="436">
          <cell r="D436">
            <v>197942320</v>
          </cell>
          <cell r="E436">
            <v>2014</v>
          </cell>
        </row>
        <row r="437">
          <cell r="D437">
            <v>1927376842</v>
          </cell>
          <cell r="E437">
            <v>2014</v>
          </cell>
        </row>
        <row r="438">
          <cell r="D438">
            <v>321413975</v>
          </cell>
          <cell r="E438">
            <v>2014</v>
          </cell>
        </row>
        <row r="439">
          <cell r="D439">
            <v>1913817758</v>
          </cell>
          <cell r="E439">
            <v>2014</v>
          </cell>
        </row>
        <row r="440">
          <cell r="D440">
            <v>9827462391.6313477</v>
          </cell>
          <cell r="E440">
            <v>2014</v>
          </cell>
        </row>
        <row r="441">
          <cell r="D441">
            <v>1947872840</v>
          </cell>
          <cell r="E441">
            <v>2014</v>
          </cell>
        </row>
        <row r="442">
          <cell r="D442">
            <v>197462951</v>
          </cell>
          <cell r="E442">
            <v>2014</v>
          </cell>
        </row>
        <row r="443">
          <cell r="D443">
            <v>198146512</v>
          </cell>
          <cell r="E443">
            <v>2014</v>
          </cell>
        </row>
        <row r="444">
          <cell r="D444">
            <v>197600820</v>
          </cell>
          <cell r="E444">
            <v>2014</v>
          </cell>
        </row>
        <row r="445">
          <cell r="D445">
            <v>198334296</v>
          </cell>
          <cell r="E445">
            <v>2014</v>
          </cell>
        </row>
        <row r="446">
          <cell r="D446">
            <v>197935199</v>
          </cell>
          <cell r="E446">
            <v>2014</v>
          </cell>
        </row>
        <row r="447">
          <cell r="D447">
            <v>197798349</v>
          </cell>
          <cell r="E447">
            <v>2014</v>
          </cell>
        </row>
        <row r="448">
          <cell r="D448">
            <v>197815874</v>
          </cell>
          <cell r="E448">
            <v>2014</v>
          </cell>
        </row>
        <row r="449">
          <cell r="D449">
            <v>1914115810</v>
          </cell>
          <cell r="E449">
            <v>2014</v>
          </cell>
        </row>
        <row r="450">
          <cell r="D450">
            <v>446302277</v>
          </cell>
          <cell r="E450">
            <v>2014</v>
          </cell>
        </row>
        <row r="451">
          <cell r="D451">
            <v>371814177</v>
          </cell>
          <cell r="E451">
            <v>2014</v>
          </cell>
        </row>
        <row r="452">
          <cell r="D452">
            <v>197910872</v>
          </cell>
          <cell r="E452">
            <v>2014</v>
          </cell>
        </row>
        <row r="453">
          <cell r="D453">
            <v>197392348</v>
          </cell>
          <cell r="E453">
            <v>2014</v>
          </cell>
        </row>
        <row r="454">
          <cell r="D454">
            <v>197742059</v>
          </cell>
          <cell r="E454">
            <v>2014</v>
          </cell>
        </row>
        <row r="455">
          <cell r="D455">
            <v>197566438</v>
          </cell>
          <cell r="E455">
            <v>2014</v>
          </cell>
        </row>
        <row r="456">
          <cell r="D456">
            <v>197650648</v>
          </cell>
          <cell r="E456">
            <v>2014</v>
          </cell>
        </row>
        <row r="457">
          <cell r="D457">
            <v>197626838</v>
          </cell>
          <cell r="E457">
            <v>2014</v>
          </cell>
        </row>
        <row r="458">
          <cell r="D458">
            <v>196879677</v>
          </cell>
          <cell r="E458">
            <v>2014</v>
          </cell>
        </row>
        <row r="459">
          <cell r="D459">
            <v>197078483</v>
          </cell>
          <cell r="E459">
            <v>2014</v>
          </cell>
        </row>
        <row r="460">
          <cell r="D460">
            <v>197436525</v>
          </cell>
          <cell r="E460">
            <v>2014</v>
          </cell>
        </row>
        <row r="461">
          <cell r="D461">
            <v>197544440</v>
          </cell>
          <cell r="E461">
            <v>2014</v>
          </cell>
        </row>
        <row r="462">
          <cell r="D462">
            <v>192182044</v>
          </cell>
          <cell r="E462">
            <v>2014</v>
          </cell>
        </row>
        <row r="463">
          <cell r="D463">
            <v>187069610</v>
          </cell>
          <cell r="E463">
            <v>2014</v>
          </cell>
        </row>
        <row r="464">
          <cell r="D464">
            <v>197659444</v>
          </cell>
          <cell r="E464">
            <v>2014</v>
          </cell>
        </row>
        <row r="465">
          <cell r="D465">
            <v>196939048</v>
          </cell>
          <cell r="E465">
            <v>2014</v>
          </cell>
        </row>
        <row r="466">
          <cell r="D466">
            <v>198230943</v>
          </cell>
          <cell r="E466">
            <v>2014</v>
          </cell>
        </row>
        <row r="467">
          <cell r="D467">
            <v>197782386</v>
          </cell>
          <cell r="E467">
            <v>2014</v>
          </cell>
        </row>
        <row r="468">
          <cell r="D468">
            <v>197436838</v>
          </cell>
          <cell r="E468">
            <v>2014</v>
          </cell>
        </row>
        <row r="469">
          <cell r="D469">
            <v>1892921442</v>
          </cell>
          <cell r="E469">
            <v>2014</v>
          </cell>
        </row>
        <row r="470">
          <cell r="D470">
            <v>189452159</v>
          </cell>
          <cell r="E470">
            <v>2014</v>
          </cell>
        </row>
        <row r="471">
          <cell r="D471">
            <v>197613420</v>
          </cell>
          <cell r="E471">
            <v>2014</v>
          </cell>
        </row>
        <row r="472">
          <cell r="D472">
            <v>197861466</v>
          </cell>
          <cell r="E472">
            <v>2014</v>
          </cell>
        </row>
        <row r="473">
          <cell r="D473">
            <v>49779000</v>
          </cell>
          <cell r="E473">
            <v>2014</v>
          </cell>
        </row>
        <row r="474">
          <cell r="D474">
            <v>5771596592</v>
          </cell>
          <cell r="E474">
            <v>2015</v>
          </cell>
        </row>
        <row r="475">
          <cell r="D475">
            <v>3199037978</v>
          </cell>
          <cell r="E475">
            <v>2015</v>
          </cell>
        </row>
        <row r="476">
          <cell r="D476">
            <v>2127760813</v>
          </cell>
          <cell r="E476">
            <v>2015</v>
          </cell>
        </row>
        <row r="477">
          <cell r="D477">
            <v>1931170394</v>
          </cell>
          <cell r="E477">
            <v>2015</v>
          </cell>
        </row>
        <row r="478">
          <cell r="D478">
            <v>4142581848.1999998</v>
          </cell>
          <cell r="E478">
            <v>2015</v>
          </cell>
        </row>
        <row r="479">
          <cell r="D479">
            <v>2691692465</v>
          </cell>
          <cell r="E479">
            <v>2015</v>
          </cell>
        </row>
        <row r="480">
          <cell r="D480">
            <v>8656542443.2000008</v>
          </cell>
          <cell r="E480">
            <v>2015</v>
          </cell>
        </row>
        <row r="481">
          <cell r="D481">
            <v>1038080204</v>
          </cell>
          <cell r="E481">
            <v>2015</v>
          </cell>
        </row>
        <row r="482">
          <cell r="D482">
            <v>3131158428</v>
          </cell>
          <cell r="E482">
            <v>2015</v>
          </cell>
        </row>
        <row r="483">
          <cell r="D483">
            <v>2128040770</v>
          </cell>
          <cell r="E483">
            <v>2015</v>
          </cell>
        </row>
        <row r="484">
          <cell r="D484">
            <v>1990157144</v>
          </cell>
          <cell r="E484">
            <v>2015</v>
          </cell>
        </row>
        <row r="485">
          <cell r="D485">
            <v>2091776958</v>
          </cell>
          <cell r="E485">
            <v>2015</v>
          </cell>
        </row>
        <row r="486">
          <cell r="D486">
            <v>2126653104.2</v>
          </cell>
          <cell r="E486">
            <v>2015</v>
          </cell>
        </row>
        <row r="487">
          <cell r="D487">
            <v>3147563153</v>
          </cell>
          <cell r="E487">
            <v>2015</v>
          </cell>
        </row>
        <row r="488">
          <cell r="D488">
            <v>3073451038</v>
          </cell>
          <cell r="E488">
            <v>2015</v>
          </cell>
        </row>
        <row r="489">
          <cell r="D489">
            <v>3166464963</v>
          </cell>
          <cell r="E489">
            <v>2015</v>
          </cell>
        </row>
        <row r="490">
          <cell r="D490">
            <v>2122086666</v>
          </cell>
          <cell r="E490">
            <v>2015</v>
          </cell>
        </row>
        <row r="491">
          <cell r="D491">
            <v>2025740168</v>
          </cell>
          <cell r="E491">
            <v>2015</v>
          </cell>
        </row>
        <row r="492">
          <cell r="D492">
            <v>2153193000</v>
          </cell>
          <cell r="E492">
            <v>2015</v>
          </cell>
        </row>
        <row r="493">
          <cell r="D493">
            <v>2038722656.2</v>
          </cell>
          <cell r="E493">
            <v>2015</v>
          </cell>
        </row>
        <row r="494">
          <cell r="D494">
            <v>1656251100</v>
          </cell>
          <cell r="E494">
            <v>2015</v>
          </cell>
        </row>
        <row r="495">
          <cell r="D495">
            <v>3760564386.1999998</v>
          </cell>
          <cell r="E495">
            <v>2015</v>
          </cell>
        </row>
        <row r="496">
          <cell r="D496">
            <v>2482976673</v>
          </cell>
          <cell r="E496">
            <v>2015</v>
          </cell>
        </row>
        <row r="497">
          <cell r="D497">
            <v>2128408453</v>
          </cell>
          <cell r="E497">
            <v>2015</v>
          </cell>
        </row>
        <row r="498">
          <cell r="D498">
            <v>2132575732</v>
          </cell>
          <cell r="E498">
            <v>2015</v>
          </cell>
        </row>
        <row r="499">
          <cell r="D499">
            <v>2066023866.2</v>
          </cell>
          <cell r="E499">
            <v>2015</v>
          </cell>
        </row>
        <row r="500">
          <cell r="D500">
            <v>1212664598</v>
          </cell>
          <cell r="E500">
            <v>2015</v>
          </cell>
        </row>
        <row r="501">
          <cell r="D501">
            <v>2361312163</v>
          </cell>
          <cell r="E501">
            <v>2015</v>
          </cell>
        </row>
        <row r="502">
          <cell r="D502">
            <v>1855632664.2</v>
          </cell>
          <cell r="E502">
            <v>2015</v>
          </cell>
        </row>
        <row r="503">
          <cell r="D503">
            <v>2083405986.2</v>
          </cell>
          <cell r="E503">
            <v>2015</v>
          </cell>
        </row>
        <row r="504">
          <cell r="D504">
            <v>2349817980</v>
          </cell>
          <cell r="E504">
            <v>2015</v>
          </cell>
        </row>
        <row r="505">
          <cell r="D505">
            <v>247494064</v>
          </cell>
          <cell r="E505">
            <v>2015</v>
          </cell>
        </row>
        <row r="506">
          <cell r="D506">
            <v>2801026132</v>
          </cell>
          <cell r="E506">
            <v>2015</v>
          </cell>
        </row>
        <row r="507">
          <cell r="D507">
            <v>2023879506</v>
          </cell>
          <cell r="E507">
            <v>2015</v>
          </cell>
        </row>
        <row r="508">
          <cell r="D508">
            <v>6993176545.3037949</v>
          </cell>
          <cell r="E508">
            <v>2015</v>
          </cell>
        </row>
        <row r="509">
          <cell r="D509">
            <v>5113308736.9644003</v>
          </cell>
          <cell r="E509">
            <v>2015</v>
          </cell>
        </row>
        <row r="510">
          <cell r="D510">
            <v>6147420832.6300564</v>
          </cell>
          <cell r="E510">
            <v>2015</v>
          </cell>
        </row>
        <row r="511">
          <cell r="D511">
            <v>4424469137.1017532</v>
          </cell>
          <cell r="E511">
            <v>2015</v>
          </cell>
        </row>
        <row r="512">
          <cell r="D512">
            <v>194299755</v>
          </cell>
          <cell r="E512">
            <v>2015</v>
          </cell>
        </row>
        <row r="513">
          <cell r="D513">
            <v>187607827</v>
          </cell>
          <cell r="E513">
            <v>2015</v>
          </cell>
        </row>
        <row r="514">
          <cell r="D514">
            <v>1976709313</v>
          </cell>
          <cell r="E514">
            <v>2015</v>
          </cell>
        </row>
        <row r="515">
          <cell r="D515">
            <v>1945562821</v>
          </cell>
          <cell r="E515">
            <v>2015</v>
          </cell>
        </row>
        <row r="516">
          <cell r="D516">
            <v>194273678</v>
          </cell>
          <cell r="E516">
            <v>2015</v>
          </cell>
        </row>
        <row r="517">
          <cell r="D517">
            <v>469897527</v>
          </cell>
          <cell r="E517">
            <v>2015</v>
          </cell>
        </row>
        <row r="518">
          <cell r="D518">
            <v>194582579</v>
          </cell>
          <cell r="E518">
            <v>2015</v>
          </cell>
        </row>
        <row r="519">
          <cell r="D519">
            <v>194304755</v>
          </cell>
          <cell r="E519">
            <v>2015</v>
          </cell>
        </row>
        <row r="520">
          <cell r="D520">
            <v>194194110</v>
          </cell>
          <cell r="E520">
            <v>2015</v>
          </cell>
        </row>
        <row r="521">
          <cell r="D521">
            <v>191295534</v>
          </cell>
          <cell r="E521">
            <v>2015</v>
          </cell>
        </row>
        <row r="522">
          <cell r="D522">
            <v>195476550</v>
          </cell>
          <cell r="E522">
            <v>2015</v>
          </cell>
        </row>
        <row r="523">
          <cell r="D523">
            <v>193212995</v>
          </cell>
          <cell r="E523">
            <v>2015</v>
          </cell>
        </row>
        <row r="524">
          <cell r="D524">
            <v>193532549</v>
          </cell>
          <cell r="E524">
            <v>2015</v>
          </cell>
        </row>
        <row r="525">
          <cell r="D525">
            <v>192293177</v>
          </cell>
          <cell r="E525">
            <v>2015</v>
          </cell>
        </row>
        <row r="526">
          <cell r="D526">
            <v>190538964</v>
          </cell>
          <cell r="E526">
            <v>2015</v>
          </cell>
        </row>
        <row r="527">
          <cell r="D527">
            <v>121648894</v>
          </cell>
          <cell r="E527">
            <v>2015</v>
          </cell>
        </row>
        <row r="528">
          <cell r="D528">
            <v>1945177628</v>
          </cell>
          <cell r="E528">
            <v>2015</v>
          </cell>
        </row>
        <row r="529">
          <cell r="D529">
            <v>2197200060</v>
          </cell>
          <cell r="E529">
            <v>2015</v>
          </cell>
        </row>
        <row r="530">
          <cell r="D530">
            <v>2122831297</v>
          </cell>
          <cell r="E530">
            <v>2015</v>
          </cell>
        </row>
        <row r="531">
          <cell r="D531">
            <v>8378965790.1999998</v>
          </cell>
          <cell r="E531">
            <v>2015</v>
          </cell>
        </row>
        <row r="532">
          <cell r="D532">
            <v>2059213886</v>
          </cell>
          <cell r="E532">
            <v>2015</v>
          </cell>
        </row>
        <row r="533">
          <cell r="D533">
            <v>2125785396</v>
          </cell>
          <cell r="E533">
            <v>2015</v>
          </cell>
        </row>
        <row r="534">
          <cell r="D534">
            <v>191142383</v>
          </cell>
          <cell r="E534">
            <v>2015</v>
          </cell>
        </row>
        <row r="535">
          <cell r="D535">
            <v>190265603</v>
          </cell>
          <cell r="E535">
            <v>2015</v>
          </cell>
        </row>
        <row r="536">
          <cell r="D536">
            <v>741801931</v>
          </cell>
          <cell r="E536">
            <v>2015</v>
          </cell>
        </row>
        <row r="537">
          <cell r="D537">
            <v>194535396</v>
          </cell>
          <cell r="E537">
            <v>2015</v>
          </cell>
        </row>
        <row r="538">
          <cell r="D538">
            <v>194109943</v>
          </cell>
          <cell r="E538">
            <v>2015</v>
          </cell>
        </row>
        <row r="539">
          <cell r="D539">
            <v>194305774</v>
          </cell>
          <cell r="E539">
            <v>2015</v>
          </cell>
        </row>
        <row r="540">
          <cell r="D540">
            <v>192442791</v>
          </cell>
          <cell r="E540">
            <v>2015</v>
          </cell>
        </row>
        <row r="541">
          <cell r="D541">
            <v>195564131</v>
          </cell>
          <cell r="E541">
            <v>2015</v>
          </cell>
        </row>
        <row r="542">
          <cell r="D542">
            <v>194585175</v>
          </cell>
          <cell r="E542">
            <v>2015</v>
          </cell>
        </row>
        <row r="543">
          <cell r="D543">
            <v>194014396</v>
          </cell>
          <cell r="E543">
            <v>2015</v>
          </cell>
        </row>
        <row r="544">
          <cell r="D544">
            <v>28270054450.200001</v>
          </cell>
          <cell r="E544">
            <v>2015</v>
          </cell>
        </row>
        <row r="545">
          <cell r="D545">
            <v>1777518495</v>
          </cell>
          <cell r="E545">
            <v>2015</v>
          </cell>
        </row>
        <row r="546">
          <cell r="D546">
            <v>2539770681</v>
          </cell>
          <cell r="E546">
            <v>2015</v>
          </cell>
        </row>
        <row r="547">
          <cell r="D547">
            <v>246942569</v>
          </cell>
          <cell r="E547">
            <v>2015</v>
          </cell>
        </row>
        <row r="548">
          <cell r="D548">
            <v>191714919</v>
          </cell>
          <cell r="E548">
            <v>2015</v>
          </cell>
        </row>
        <row r="549">
          <cell r="D549">
            <v>133925703</v>
          </cell>
          <cell r="E549">
            <v>2015</v>
          </cell>
        </row>
        <row r="550">
          <cell r="D550">
            <v>191639680</v>
          </cell>
          <cell r="E550">
            <v>2015</v>
          </cell>
        </row>
        <row r="551">
          <cell r="D551">
            <v>192010205</v>
          </cell>
          <cell r="E551">
            <v>2015</v>
          </cell>
        </row>
        <row r="552">
          <cell r="D552">
            <v>190930494</v>
          </cell>
          <cell r="E552">
            <v>2015</v>
          </cell>
        </row>
        <row r="553">
          <cell r="D553">
            <v>674055175</v>
          </cell>
          <cell r="E553">
            <v>2015</v>
          </cell>
        </row>
        <row r="554">
          <cell r="D554">
            <v>194413644</v>
          </cell>
          <cell r="E554">
            <v>2015</v>
          </cell>
        </row>
        <row r="555">
          <cell r="D555">
            <v>194508025</v>
          </cell>
          <cell r="E555">
            <v>2015</v>
          </cell>
        </row>
        <row r="556">
          <cell r="D556">
            <v>194125619</v>
          </cell>
          <cell r="E556">
            <v>2015</v>
          </cell>
        </row>
        <row r="557">
          <cell r="D557">
            <v>194469172</v>
          </cell>
          <cell r="E557">
            <v>2015</v>
          </cell>
        </row>
        <row r="558">
          <cell r="D558">
            <v>8141572842.6999998</v>
          </cell>
          <cell r="E558">
            <v>2016</v>
          </cell>
        </row>
        <row r="559">
          <cell r="D559">
            <v>8147247049.011054</v>
          </cell>
          <cell r="E559">
            <v>2016</v>
          </cell>
        </row>
        <row r="560">
          <cell r="D560">
            <v>2960652854.1300001</v>
          </cell>
          <cell r="E560">
            <v>2016</v>
          </cell>
        </row>
        <row r="561">
          <cell r="D561">
            <v>1997824226.8399999</v>
          </cell>
          <cell r="E561">
            <v>2016</v>
          </cell>
        </row>
        <row r="562">
          <cell r="D562">
            <v>4868290282.0367718</v>
          </cell>
          <cell r="E562">
            <v>2016</v>
          </cell>
        </row>
        <row r="563">
          <cell r="D563">
            <v>1945903540.0999999</v>
          </cell>
          <cell r="E563">
            <v>2016</v>
          </cell>
        </row>
        <row r="564">
          <cell r="D564">
            <v>2819328226.6399999</v>
          </cell>
          <cell r="E564">
            <v>2016</v>
          </cell>
        </row>
        <row r="565">
          <cell r="D565">
            <v>9785377200</v>
          </cell>
          <cell r="E565">
            <v>2016</v>
          </cell>
        </row>
        <row r="566">
          <cell r="D566">
            <v>2400192423</v>
          </cell>
          <cell r="E566">
            <v>2016</v>
          </cell>
        </row>
        <row r="567">
          <cell r="D567">
            <v>8482176848.3360138</v>
          </cell>
          <cell r="E567">
            <v>2016</v>
          </cell>
        </row>
        <row r="568">
          <cell r="D568">
            <v>5591436679.1599998</v>
          </cell>
          <cell r="E568">
            <v>2016</v>
          </cell>
        </row>
        <row r="569">
          <cell r="D569">
            <v>5487724779.8400002</v>
          </cell>
          <cell r="E569">
            <v>2016</v>
          </cell>
        </row>
        <row r="570">
          <cell r="D570">
            <v>1890595464.96</v>
          </cell>
          <cell r="E570">
            <v>2016</v>
          </cell>
        </row>
        <row r="571">
          <cell r="D571">
            <v>2933446349.48</v>
          </cell>
          <cell r="E571">
            <v>2016</v>
          </cell>
        </row>
        <row r="572">
          <cell r="D572">
            <v>4250968123.3900442</v>
          </cell>
          <cell r="E572">
            <v>2016</v>
          </cell>
        </row>
        <row r="573">
          <cell r="D573">
            <v>2398001772.73</v>
          </cell>
          <cell r="E573">
            <v>2016</v>
          </cell>
        </row>
        <row r="574">
          <cell r="D574">
            <v>4682270294.1660614</v>
          </cell>
          <cell r="E574">
            <v>2016</v>
          </cell>
        </row>
        <row r="575">
          <cell r="D575">
            <v>3797259567.7199998</v>
          </cell>
          <cell r="E575">
            <v>2016</v>
          </cell>
        </row>
        <row r="576">
          <cell r="D576">
            <v>5854757832.3698645</v>
          </cell>
          <cell r="E576">
            <v>2016</v>
          </cell>
        </row>
        <row r="577">
          <cell r="D577">
            <v>4070073728.3230543</v>
          </cell>
          <cell r="E577">
            <v>2016</v>
          </cell>
        </row>
        <row r="578">
          <cell r="D578">
            <v>5335623040.4074984</v>
          </cell>
          <cell r="E578">
            <v>2016</v>
          </cell>
        </row>
        <row r="579">
          <cell r="D579">
            <v>2201551942.5196371</v>
          </cell>
          <cell r="E579">
            <v>2016</v>
          </cell>
        </row>
        <row r="580">
          <cell r="D580">
            <v>6046396941.1700001</v>
          </cell>
          <cell r="E580">
            <v>2016</v>
          </cell>
        </row>
        <row r="581">
          <cell r="D581">
            <v>1766998059.23</v>
          </cell>
          <cell r="E581">
            <v>2016</v>
          </cell>
        </row>
        <row r="582">
          <cell r="D582">
            <v>1944916077.3699999</v>
          </cell>
          <cell r="E582">
            <v>2016</v>
          </cell>
        </row>
        <row r="583">
          <cell r="D583">
            <v>1944689998.1099999</v>
          </cell>
          <cell r="E583">
            <v>2016</v>
          </cell>
        </row>
        <row r="584">
          <cell r="D584">
            <v>2522478651.5700002</v>
          </cell>
          <cell r="E584">
            <v>2016</v>
          </cell>
        </row>
        <row r="585">
          <cell r="D585">
            <v>998055696.14999998</v>
          </cell>
          <cell r="E585">
            <v>2016</v>
          </cell>
        </row>
        <row r="586">
          <cell r="D586">
            <v>198356308</v>
          </cell>
          <cell r="E586">
            <v>2016</v>
          </cell>
        </row>
        <row r="587">
          <cell r="D587">
            <v>197669566</v>
          </cell>
          <cell r="E587">
            <v>2016</v>
          </cell>
        </row>
        <row r="588">
          <cell r="D588">
            <v>49212500</v>
          </cell>
          <cell r="E588">
            <v>2013</v>
          </cell>
        </row>
        <row r="589">
          <cell r="D589">
            <v>1578446994</v>
          </cell>
          <cell r="E589">
            <v>2014</v>
          </cell>
        </row>
        <row r="590">
          <cell r="D590">
            <v>246942569</v>
          </cell>
          <cell r="E590">
            <v>2015</v>
          </cell>
        </row>
        <row r="591">
          <cell r="D591">
            <v>14872500</v>
          </cell>
          <cell r="E591">
            <v>2011</v>
          </cell>
        </row>
        <row r="592">
          <cell r="D592">
            <v>97700000</v>
          </cell>
          <cell r="E592">
            <v>2012</v>
          </cell>
        </row>
        <row r="593">
          <cell r="D593">
            <v>98837000</v>
          </cell>
          <cell r="E593">
            <v>2012</v>
          </cell>
        </row>
        <row r="594">
          <cell r="D594">
            <v>98808000</v>
          </cell>
          <cell r="E594">
            <v>2012</v>
          </cell>
        </row>
        <row r="595">
          <cell r="D595">
            <v>99133000</v>
          </cell>
          <cell r="E595">
            <v>2012</v>
          </cell>
        </row>
        <row r="596">
          <cell r="D596">
            <v>85228200.18037653</v>
          </cell>
          <cell r="E596">
            <v>2013</v>
          </cell>
        </row>
        <row r="597">
          <cell r="D597">
            <v>394888000</v>
          </cell>
          <cell r="E597">
            <v>2015</v>
          </cell>
        </row>
        <row r="598">
          <cell r="D598">
            <v>10790891754</v>
          </cell>
          <cell r="E598">
            <v>2007</v>
          </cell>
        </row>
        <row r="599">
          <cell r="D599">
            <v>1519697850</v>
          </cell>
          <cell r="E599">
            <v>2007</v>
          </cell>
        </row>
        <row r="600">
          <cell r="D600">
            <v>9817024325</v>
          </cell>
          <cell r="E600">
            <v>2007</v>
          </cell>
        </row>
        <row r="601">
          <cell r="D601">
            <v>2336767000</v>
          </cell>
          <cell r="E601">
            <v>2007</v>
          </cell>
        </row>
        <row r="602">
          <cell r="D602">
            <v>1300003636.4000001</v>
          </cell>
          <cell r="E602">
            <v>2007</v>
          </cell>
        </row>
        <row r="603">
          <cell r="D603">
            <v>130000363.59999999</v>
          </cell>
          <cell r="E603">
            <v>2007</v>
          </cell>
        </row>
        <row r="604">
          <cell r="D604">
            <v>993901000</v>
          </cell>
          <cell r="E604">
            <v>2007</v>
          </cell>
        </row>
        <row r="605">
          <cell r="D605">
            <v>474381180</v>
          </cell>
          <cell r="E605">
            <v>2007</v>
          </cell>
        </row>
        <row r="606">
          <cell r="D606">
            <v>2703573800</v>
          </cell>
          <cell r="E606">
            <v>2007</v>
          </cell>
        </row>
        <row r="607">
          <cell r="D607">
            <v>44799000</v>
          </cell>
          <cell r="E607">
            <v>2007</v>
          </cell>
        </row>
        <row r="608">
          <cell r="D608">
            <v>387073802.91121233</v>
          </cell>
          <cell r="E608">
            <v>2008</v>
          </cell>
        </row>
        <row r="609">
          <cell r="D609">
            <v>993199090.17379224</v>
          </cell>
          <cell r="E609">
            <v>2008</v>
          </cell>
        </row>
        <row r="610">
          <cell r="D610">
            <v>254393659.82620782</v>
          </cell>
          <cell r="E610">
            <v>2008</v>
          </cell>
        </row>
        <row r="611">
          <cell r="D611">
            <v>240015540</v>
          </cell>
          <cell r="E611">
            <v>2008</v>
          </cell>
        </row>
        <row r="612">
          <cell r="D612">
            <v>162000000</v>
          </cell>
          <cell r="E612">
            <v>2008</v>
          </cell>
        </row>
        <row r="613">
          <cell r="D613">
            <v>133560660.74659312</v>
          </cell>
          <cell r="E613">
            <v>2008</v>
          </cell>
        </row>
        <row r="614">
          <cell r="D614">
            <v>133367239.25340688</v>
          </cell>
          <cell r="E614">
            <v>2008</v>
          </cell>
        </row>
        <row r="615">
          <cell r="D615">
            <v>266240349.76335436</v>
          </cell>
          <cell r="E615">
            <v>2008</v>
          </cell>
        </row>
        <row r="616">
          <cell r="D616">
            <v>391678610.4209711</v>
          </cell>
          <cell r="E616">
            <v>2008</v>
          </cell>
        </row>
        <row r="617">
          <cell r="D617">
            <v>78630016.685688838</v>
          </cell>
          <cell r="E617">
            <v>2008</v>
          </cell>
        </row>
        <row r="618">
          <cell r="D618">
            <v>162801023.12998566</v>
          </cell>
          <cell r="E618">
            <v>2008</v>
          </cell>
        </row>
        <row r="619">
          <cell r="D619">
            <v>1346900000</v>
          </cell>
          <cell r="E619">
            <v>2008</v>
          </cell>
        </row>
        <row r="620">
          <cell r="D620">
            <v>103501800</v>
          </cell>
          <cell r="E620">
            <v>2008</v>
          </cell>
        </row>
        <row r="621">
          <cell r="D621">
            <v>126169200</v>
          </cell>
          <cell r="E621">
            <v>2008</v>
          </cell>
        </row>
        <row r="622">
          <cell r="D622">
            <v>166466700</v>
          </cell>
          <cell r="E622">
            <v>2008</v>
          </cell>
        </row>
        <row r="623">
          <cell r="D623">
            <v>103188000</v>
          </cell>
          <cell r="E623">
            <v>2008</v>
          </cell>
        </row>
        <row r="624">
          <cell r="D624">
            <v>170169300</v>
          </cell>
          <cell r="E624">
            <v>2008</v>
          </cell>
        </row>
        <row r="625">
          <cell r="D625">
            <v>88200000</v>
          </cell>
          <cell r="E625">
            <v>2008</v>
          </cell>
        </row>
        <row r="626">
          <cell r="D626">
            <v>103501800</v>
          </cell>
          <cell r="E626">
            <v>2008</v>
          </cell>
        </row>
        <row r="627">
          <cell r="D627">
            <v>100798200</v>
          </cell>
          <cell r="E627">
            <v>2008</v>
          </cell>
        </row>
        <row r="628">
          <cell r="D628">
            <v>99850500</v>
          </cell>
          <cell r="E628">
            <v>2008</v>
          </cell>
        </row>
        <row r="629">
          <cell r="D629">
            <v>155017800</v>
          </cell>
          <cell r="E629">
            <v>2008</v>
          </cell>
        </row>
        <row r="630">
          <cell r="D630">
            <v>11500000</v>
          </cell>
          <cell r="E630">
            <v>2008</v>
          </cell>
        </row>
        <row r="631">
          <cell r="D631">
            <v>14018800</v>
          </cell>
          <cell r="E631">
            <v>2008</v>
          </cell>
        </row>
        <row r="632">
          <cell r="D632">
            <v>18496300</v>
          </cell>
          <cell r="E632">
            <v>2008</v>
          </cell>
        </row>
        <row r="633">
          <cell r="D633">
            <v>11250000</v>
          </cell>
          <cell r="E633">
            <v>2008</v>
          </cell>
        </row>
        <row r="634">
          <cell r="D634">
            <v>18907700</v>
          </cell>
          <cell r="E634">
            <v>2008</v>
          </cell>
        </row>
        <row r="635">
          <cell r="D635">
            <v>9800000</v>
          </cell>
          <cell r="E635">
            <v>2008</v>
          </cell>
        </row>
        <row r="636">
          <cell r="D636">
            <v>11700000</v>
          </cell>
          <cell r="E636">
            <v>2008</v>
          </cell>
        </row>
        <row r="637">
          <cell r="D637">
            <v>11000000</v>
          </cell>
          <cell r="E637">
            <v>2008</v>
          </cell>
        </row>
        <row r="638">
          <cell r="D638">
            <v>11094500</v>
          </cell>
          <cell r="E638">
            <v>2008</v>
          </cell>
        </row>
        <row r="639">
          <cell r="D639">
            <v>17224400</v>
          </cell>
          <cell r="E639">
            <v>2008</v>
          </cell>
        </row>
        <row r="640">
          <cell r="D640">
            <v>487790000</v>
          </cell>
          <cell r="E640">
            <v>2008</v>
          </cell>
        </row>
        <row r="641">
          <cell r="D641">
            <v>2611532728</v>
          </cell>
          <cell r="E641">
            <v>2008</v>
          </cell>
        </row>
        <row r="642">
          <cell r="D642">
            <v>278070909</v>
          </cell>
          <cell r="E642">
            <v>2008</v>
          </cell>
        </row>
        <row r="643">
          <cell r="D643">
            <v>261153272</v>
          </cell>
          <cell r="E643">
            <v>2008</v>
          </cell>
        </row>
        <row r="644">
          <cell r="D644">
            <v>27807091</v>
          </cell>
          <cell r="E644">
            <v>2008</v>
          </cell>
        </row>
        <row r="645">
          <cell r="D645">
            <v>1208559000</v>
          </cell>
          <cell r="E645">
            <v>2008</v>
          </cell>
        </row>
        <row r="646">
          <cell r="D646">
            <v>278624000</v>
          </cell>
          <cell r="E646">
            <v>2008</v>
          </cell>
        </row>
        <row r="647">
          <cell r="D647">
            <v>58546000</v>
          </cell>
          <cell r="E647">
            <v>2008</v>
          </cell>
        </row>
        <row r="648">
          <cell r="D648">
            <v>962466046.16631413</v>
          </cell>
          <cell r="E648">
            <v>2008</v>
          </cell>
        </row>
        <row r="649">
          <cell r="D649">
            <v>188000000</v>
          </cell>
          <cell r="E649">
            <v>2013</v>
          </cell>
        </row>
        <row r="650">
          <cell r="D650">
            <v>390003200</v>
          </cell>
          <cell r="E650">
            <v>2013</v>
          </cell>
        </row>
        <row r="651">
          <cell r="D651">
            <v>94800000</v>
          </cell>
          <cell r="E651">
            <v>2013</v>
          </cell>
        </row>
        <row r="652">
          <cell r="D652">
            <v>369945000</v>
          </cell>
          <cell r="E652">
            <v>2013</v>
          </cell>
        </row>
        <row r="653">
          <cell r="D653">
            <v>156828000</v>
          </cell>
          <cell r="E653">
            <v>2013</v>
          </cell>
        </row>
        <row r="654">
          <cell r="D654">
            <v>766949312.29735994</v>
          </cell>
          <cell r="E654">
            <v>2009</v>
          </cell>
        </row>
        <row r="655">
          <cell r="D655">
            <v>1568052481.3917563</v>
          </cell>
          <cell r="E655">
            <v>2009</v>
          </cell>
        </row>
        <row r="656">
          <cell r="D656">
            <v>474869332.85883301</v>
          </cell>
          <cell r="E656">
            <v>2010</v>
          </cell>
        </row>
        <row r="657">
          <cell r="D657">
            <v>406454267.44035602</v>
          </cell>
          <cell r="E657">
            <v>2010</v>
          </cell>
        </row>
        <row r="658">
          <cell r="D658">
            <v>49225000</v>
          </cell>
          <cell r="E658">
            <v>2011</v>
          </cell>
        </row>
        <row r="659">
          <cell r="D659">
            <v>360271116.84319699</v>
          </cell>
          <cell r="E659">
            <v>2011</v>
          </cell>
        </row>
        <row r="660">
          <cell r="D660">
            <v>105422055.34248437</v>
          </cell>
          <cell r="E660">
            <v>2011</v>
          </cell>
        </row>
        <row r="661">
          <cell r="D661">
            <v>82118232.582566783</v>
          </cell>
          <cell r="E661">
            <v>2011</v>
          </cell>
        </row>
        <row r="662">
          <cell r="D662">
            <v>162793847.5657101</v>
          </cell>
          <cell r="E662">
            <v>2011</v>
          </cell>
        </row>
        <row r="663">
          <cell r="D663">
            <v>45039631.159846455</v>
          </cell>
          <cell r="E663">
            <v>2011</v>
          </cell>
        </row>
        <row r="664">
          <cell r="D664">
            <v>38395822.261578523</v>
          </cell>
          <cell r="E664">
            <v>2011</v>
          </cell>
        </row>
        <row r="665">
          <cell r="D665">
            <v>493388676.94870102</v>
          </cell>
          <cell r="E665">
            <v>2012</v>
          </cell>
        </row>
        <row r="666">
          <cell r="D666">
            <v>388878394.88692087</v>
          </cell>
          <cell r="E666">
            <v>2012</v>
          </cell>
        </row>
        <row r="667">
          <cell r="D667">
            <v>30012703.490769427</v>
          </cell>
          <cell r="E667">
            <v>2012</v>
          </cell>
        </row>
        <row r="668">
          <cell r="D668">
            <v>49449125.880956002</v>
          </cell>
          <cell r="E668">
            <v>2012</v>
          </cell>
        </row>
        <row r="669">
          <cell r="D669">
            <v>482796398.79265285</v>
          </cell>
          <cell r="E669">
            <v>2012</v>
          </cell>
        </row>
        <row r="670">
          <cell r="D670">
            <v>198265000</v>
          </cell>
          <cell r="E670">
            <v>2013</v>
          </cell>
        </row>
        <row r="671">
          <cell r="D671">
            <v>198168000</v>
          </cell>
          <cell r="E671">
            <v>2013</v>
          </cell>
        </row>
        <row r="672">
          <cell r="D672">
            <v>74529390.572603837</v>
          </cell>
          <cell r="E672">
            <v>2013</v>
          </cell>
        </row>
        <row r="673">
          <cell r="D673">
            <v>412452000</v>
          </cell>
          <cell r="E673">
            <v>2013</v>
          </cell>
        </row>
        <row r="674">
          <cell r="D674">
            <v>718008000</v>
          </cell>
          <cell r="E674">
            <v>2013</v>
          </cell>
        </row>
        <row r="675">
          <cell r="D675">
            <v>221324968.6019634</v>
          </cell>
          <cell r="E675">
            <v>2013</v>
          </cell>
        </row>
        <row r="676">
          <cell r="D676">
            <v>246003000</v>
          </cell>
          <cell r="E676">
            <v>2014</v>
          </cell>
        </row>
        <row r="677">
          <cell r="D677">
            <v>601050000</v>
          </cell>
          <cell r="E677">
            <v>2014</v>
          </cell>
        </row>
        <row r="678">
          <cell r="D678">
            <v>198898000</v>
          </cell>
          <cell r="E678">
            <v>2014</v>
          </cell>
        </row>
        <row r="679">
          <cell r="D679">
            <v>142292000</v>
          </cell>
          <cell r="E679">
            <v>2014</v>
          </cell>
        </row>
        <row r="680">
          <cell r="D680">
            <v>144231000</v>
          </cell>
          <cell r="E680">
            <v>2014</v>
          </cell>
        </row>
        <row r="681">
          <cell r="D681">
            <v>114261885.15693964</v>
          </cell>
          <cell r="E681">
            <v>2014</v>
          </cell>
        </row>
        <row r="682">
          <cell r="D682">
            <v>74728376.872205257</v>
          </cell>
          <cell r="E682">
            <v>2014</v>
          </cell>
        </row>
        <row r="683">
          <cell r="D683">
            <v>19068737.970855102</v>
          </cell>
          <cell r="E683">
            <v>2014</v>
          </cell>
        </row>
        <row r="684">
          <cell r="D684">
            <v>137833000</v>
          </cell>
          <cell r="E684">
            <v>2015</v>
          </cell>
        </row>
        <row r="685">
          <cell r="D685">
            <v>365000000</v>
          </cell>
          <cell r="E685">
            <v>2016</v>
          </cell>
        </row>
        <row r="686">
          <cell r="D686">
            <v>577777000</v>
          </cell>
          <cell r="E686">
            <v>2016</v>
          </cell>
        </row>
        <row r="687">
          <cell r="D687">
            <v>555000000</v>
          </cell>
          <cell r="E687">
            <v>2016</v>
          </cell>
        </row>
        <row r="688">
          <cell r="D688">
            <v>10200000</v>
          </cell>
          <cell r="E688">
            <v>1980</v>
          </cell>
        </row>
        <row r="689">
          <cell r="D689">
            <v>33150000</v>
          </cell>
          <cell r="E689">
            <v>2004</v>
          </cell>
        </row>
        <row r="690">
          <cell r="D690">
            <v>19337500</v>
          </cell>
          <cell r="E690">
            <v>1975</v>
          </cell>
        </row>
        <row r="691">
          <cell r="D691">
            <v>19337500</v>
          </cell>
          <cell r="E691">
            <v>1975</v>
          </cell>
        </row>
        <row r="692">
          <cell r="D692">
            <v>382500000</v>
          </cell>
          <cell r="E692">
            <v>1999</v>
          </cell>
        </row>
        <row r="693">
          <cell r="D693">
            <v>17680000</v>
          </cell>
          <cell r="E693">
            <v>1986</v>
          </cell>
        </row>
        <row r="694">
          <cell r="D694">
            <v>20825000</v>
          </cell>
          <cell r="E694">
            <v>1981</v>
          </cell>
        </row>
        <row r="695">
          <cell r="D695">
            <v>20825000</v>
          </cell>
          <cell r="E695">
            <v>1978</v>
          </cell>
        </row>
        <row r="696">
          <cell r="D696">
            <v>9520000</v>
          </cell>
          <cell r="E696">
            <v>1985</v>
          </cell>
        </row>
        <row r="697">
          <cell r="D697">
            <v>74850000</v>
          </cell>
          <cell r="E697">
            <v>1970</v>
          </cell>
        </row>
        <row r="698">
          <cell r="D698">
            <v>408000000</v>
          </cell>
          <cell r="E698">
            <v>1992</v>
          </cell>
        </row>
        <row r="699">
          <cell r="D699">
            <v>28000000</v>
          </cell>
          <cell r="E699">
            <v>1986</v>
          </cell>
        </row>
        <row r="700">
          <cell r="D700">
            <v>16800000</v>
          </cell>
          <cell r="E700">
            <v>2000</v>
          </cell>
        </row>
        <row r="701">
          <cell r="D701">
            <v>88200000</v>
          </cell>
          <cell r="E701">
            <v>2000</v>
          </cell>
        </row>
        <row r="702">
          <cell r="D702">
            <v>72800000</v>
          </cell>
          <cell r="E702">
            <v>2000</v>
          </cell>
        </row>
        <row r="703">
          <cell r="D703">
            <v>72800000</v>
          </cell>
          <cell r="E703">
            <v>2000</v>
          </cell>
        </row>
        <row r="704">
          <cell r="D704">
            <v>72800000</v>
          </cell>
          <cell r="E704">
            <v>2000</v>
          </cell>
        </row>
        <row r="705">
          <cell r="D705">
            <v>210000000</v>
          </cell>
          <cell r="E705">
            <v>2000</v>
          </cell>
        </row>
        <row r="706">
          <cell r="D706">
            <v>2779648000</v>
          </cell>
          <cell r="E706">
            <v>2007</v>
          </cell>
        </row>
        <row r="707">
          <cell r="D707">
            <v>282200000</v>
          </cell>
          <cell r="E707">
            <v>2007</v>
          </cell>
        </row>
        <row r="708">
          <cell r="D708">
            <v>220000000</v>
          </cell>
          <cell r="E708">
            <v>2008</v>
          </cell>
        </row>
        <row r="709">
          <cell r="D709">
            <v>6440797062</v>
          </cell>
          <cell r="E709">
            <v>2009</v>
          </cell>
        </row>
        <row r="710">
          <cell r="D710">
            <v>49222000</v>
          </cell>
          <cell r="E710">
            <v>2010</v>
          </cell>
        </row>
        <row r="711">
          <cell r="D711">
            <v>2566886647</v>
          </cell>
          <cell r="E711">
            <v>2010</v>
          </cell>
        </row>
        <row r="712">
          <cell r="D712">
            <v>1283493564</v>
          </cell>
          <cell r="E712">
            <v>2010</v>
          </cell>
        </row>
        <row r="713">
          <cell r="D713">
            <v>563256690.27361846</v>
          </cell>
          <cell r="E713">
            <v>2011</v>
          </cell>
        </row>
        <row r="714">
          <cell r="D714">
            <v>364211928.3288675</v>
          </cell>
          <cell r="E714">
            <v>2011</v>
          </cell>
        </row>
        <row r="715">
          <cell r="D715">
            <v>365047601.72667986</v>
          </cell>
          <cell r="E715">
            <v>2011</v>
          </cell>
        </row>
        <row r="716">
          <cell r="D716">
            <v>620888795.27332008</v>
          </cell>
          <cell r="E716">
            <v>2011</v>
          </cell>
        </row>
        <row r="717">
          <cell r="D717">
            <v>9859150</v>
          </cell>
          <cell r="E717">
            <v>2011</v>
          </cell>
        </row>
        <row r="718">
          <cell r="D718">
            <v>16524015</v>
          </cell>
          <cell r="E718">
            <v>2011</v>
          </cell>
        </row>
        <row r="719">
          <cell r="D719">
            <v>39305670</v>
          </cell>
          <cell r="E719">
            <v>2011</v>
          </cell>
        </row>
        <row r="720">
          <cell r="D720">
            <v>132520350</v>
          </cell>
          <cell r="E720">
            <v>2011</v>
          </cell>
        </row>
        <row r="721">
          <cell r="D721">
            <v>431293227.73232901</v>
          </cell>
          <cell r="E721">
            <v>2012</v>
          </cell>
        </row>
        <row r="722">
          <cell r="D722">
            <v>274556745.46946824</v>
          </cell>
          <cell r="E722">
            <v>2012</v>
          </cell>
        </row>
        <row r="723">
          <cell r="D723">
            <v>387796432.0453642</v>
          </cell>
          <cell r="E723">
            <v>2012</v>
          </cell>
        </row>
        <row r="724">
          <cell r="D724">
            <v>90837130.90006797</v>
          </cell>
          <cell r="E724">
            <v>2012</v>
          </cell>
        </row>
        <row r="725">
          <cell r="D725">
            <v>100902046.8516902</v>
          </cell>
          <cell r="E725">
            <v>2012</v>
          </cell>
        </row>
        <row r="726">
          <cell r="D726">
            <v>462808554.4462983</v>
          </cell>
          <cell r="E726">
            <v>2012</v>
          </cell>
        </row>
        <row r="727">
          <cell r="D727">
            <v>303731994.89147037</v>
          </cell>
          <cell r="E727">
            <v>2012</v>
          </cell>
        </row>
        <row r="728">
          <cell r="D728">
            <v>311209754.13048106</v>
          </cell>
          <cell r="E728">
            <v>2013</v>
          </cell>
        </row>
        <row r="729">
          <cell r="D729">
            <v>306191245.86951894</v>
          </cell>
          <cell r="E729">
            <v>2013</v>
          </cell>
        </row>
        <row r="730">
          <cell r="D730">
            <v>428031998.81311899</v>
          </cell>
          <cell r="E730">
            <v>2013</v>
          </cell>
        </row>
        <row r="731">
          <cell r="D731">
            <v>461923046.19</v>
          </cell>
          <cell r="E731">
            <v>2013</v>
          </cell>
        </row>
        <row r="732">
          <cell r="D732">
            <v>364356538.12</v>
          </cell>
          <cell r="E732">
            <v>2013</v>
          </cell>
        </row>
        <row r="733">
          <cell r="D733">
            <v>1203700390</v>
          </cell>
          <cell r="E733">
            <v>2013</v>
          </cell>
        </row>
        <row r="734">
          <cell r="D734">
            <v>199750000</v>
          </cell>
          <cell r="E734">
            <v>2013</v>
          </cell>
        </row>
        <row r="735">
          <cell r="D735">
            <v>199750000</v>
          </cell>
          <cell r="E735">
            <v>2013</v>
          </cell>
        </row>
        <row r="736">
          <cell r="D736">
            <v>99750000</v>
          </cell>
          <cell r="E736">
            <v>2013</v>
          </cell>
        </row>
        <row r="737">
          <cell r="D737">
            <v>199870000</v>
          </cell>
          <cell r="E737">
            <v>2013</v>
          </cell>
        </row>
        <row r="738">
          <cell r="D738">
            <v>199850000</v>
          </cell>
          <cell r="E738">
            <v>2013</v>
          </cell>
        </row>
        <row r="739">
          <cell r="D739">
            <v>199875000</v>
          </cell>
          <cell r="E739">
            <v>2013</v>
          </cell>
        </row>
        <row r="740">
          <cell r="D740">
            <v>124750000</v>
          </cell>
          <cell r="E740">
            <v>2013</v>
          </cell>
        </row>
        <row r="741">
          <cell r="D741">
            <v>199750000</v>
          </cell>
          <cell r="E741">
            <v>2013</v>
          </cell>
        </row>
        <row r="742">
          <cell r="D742">
            <v>197739968</v>
          </cell>
          <cell r="E742">
            <v>2014</v>
          </cell>
        </row>
        <row r="743">
          <cell r="D743">
            <v>197918604</v>
          </cell>
          <cell r="E743">
            <v>2014</v>
          </cell>
        </row>
        <row r="744">
          <cell r="D744">
            <v>197925372</v>
          </cell>
          <cell r="E744">
            <v>2014</v>
          </cell>
        </row>
        <row r="745">
          <cell r="D745">
            <v>197626366</v>
          </cell>
          <cell r="E745">
            <v>2014</v>
          </cell>
        </row>
        <row r="746">
          <cell r="D746">
            <v>904050000</v>
          </cell>
          <cell r="E746">
            <v>2014</v>
          </cell>
        </row>
        <row r="747">
          <cell r="D747">
            <v>173287568.5703457</v>
          </cell>
          <cell r="E747">
            <v>2014</v>
          </cell>
        </row>
        <row r="748">
          <cell r="D748">
            <v>194364451.48156792</v>
          </cell>
          <cell r="E748">
            <v>2014</v>
          </cell>
        </row>
        <row r="749">
          <cell r="D749">
            <v>194266334.13678473</v>
          </cell>
          <cell r="E749">
            <v>2014</v>
          </cell>
        </row>
        <row r="750">
          <cell r="D750">
            <v>194205094.58212945</v>
          </cell>
          <cell r="E750">
            <v>2014</v>
          </cell>
        </row>
        <row r="751">
          <cell r="D751">
            <v>186951267.2291722</v>
          </cell>
          <cell r="E751">
            <v>2014</v>
          </cell>
        </row>
        <row r="752">
          <cell r="D752">
            <v>1101649000</v>
          </cell>
          <cell r="E752">
            <v>2014</v>
          </cell>
        </row>
        <row r="753">
          <cell r="D753">
            <v>201132000</v>
          </cell>
          <cell r="E753">
            <v>2014</v>
          </cell>
        </row>
        <row r="754">
          <cell r="D754">
            <v>150472353.22522232</v>
          </cell>
          <cell r="E754">
            <v>2014</v>
          </cell>
        </row>
        <row r="755">
          <cell r="D755">
            <v>150140095.77079391</v>
          </cell>
          <cell r="E755">
            <v>2014</v>
          </cell>
        </row>
        <row r="756">
          <cell r="D756">
            <v>199807551.00398377</v>
          </cell>
          <cell r="E756">
            <v>2014</v>
          </cell>
        </row>
        <row r="757">
          <cell r="D757">
            <v>199202385.13592538</v>
          </cell>
          <cell r="E757">
            <v>2014</v>
          </cell>
        </row>
        <row r="758">
          <cell r="D758">
            <v>199168358.08113036</v>
          </cell>
          <cell r="E758">
            <v>2014</v>
          </cell>
        </row>
        <row r="759">
          <cell r="D759">
            <v>149118563.66056189</v>
          </cell>
          <cell r="E759">
            <v>2014</v>
          </cell>
        </row>
        <row r="760">
          <cell r="D760">
            <v>199192377.17863271</v>
          </cell>
          <cell r="E760">
            <v>2014</v>
          </cell>
        </row>
        <row r="761">
          <cell r="D761">
            <v>199293457.54728854</v>
          </cell>
          <cell r="E761">
            <v>2014</v>
          </cell>
        </row>
        <row r="762">
          <cell r="D762">
            <v>199223401.84623992</v>
          </cell>
          <cell r="E762">
            <v>2014</v>
          </cell>
        </row>
        <row r="763">
          <cell r="D763">
            <v>199256428.1053057</v>
          </cell>
          <cell r="E763">
            <v>2014</v>
          </cell>
        </row>
        <row r="764">
          <cell r="D764">
            <v>199240415.37363744</v>
          </cell>
          <cell r="E764">
            <v>2014</v>
          </cell>
        </row>
        <row r="765">
          <cell r="D765">
            <v>199287452.77291292</v>
          </cell>
          <cell r="E765">
            <v>2014</v>
          </cell>
        </row>
        <row r="766">
          <cell r="D766">
            <v>199229406.62061554</v>
          </cell>
          <cell r="E766">
            <v>2014</v>
          </cell>
        </row>
        <row r="767">
          <cell r="D767">
            <v>164213565.64507365</v>
          </cell>
          <cell r="E767">
            <v>2014</v>
          </cell>
        </row>
        <row r="768">
          <cell r="D768">
            <v>199158350.12383768</v>
          </cell>
          <cell r="E768">
            <v>2014</v>
          </cell>
        </row>
        <row r="769">
          <cell r="D769">
            <v>199310471.07468602</v>
          </cell>
          <cell r="E769">
            <v>2014</v>
          </cell>
        </row>
        <row r="770">
          <cell r="D770">
            <v>199179366.83415228</v>
          </cell>
          <cell r="E770">
            <v>2014</v>
          </cell>
        </row>
        <row r="771">
          <cell r="D771">
            <v>200305000</v>
          </cell>
          <cell r="E771">
            <v>2014</v>
          </cell>
        </row>
        <row r="772">
          <cell r="D772">
            <v>198265000</v>
          </cell>
          <cell r="E772">
            <v>2014</v>
          </cell>
        </row>
        <row r="773">
          <cell r="D773">
            <v>199600000</v>
          </cell>
          <cell r="E773">
            <v>2014</v>
          </cell>
        </row>
        <row r="774">
          <cell r="D774">
            <v>199532000</v>
          </cell>
          <cell r="E774">
            <v>2014</v>
          </cell>
        </row>
        <row r="775">
          <cell r="D775">
            <v>200050000</v>
          </cell>
          <cell r="E775">
            <v>2014</v>
          </cell>
        </row>
        <row r="776">
          <cell r="D776">
            <v>200200000</v>
          </cell>
          <cell r="E776">
            <v>2014</v>
          </cell>
        </row>
        <row r="777">
          <cell r="D777">
            <v>199710000</v>
          </cell>
          <cell r="E777">
            <v>2014</v>
          </cell>
        </row>
        <row r="778">
          <cell r="D778">
            <v>199750000</v>
          </cell>
          <cell r="E778">
            <v>2014</v>
          </cell>
        </row>
        <row r="779">
          <cell r="D779">
            <v>200025000</v>
          </cell>
          <cell r="E779">
            <v>2014</v>
          </cell>
        </row>
        <row r="780">
          <cell r="D780">
            <v>199930000</v>
          </cell>
          <cell r="E780">
            <v>2014</v>
          </cell>
        </row>
        <row r="781">
          <cell r="D781">
            <v>199000000</v>
          </cell>
          <cell r="E781">
            <v>2014</v>
          </cell>
        </row>
        <row r="782">
          <cell r="D782">
            <v>199167000</v>
          </cell>
          <cell r="E782">
            <v>2014</v>
          </cell>
        </row>
        <row r="783">
          <cell r="D783">
            <v>198300000</v>
          </cell>
          <cell r="E783">
            <v>2014</v>
          </cell>
        </row>
        <row r="784">
          <cell r="D784">
            <v>197650000</v>
          </cell>
          <cell r="E784">
            <v>2014</v>
          </cell>
        </row>
        <row r="785">
          <cell r="D785">
            <v>198150000</v>
          </cell>
          <cell r="E785">
            <v>2014</v>
          </cell>
        </row>
        <row r="786">
          <cell r="D786">
            <v>195475522</v>
          </cell>
          <cell r="E786">
            <v>2015</v>
          </cell>
        </row>
        <row r="787">
          <cell r="D787">
            <v>193579751</v>
          </cell>
          <cell r="E787">
            <v>2015</v>
          </cell>
        </row>
        <row r="788">
          <cell r="D788">
            <v>194854327</v>
          </cell>
          <cell r="E788">
            <v>2015</v>
          </cell>
        </row>
        <row r="789">
          <cell r="D789">
            <v>194008286</v>
          </cell>
          <cell r="E789">
            <v>2015</v>
          </cell>
        </row>
        <row r="790">
          <cell r="D790">
            <v>194273613</v>
          </cell>
          <cell r="E790">
            <v>2015</v>
          </cell>
        </row>
        <row r="791">
          <cell r="D791">
            <v>193725722</v>
          </cell>
          <cell r="E791">
            <v>2015</v>
          </cell>
        </row>
        <row r="792">
          <cell r="D792">
            <v>194683613</v>
          </cell>
          <cell r="E792">
            <v>2015</v>
          </cell>
        </row>
        <row r="793">
          <cell r="D793">
            <v>193951280</v>
          </cell>
          <cell r="E793">
            <v>2015</v>
          </cell>
        </row>
        <row r="794">
          <cell r="D794">
            <v>184030734</v>
          </cell>
          <cell r="E794">
            <v>2015</v>
          </cell>
        </row>
        <row r="795">
          <cell r="D795">
            <v>194469852</v>
          </cell>
          <cell r="E795">
            <v>2015</v>
          </cell>
        </row>
        <row r="796">
          <cell r="D796">
            <v>188897648</v>
          </cell>
          <cell r="E796">
            <v>2015</v>
          </cell>
        </row>
        <row r="797">
          <cell r="D797">
            <v>1374815000</v>
          </cell>
          <cell r="E797">
            <v>2015</v>
          </cell>
        </row>
        <row r="798">
          <cell r="D798">
            <v>1013490000</v>
          </cell>
          <cell r="E798">
            <v>2015</v>
          </cell>
        </row>
        <row r="799">
          <cell r="D799">
            <v>182640000</v>
          </cell>
          <cell r="E799">
            <v>2015</v>
          </cell>
        </row>
        <row r="800">
          <cell r="D800">
            <v>181790000</v>
          </cell>
          <cell r="E800">
            <v>2015</v>
          </cell>
        </row>
        <row r="801">
          <cell r="D801">
            <v>180955000</v>
          </cell>
          <cell r="E801">
            <v>2015</v>
          </cell>
        </row>
        <row r="802">
          <cell r="D802">
            <v>182340000</v>
          </cell>
          <cell r="E802">
            <v>2015</v>
          </cell>
        </row>
        <row r="803">
          <cell r="D803">
            <v>182140000</v>
          </cell>
          <cell r="E803">
            <v>2015</v>
          </cell>
        </row>
        <row r="804">
          <cell r="D804">
            <v>181304000</v>
          </cell>
          <cell r="E804">
            <v>2015</v>
          </cell>
        </row>
        <row r="805">
          <cell r="D805">
            <v>182524000</v>
          </cell>
          <cell r="E805">
            <v>2015</v>
          </cell>
        </row>
        <row r="806">
          <cell r="D806">
            <v>182932000</v>
          </cell>
          <cell r="E806">
            <v>2015</v>
          </cell>
        </row>
        <row r="807">
          <cell r="D807">
            <v>180962000</v>
          </cell>
          <cell r="E807">
            <v>2015</v>
          </cell>
        </row>
        <row r="808">
          <cell r="D808">
            <v>180961000</v>
          </cell>
          <cell r="E808">
            <v>2015</v>
          </cell>
        </row>
        <row r="809">
          <cell r="D809">
            <v>181590000</v>
          </cell>
          <cell r="E809">
            <v>2015</v>
          </cell>
        </row>
        <row r="810">
          <cell r="D810">
            <v>180145000</v>
          </cell>
          <cell r="E810">
            <v>2015</v>
          </cell>
        </row>
        <row r="811">
          <cell r="D811">
            <v>181404000</v>
          </cell>
          <cell r="E811">
            <v>2015</v>
          </cell>
        </row>
        <row r="812">
          <cell r="D812">
            <v>180771000</v>
          </cell>
          <cell r="E812">
            <v>2015</v>
          </cell>
        </row>
        <row r="813">
          <cell r="D813">
            <v>174040000</v>
          </cell>
          <cell r="E813">
            <v>2015</v>
          </cell>
        </row>
        <row r="814">
          <cell r="D814">
            <v>179840000</v>
          </cell>
          <cell r="E814">
            <v>2015</v>
          </cell>
        </row>
        <row r="815">
          <cell r="D815">
            <v>180140000</v>
          </cell>
          <cell r="E815">
            <v>2015</v>
          </cell>
        </row>
        <row r="816">
          <cell r="D816">
            <v>180040000</v>
          </cell>
          <cell r="E816">
            <v>2015</v>
          </cell>
        </row>
        <row r="817">
          <cell r="D817">
            <v>189350000</v>
          </cell>
          <cell r="E817">
            <v>2015</v>
          </cell>
        </row>
        <row r="818">
          <cell r="D818">
            <v>809566000</v>
          </cell>
          <cell r="E818">
            <v>2015</v>
          </cell>
        </row>
        <row r="819">
          <cell r="D819">
            <v>391901000</v>
          </cell>
          <cell r="E819">
            <v>2015</v>
          </cell>
        </row>
        <row r="820">
          <cell r="D820">
            <v>464259700</v>
          </cell>
          <cell r="E820">
            <v>2015</v>
          </cell>
        </row>
        <row r="821">
          <cell r="D821">
            <v>191981000</v>
          </cell>
          <cell r="E821">
            <v>2015</v>
          </cell>
        </row>
        <row r="822">
          <cell r="D822">
            <v>190936000</v>
          </cell>
          <cell r="E822">
            <v>2015</v>
          </cell>
        </row>
        <row r="823">
          <cell r="D823">
            <v>191500000</v>
          </cell>
          <cell r="E823">
            <v>2015</v>
          </cell>
        </row>
        <row r="824">
          <cell r="D824">
            <v>191200000</v>
          </cell>
          <cell r="E824">
            <v>2015</v>
          </cell>
        </row>
        <row r="825">
          <cell r="D825">
            <v>190820000</v>
          </cell>
          <cell r="E825">
            <v>2015</v>
          </cell>
        </row>
        <row r="826">
          <cell r="D826">
            <v>190360000</v>
          </cell>
          <cell r="E826">
            <v>2015</v>
          </cell>
        </row>
        <row r="827">
          <cell r="D827">
            <v>191477000</v>
          </cell>
          <cell r="E827">
            <v>2015</v>
          </cell>
        </row>
        <row r="828">
          <cell r="D828">
            <v>190690000</v>
          </cell>
          <cell r="E828">
            <v>2015</v>
          </cell>
        </row>
        <row r="829">
          <cell r="D829">
            <v>191846000</v>
          </cell>
          <cell r="E829">
            <v>2015</v>
          </cell>
        </row>
        <row r="830">
          <cell r="D830">
            <v>1241345150</v>
          </cell>
          <cell r="E830">
            <v>2015</v>
          </cell>
        </row>
        <row r="831">
          <cell r="D831">
            <v>34650000</v>
          </cell>
          <cell r="E831">
            <v>2016</v>
          </cell>
        </row>
        <row r="832">
          <cell r="D832">
            <v>1436621000</v>
          </cell>
          <cell r="E832">
            <v>2016</v>
          </cell>
        </row>
        <row r="833">
          <cell r="D833">
            <v>1469936000</v>
          </cell>
          <cell r="E833">
            <v>2016</v>
          </cell>
        </row>
        <row r="834">
          <cell r="D834">
            <v>343248700</v>
          </cell>
          <cell r="E834">
            <v>2016</v>
          </cell>
        </row>
        <row r="835">
          <cell r="D835">
            <v>671012000</v>
          </cell>
          <cell r="E835">
            <v>2016</v>
          </cell>
        </row>
        <row r="836">
          <cell r="D836">
            <v>604876000</v>
          </cell>
          <cell r="E836">
            <v>2016</v>
          </cell>
        </row>
        <row r="837">
          <cell r="D837">
            <v>198750000</v>
          </cell>
          <cell r="E837">
            <v>2016</v>
          </cell>
        </row>
        <row r="838">
          <cell r="D838">
            <v>956331940.60419047</v>
          </cell>
          <cell r="E838">
            <v>2016</v>
          </cell>
        </row>
        <row r="839">
          <cell r="D839">
            <v>336929357.28234023</v>
          </cell>
          <cell r="E839">
            <v>2016</v>
          </cell>
        </row>
        <row r="840">
          <cell r="D840">
            <v>1135941291.9377246</v>
          </cell>
          <cell r="E840">
            <v>2016</v>
          </cell>
        </row>
        <row r="841">
          <cell r="D841">
            <v>362743119.08185184</v>
          </cell>
          <cell r="E841">
            <v>2016</v>
          </cell>
        </row>
        <row r="842">
          <cell r="D842">
            <v>718915413.7353797</v>
          </cell>
          <cell r="E842">
            <v>2016</v>
          </cell>
        </row>
        <row r="843">
          <cell r="D843">
            <v>790283293.48653066</v>
          </cell>
          <cell r="E843">
            <v>2016</v>
          </cell>
        </row>
        <row r="844">
          <cell r="D844">
            <v>340989191.43586475</v>
          </cell>
          <cell r="E844">
            <v>2016</v>
          </cell>
        </row>
        <row r="845">
          <cell r="D845">
            <v>708347994.3886112</v>
          </cell>
          <cell r="E845">
            <v>2016</v>
          </cell>
        </row>
        <row r="846">
          <cell r="D846">
            <v>190702953</v>
          </cell>
          <cell r="E846">
            <v>2016</v>
          </cell>
        </row>
        <row r="847">
          <cell r="D847">
            <v>320329000</v>
          </cell>
          <cell r="E847">
            <v>2016</v>
          </cell>
        </row>
        <row r="848">
          <cell r="D848">
            <v>919375000</v>
          </cell>
          <cell r="E848">
            <v>2015</v>
          </cell>
        </row>
        <row r="849">
          <cell r="D849">
            <v>1775636000</v>
          </cell>
          <cell r="E849">
            <v>2015</v>
          </cell>
        </row>
        <row r="850">
          <cell r="D850">
            <v>314300000</v>
          </cell>
          <cell r="E850">
            <v>2015</v>
          </cell>
        </row>
        <row r="851">
          <cell r="D851">
            <v>0</v>
          </cell>
        </row>
        <row r="852">
          <cell r="D852">
            <v>0</v>
          </cell>
        </row>
        <row r="853">
          <cell r="D853">
            <v>0</v>
          </cell>
        </row>
        <row r="854">
          <cell r="D854">
            <v>0</v>
          </cell>
        </row>
        <row r="855">
          <cell r="D855">
            <v>0</v>
          </cell>
        </row>
        <row r="856">
          <cell r="D856">
            <v>0</v>
          </cell>
        </row>
        <row r="857">
          <cell r="D857">
            <v>0</v>
          </cell>
        </row>
        <row r="858">
          <cell r="D858">
            <v>0</v>
          </cell>
        </row>
        <row r="859">
          <cell r="D859">
            <v>0</v>
          </cell>
        </row>
        <row r="860">
          <cell r="D860">
            <v>0</v>
          </cell>
        </row>
        <row r="861">
          <cell r="D861">
            <v>0</v>
          </cell>
        </row>
        <row r="862">
          <cell r="D862">
            <v>0</v>
          </cell>
        </row>
        <row r="863">
          <cell r="D863">
            <v>0</v>
          </cell>
        </row>
        <row r="864">
          <cell r="D864">
            <v>0</v>
          </cell>
        </row>
        <row r="865">
          <cell r="D865">
            <v>0</v>
          </cell>
        </row>
        <row r="866">
          <cell r="D866">
            <v>0</v>
          </cell>
        </row>
        <row r="867">
          <cell r="D867">
            <v>0</v>
          </cell>
        </row>
        <row r="868">
          <cell r="D868">
            <v>0</v>
          </cell>
        </row>
        <row r="869">
          <cell r="D869">
            <v>0</v>
          </cell>
        </row>
        <row r="870">
          <cell r="D870">
            <v>0</v>
          </cell>
        </row>
        <row r="871">
          <cell r="D871">
            <v>0</v>
          </cell>
        </row>
        <row r="872">
          <cell r="D872">
            <v>0</v>
          </cell>
        </row>
        <row r="873">
          <cell r="D873">
            <v>0</v>
          </cell>
        </row>
        <row r="874">
          <cell r="D874">
            <v>0</v>
          </cell>
        </row>
        <row r="875">
          <cell r="D875">
            <v>0</v>
          </cell>
        </row>
        <row r="876">
          <cell r="D876">
            <v>0</v>
          </cell>
        </row>
        <row r="877">
          <cell r="D877">
            <v>0</v>
          </cell>
        </row>
        <row r="878">
          <cell r="D878">
            <v>0</v>
          </cell>
        </row>
        <row r="879">
          <cell r="D879">
            <v>0</v>
          </cell>
        </row>
        <row r="880">
          <cell r="D880">
            <v>0</v>
          </cell>
        </row>
        <row r="881">
          <cell r="D881">
            <v>0</v>
          </cell>
        </row>
        <row r="882">
          <cell r="D882">
            <v>0</v>
          </cell>
        </row>
        <row r="883">
          <cell r="D883">
            <v>0</v>
          </cell>
        </row>
        <row r="884">
          <cell r="D884">
            <v>0</v>
          </cell>
        </row>
        <row r="885">
          <cell r="D885">
            <v>0</v>
          </cell>
        </row>
        <row r="886">
          <cell r="D886">
            <v>0</v>
          </cell>
        </row>
        <row r="887">
          <cell r="D887">
            <v>0</v>
          </cell>
        </row>
        <row r="888">
          <cell r="D888">
            <v>0</v>
          </cell>
        </row>
        <row r="889">
          <cell r="D889">
            <v>0</v>
          </cell>
        </row>
        <row r="890">
          <cell r="D890">
            <v>0</v>
          </cell>
        </row>
        <row r="891">
          <cell r="D891">
            <v>0</v>
          </cell>
        </row>
        <row r="892">
          <cell r="D892">
            <v>0</v>
          </cell>
        </row>
        <row r="893">
          <cell r="D893">
            <v>0</v>
          </cell>
        </row>
        <row r="894">
          <cell r="D894">
            <v>0</v>
          </cell>
        </row>
        <row r="895">
          <cell r="D895">
            <v>0</v>
          </cell>
        </row>
        <row r="896">
          <cell r="D896">
            <v>0</v>
          </cell>
        </row>
        <row r="897">
          <cell r="D897">
            <v>0</v>
          </cell>
        </row>
        <row r="898">
          <cell r="D898">
            <v>0</v>
          </cell>
        </row>
        <row r="899">
          <cell r="D899">
            <v>0</v>
          </cell>
        </row>
        <row r="900">
          <cell r="D900">
            <v>0</v>
          </cell>
        </row>
        <row r="901">
          <cell r="D901">
            <v>0</v>
          </cell>
        </row>
        <row r="902">
          <cell r="D902">
            <v>0</v>
          </cell>
        </row>
        <row r="903">
          <cell r="D903">
            <v>0</v>
          </cell>
        </row>
        <row r="904">
          <cell r="D904">
            <v>0</v>
          </cell>
        </row>
        <row r="905">
          <cell r="D905">
            <v>0</v>
          </cell>
        </row>
        <row r="906">
          <cell r="D906">
            <v>0</v>
          </cell>
        </row>
        <row r="907">
          <cell r="D907">
            <v>0</v>
          </cell>
        </row>
        <row r="908">
          <cell r="D908">
            <v>0</v>
          </cell>
        </row>
        <row r="909">
          <cell r="D909">
            <v>0</v>
          </cell>
        </row>
        <row r="910">
          <cell r="D910">
            <v>0</v>
          </cell>
        </row>
        <row r="911">
          <cell r="D911">
            <v>0</v>
          </cell>
        </row>
        <row r="912">
          <cell r="D912">
            <v>0</v>
          </cell>
        </row>
        <row r="913">
          <cell r="D913">
            <v>0</v>
          </cell>
        </row>
        <row r="914">
          <cell r="D914">
            <v>0</v>
          </cell>
        </row>
        <row r="915">
          <cell r="D915">
            <v>0</v>
          </cell>
        </row>
        <row r="916">
          <cell r="D916">
            <v>0</v>
          </cell>
        </row>
        <row r="917">
          <cell r="D917">
            <v>0</v>
          </cell>
        </row>
        <row r="918">
          <cell r="D918">
            <v>0</v>
          </cell>
        </row>
        <row r="919">
          <cell r="D919">
            <v>0</v>
          </cell>
        </row>
        <row r="920">
          <cell r="D920">
            <v>0</v>
          </cell>
        </row>
        <row r="921">
          <cell r="D921">
            <v>0</v>
          </cell>
        </row>
        <row r="922">
          <cell r="D922">
            <v>0</v>
          </cell>
        </row>
        <row r="923">
          <cell r="D923">
            <v>0</v>
          </cell>
        </row>
        <row r="924">
          <cell r="D924">
            <v>0</v>
          </cell>
        </row>
        <row r="925">
          <cell r="D925">
            <v>0</v>
          </cell>
        </row>
        <row r="926">
          <cell r="D926">
            <v>0</v>
          </cell>
        </row>
        <row r="927">
          <cell r="D927">
            <v>0</v>
          </cell>
        </row>
        <row r="928">
          <cell r="D928">
            <v>0</v>
          </cell>
        </row>
        <row r="929">
          <cell r="D929">
            <v>0</v>
          </cell>
        </row>
        <row r="930">
          <cell r="D930">
            <v>0</v>
          </cell>
        </row>
        <row r="931">
          <cell r="D931">
            <v>0</v>
          </cell>
        </row>
        <row r="932">
          <cell r="D932">
            <v>0</v>
          </cell>
        </row>
        <row r="933">
          <cell r="D933">
            <v>0</v>
          </cell>
        </row>
        <row r="934">
          <cell r="D934">
            <v>0</v>
          </cell>
        </row>
        <row r="935">
          <cell r="D935">
            <v>0</v>
          </cell>
        </row>
        <row r="936">
          <cell r="D936">
            <v>0</v>
          </cell>
        </row>
        <row r="937">
          <cell r="D937">
            <v>0</v>
          </cell>
        </row>
        <row r="938">
          <cell r="D938">
            <v>0</v>
          </cell>
        </row>
        <row r="939">
          <cell r="D939">
            <v>0</v>
          </cell>
        </row>
        <row r="940">
          <cell r="D940">
            <v>0</v>
          </cell>
        </row>
        <row r="941">
          <cell r="D941">
            <v>0</v>
          </cell>
        </row>
        <row r="942">
          <cell r="D942">
            <v>0</v>
          </cell>
        </row>
        <row r="943">
          <cell r="D943">
            <v>0</v>
          </cell>
        </row>
        <row r="944">
          <cell r="D944">
            <v>0</v>
          </cell>
        </row>
        <row r="945">
          <cell r="D945">
            <v>0</v>
          </cell>
        </row>
        <row r="946">
          <cell r="D946">
            <v>0</v>
          </cell>
        </row>
        <row r="947">
          <cell r="D947">
            <v>0</v>
          </cell>
        </row>
        <row r="948">
          <cell r="D948">
            <v>0</v>
          </cell>
        </row>
        <row r="949">
          <cell r="D949">
            <v>0</v>
          </cell>
        </row>
        <row r="950">
          <cell r="D950">
            <v>0</v>
          </cell>
        </row>
        <row r="951">
          <cell r="D951">
            <v>0</v>
          </cell>
        </row>
        <row r="952">
          <cell r="D952">
            <v>0</v>
          </cell>
        </row>
        <row r="953">
          <cell r="D953">
            <v>0</v>
          </cell>
        </row>
        <row r="954">
          <cell r="D954">
            <v>0</v>
          </cell>
        </row>
        <row r="955">
          <cell r="D955">
            <v>0</v>
          </cell>
        </row>
        <row r="956">
          <cell r="D956">
            <v>0</v>
          </cell>
        </row>
        <row r="957">
          <cell r="D957">
            <v>0</v>
          </cell>
        </row>
        <row r="958">
          <cell r="D958">
            <v>0</v>
          </cell>
        </row>
        <row r="959">
          <cell r="D959">
            <v>0</v>
          </cell>
        </row>
        <row r="960">
          <cell r="D960">
            <v>0</v>
          </cell>
        </row>
        <row r="961">
          <cell r="D961">
            <v>0</v>
          </cell>
        </row>
        <row r="962">
          <cell r="D962">
            <v>0</v>
          </cell>
        </row>
        <row r="963">
          <cell r="D963">
            <v>0</v>
          </cell>
        </row>
        <row r="964">
          <cell r="D964">
            <v>0</v>
          </cell>
        </row>
        <row r="965">
          <cell r="D965">
            <v>0</v>
          </cell>
        </row>
        <row r="966">
          <cell r="D966">
            <v>0</v>
          </cell>
        </row>
        <row r="967">
          <cell r="D967">
            <v>0</v>
          </cell>
        </row>
        <row r="968">
          <cell r="D968">
            <v>0</v>
          </cell>
        </row>
        <row r="969">
          <cell r="D969">
            <v>0</v>
          </cell>
        </row>
        <row r="970">
          <cell r="D970">
            <v>0</v>
          </cell>
        </row>
        <row r="971">
          <cell r="D971">
            <v>0</v>
          </cell>
        </row>
        <row r="972">
          <cell r="D972">
            <v>0</v>
          </cell>
        </row>
        <row r="973">
          <cell r="D973">
            <v>0</v>
          </cell>
        </row>
        <row r="974">
          <cell r="D974">
            <v>0</v>
          </cell>
        </row>
        <row r="975">
          <cell r="D975">
            <v>0</v>
          </cell>
        </row>
        <row r="976">
          <cell r="D976">
            <v>0</v>
          </cell>
        </row>
        <row r="977">
          <cell r="D977">
            <v>0</v>
          </cell>
        </row>
        <row r="978">
          <cell r="D978">
            <v>0</v>
          </cell>
        </row>
        <row r="979">
          <cell r="D979">
            <v>0</v>
          </cell>
        </row>
        <row r="980">
          <cell r="D980">
            <v>0</v>
          </cell>
        </row>
        <row r="981">
          <cell r="D981">
            <v>0</v>
          </cell>
        </row>
        <row r="982">
          <cell r="D982">
            <v>0</v>
          </cell>
        </row>
        <row r="983">
          <cell r="D983">
            <v>0</v>
          </cell>
        </row>
        <row r="984">
          <cell r="D984">
            <v>0</v>
          </cell>
        </row>
        <row r="985">
          <cell r="D985">
            <v>0</v>
          </cell>
        </row>
        <row r="986">
          <cell r="D986">
            <v>0</v>
          </cell>
        </row>
        <row r="987">
          <cell r="D987">
            <v>0</v>
          </cell>
        </row>
        <row r="988">
          <cell r="D988">
            <v>0</v>
          </cell>
        </row>
        <row r="989">
          <cell r="D989">
            <v>0</v>
          </cell>
        </row>
        <row r="990">
          <cell r="D990">
            <v>0</v>
          </cell>
        </row>
        <row r="991">
          <cell r="D991">
            <v>0</v>
          </cell>
        </row>
        <row r="992">
          <cell r="D992">
            <v>0</v>
          </cell>
        </row>
        <row r="993">
          <cell r="D993">
            <v>0</v>
          </cell>
        </row>
        <row r="994">
          <cell r="D994">
            <v>0</v>
          </cell>
        </row>
        <row r="995">
          <cell r="D995">
            <v>0</v>
          </cell>
        </row>
        <row r="996">
          <cell r="D996">
            <v>0</v>
          </cell>
        </row>
        <row r="997">
          <cell r="D997">
            <v>0</v>
          </cell>
        </row>
        <row r="998">
          <cell r="D998">
            <v>0</v>
          </cell>
        </row>
        <row r="999">
          <cell r="D999">
            <v>0</v>
          </cell>
        </row>
        <row r="1000">
          <cell r="D1000">
            <v>0</v>
          </cell>
        </row>
        <row r="1001">
          <cell r="D1001">
            <v>0</v>
          </cell>
        </row>
        <row r="1002">
          <cell r="D1002">
            <v>0</v>
          </cell>
        </row>
        <row r="1003">
          <cell r="D1003">
            <v>0</v>
          </cell>
        </row>
        <row r="1004">
          <cell r="D1004">
            <v>0</v>
          </cell>
        </row>
        <row r="1005">
          <cell r="D1005">
            <v>0</v>
          </cell>
        </row>
        <row r="1006">
          <cell r="D1006">
            <v>0</v>
          </cell>
        </row>
        <row r="1007">
          <cell r="D1007">
            <v>0</v>
          </cell>
        </row>
        <row r="1008">
          <cell r="D1008">
            <v>0</v>
          </cell>
        </row>
        <row r="1009">
          <cell r="D1009">
            <v>0</v>
          </cell>
        </row>
        <row r="1010">
          <cell r="D1010">
            <v>0</v>
          </cell>
        </row>
        <row r="1011">
          <cell r="D1011">
            <v>0</v>
          </cell>
        </row>
        <row r="1012">
          <cell r="D1012">
            <v>0</v>
          </cell>
        </row>
        <row r="1013">
          <cell r="D1013">
            <v>0</v>
          </cell>
        </row>
        <row r="1014">
          <cell r="D1014">
            <v>0</v>
          </cell>
        </row>
        <row r="1015">
          <cell r="D1015">
            <v>0</v>
          </cell>
        </row>
        <row r="1016">
          <cell r="D1016">
            <v>0</v>
          </cell>
        </row>
        <row r="1017">
          <cell r="D1017">
            <v>0</v>
          </cell>
        </row>
        <row r="1018">
          <cell r="D1018">
            <v>0</v>
          </cell>
        </row>
        <row r="1019">
          <cell r="D1019">
            <v>0</v>
          </cell>
        </row>
        <row r="1020">
          <cell r="D1020">
            <v>0</v>
          </cell>
        </row>
        <row r="1021">
          <cell r="D1021">
            <v>0</v>
          </cell>
        </row>
        <row r="1022">
          <cell r="D1022">
            <v>0</v>
          </cell>
        </row>
        <row r="1023">
          <cell r="D1023">
            <v>0</v>
          </cell>
        </row>
        <row r="1024">
          <cell r="D1024">
            <v>0</v>
          </cell>
        </row>
        <row r="1025">
          <cell r="D1025">
            <v>0</v>
          </cell>
        </row>
        <row r="1026">
          <cell r="D1026">
            <v>0</v>
          </cell>
        </row>
        <row r="1027">
          <cell r="D1027">
            <v>0</v>
          </cell>
        </row>
        <row r="1028">
          <cell r="D1028">
            <v>0</v>
          </cell>
        </row>
        <row r="1029">
          <cell r="D1029">
            <v>0</v>
          </cell>
        </row>
        <row r="1030">
          <cell r="D1030">
            <v>0</v>
          </cell>
        </row>
        <row r="1031">
          <cell r="D1031">
            <v>0</v>
          </cell>
        </row>
        <row r="1032">
          <cell r="D1032">
            <v>0</v>
          </cell>
        </row>
        <row r="1033">
          <cell r="D1033">
            <v>0</v>
          </cell>
        </row>
        <row r="1034">
          <cell r="D1034">
            <v>0</v>
          </cell>
        </row>
        <row r="1035">
          <cell r="D1035">
            <v>0</v>
          </cell>
        </row>
        <row r="1036">
          <cell r="D1036">
            <v>0</v>
          </cell>
        </row>
        <row r="1037">
          <cell r="D1037">
            <v>0</v>
          </cell>
        </row>
        <row r="1038">
          <cell r="D1038">
            <v>0</v>
          </cell>
        </row>
        <row r="1039">
          <cell r="D1039">
            <v>0</v>
          </cell>
        </row>
        <row r="1040">
          <cell r="D1040">
            <v>0</v>
          </cell>
        </row>
        <row r="1041">
          <cell r="D1041">
            <v>0</v>
          </cell>
        </row>
        <row r="1042">
          <cell r="D1042">
            <v>0</v>
          </cell>
        </row>
        <row r="1043">
          <cell r="D1043">
            <v>0</v>
          </cell>
        </row>
        <row r="1044">
          <cell r="D1044">
            <v>0</v>
          </cell>
        </row>
        <row r="1045">
          <cell r="D1045">
            <v>0</v>
          </cell>
        </row>
        <row r="1046">
          <cell r="D1046">
            <v>0</v>
          </cell>
        </row>
        <row r="1047">
          <cell r="D1047">
            <v>0</v>
          </cell>
        </row>
        <row r="1048">
          <cell r="D1048">
            <v>0</v>
          </cell>
        </row>
        <row r="1049">
          <cell r="D1049">
            <v>0</v>
          </cell>
        </row>
        <row r="1050">
          <cell r="D1050">
            <v>0</v>
          </cell>
        </row>
        <row r="1051">
          <cell r="D1051">
            <v>0</v>
          </cell>
        </row>
        <row r="1052">
          <cell r="D1052">
            <v>0</v>
          </cell>
        </row>
        <row r="1053">
          <cell r="D1053">
            <v>0</v>
          </cell>
        </row>
        <row r="1054">
          <cell r="D1054">
            <v>0</v>
          </cell>
        </row>
        <row r="1055">
          <cell r="D1055">
            <v>0</v>
          </cell>
        </row>
        <row r="1056">
          <cell r="D1056">
            <v>0</v>
          </cell>
        </row>
        <row r="1057">
          <cell r="D1057">
            <v>0</v>
          </cell>
        </row>
        <row r="1058">
          <cell r="D1058">
            <v>0</v>
          </cell>
        </row>
        <row r="1059">
          <cell r="D1059">
            <v>0</v>
          </cell>
        </row>
        <row r="1060">
          <cell r="D1060">
            <v>0</v>
          </cell>
        </row>
        <row r="1061">
          <cell r="D1061">
            <v>0</v>
          </cell>
        </row>
        <row r="1062">
          <cell r="D1062">
            <v>0</v>
          </cell>
        </row>
        <row r="1063">
          <cell r="D1063">
            <v>0</v>
          </cell>
        </row>
        <row r="1064">
          <cell r="D1064">
            <v>0</v>
          </cell>
        </row>
        <row r="1065">
          <cell r="D1065">
            <v>0</v>
          </cell>
        </row>
        <row r="1066">
          <cell r="D1066">
            <v>0</v>
          </cell>
        </row>
        <row r="1067">
          <cell r="D1067">
            <v>0</v>
          </cell>
        </row>
        <row r="1068">
          <cell r="D1068">
            <v>0</v>
          </cell>
        </row>
        <row r="1069">
          <cell r="D1069">
            <v>0</v>
          </cell>
        </row>
        <row r="1070">
          <cell r="D1070">
            <v>0</v>
          </cell>
        </row>
        <row r="1071">
          <cell r="D1071">
            <v>0</v>
          </cell>
        </row>
        <row r="1072">
          <cell r="D1072">
            <v>0</v>
          </cell>
        </row>
        <row r="1073">
          <cell r="D1073">
            <v>0</v>
          </cell>
        </row>
        <row r="1074">
          <cell r="D1074">
            <v>0</v>
          </cell>
        </row>
        <row r="1075">
          <cell r="D1075">
            <v>0</v>
          </cell>
        </row>
        <row r="1076">
          <cell r="D1076">
            <v>0</v>
          </cell>
        </row>
        <row r="1077">
          <cell r="D1077">
            <v>0</v>
          </cell>
        </row>
        <row r="1078">
          <cell r="D1078">
            <v>0</v>
          </cell>
        </row>
        <row r="1079">
          <cell r="D1079">
            <v>0</v>
          </cell>
        </row>
        <row r="1080">
          <cell r="D1080">
            <v>0</v>
          </cell>
        </row>
        <row r="1081">
          <cell r="D1081">
            <v>0</v>
          </cell>
        </row>
        <row r="1082">
          <cell r="D1082">
            <v>0</v>
          </cell>
        </row>
        <row r="1083">
          <cell r="D1083">
            <v>0</v>
          </cell>
        </row>
        <row r="1084">
          <cell r="D1084">
            <v>0</v>
          </cell>
        </row>
        <row r="1085">
          <cell r="D1085">
            <v>0</v>
          </cell>
        </row>
        <row r="1086">
          <cell r="D1086">
            <v>0</v>
          </cell>
        </row>
        <row r="1087">
          <cell r="D1087">
            <v>0</v>
          </cell>
        </row>
        <row r="1088">
          <cell r="D1088">
            <v>0</v>
          </cell>
        </row>
        <row r="1089">
          <cell r="D1089">
            <v>0</v>
          </cell>
        </row>
        <row r="1090">
          <cell r="D1090">
            <v>0</v>
          </cell>
        </row>
        <row r="1091">
          <cell r="D1091">
            <v>0</v>
          </cell>
        </row>
        <row r="1092">
          <cell r="D1092">
            <v>0</v>
          </cell>
        </row>
        <row r="1093">
          <cell r="D1093">
            <v>0</v>
          </cell>
        </row>
        <row r="1094">
          <cell r="D1094">
            <v>0</v>
          </cell>
        </row>
        <row r="1095">
          <cell r="D1095">
            <v>0</v>
          </cell>
        </row>
        <row r="1096">
          <cell r="D1096">
            <v>0</v>
          </cell>
        </row>
        <row r="1097">
          <cell r="D1097">
            <v>0</v>
          </cell>
        </row>
        <row r="1098">
          <cell r="D1098">
            <v>0</v>
          </cell>
        </row>
        <row r="1099">
          <cell r="D1099">
            <v>0</v>
          </cell>
        </row>
        <row r="1100">
          <cell r="D1100">
            <v>0</v>
          </cell>
        </row>
        <row r="1101">
          <cell r="D1101">
            <v>0</v>
          </cell>
        </row>
        <row r="1102">
          <cell r="D1102">
            <v>0</v>
          </cell>
        </row>
        <row r="1103">
          <cell r="D1103">
            <v>0</v>
          </cell>
        </row>
        <row r="1104">
          <cell r="D1104">
            <v>0</v>
          </cell>
        </row>
        <row r="1105">
          <cell r="D1105">
            <v>0</v>
          </cell>
        </row>
        <row r="1106">
          <cell r="D1106">
            <v>0</v>
          </cell>
        </row>
        <row r="1107">
          <cell r="D1107">
            <v>0</v>
          </cell>
        </row>
        <row r="1108">
          <cell r="D1108">
            <v>0</v>
          </cell>
        </row>
        <row r="1109">
          <cell r="D1109">
            <v>0</v>
          </cell>
        </row>
        <row r="1110">
          <cell r="D1110">
            <v>0</v>
          </cell>
        </row>
        <row r="1111">
          <cell r="D1111">
            <v>0</v>
          </cell>
        </row>
        <row r="1112">
          <cell r="D1112">
            <v>0</v>
          </cell>
        </row>
        <row r="1113">
          <cell r="D1113">
            <v>0</v>
          </cell>
        </row>
        <row r="1114">
          <cell r="D1114">
            <v>0</v>
          </cell>
        </row>
        <row r="1115">
          <cell r="D1115">
            <v>0</v>
          </cell>
        </row>
        <row r="1116">
          <cell r="D1116">
            <v>0</v>
          </cell>
        </row>
        <row r="1117">
          <cell r="D1117">
            <v>0</v>
          </cell>
        </row>
        <row r="1118">
          <cell r="D1118">
            <v>0</v>
          </cell>
        </row>
        <row r="1119">
          <cell r="D1119">
            <v>0</v>
          </cell>
        </row>
        <row r="1120">
          <cell r="D1120">
            <v>0</v>
          </cell>
        </row>
        <row r="1121">
          <cell r="D1121">
            <v>0</v>
          </cell>
        </row>
        <row r="1122">
          <cell r="D1122">
            <v>0</v>
          </cell>
        </row>
        <row r="1123">
          <cell r="D1123">
            <v>0</v>
          </cell>
        </row>
        <row r="1124">
          <cell r="D1124">
            <v>0</v>
          </cell>
        </row>
        <row r="1125">
          <cell r="D1125">
            <v>0</v>
          </cell>
        </row>
        <row r="1126">
          <cell r="D1126">
            <v>0</v>
          </cell>
        </row>
        <row r="1127">
          <cell r="D1127">
            <v>0</v>
          </cell>
        </row>
        <row r="1128">
          <cell r="D1128">
            <v>0</v>
          </cell>
        </row>
        <row r="1129">
          <cell r="D1129">
            <v>0</v>
          </cell>
        </row>
        <row r="1130">
          <cell r="D1130">
            <v>0</v>
          </cell>
        </row>
        <row r="1131">
          <cell r="D1131">
            <v>0</v>
          </cell>
        </row>
        <row r="1132">
          <cell r="D1132">
            <v>0</v>
          </cell>
        </row>
        <row r="1133">
          <cell r="D1133">
            <v>0</v>
          </cell>
        </row>
        <row r="1134">
          <cell r="D1134">
            <v>0</v>
          </cell>
        </row>
        <row r="1135">
          <cell r="D1135">
            <v>0</v>
          </cell>
        </row>
        <row r="1136">
          <cell r="D1136">
            <v>0</v>
          </cell>
        </row>
        <row r="1137">
          <cell r="D1137">
            <v>0</v>
          </cell>
        </row>
        <row r="1138">
          <cell r="D1138">
            <v>0</v>
          </cell>
        </row>
        <row r="1139">
          <cell r="D1139">
            <v>0</v>
          </cell>
        </row>
        <row r="1140">
          <cell r="D1140">
            <v>0</v>
          </cell>
        </row>
        <row r="1141">
          <cell r="D1141">
            <v>0</v>
          </cell>
        </row>
        <row r="1142">
          <cell r="D1142">
            <v>0</v>
          </cell>
        </row>
        <row r="1143">
          <cell r="D1143">
            <v>0</v>
          </cell>
        </row>
        <row r="1144">
          <cell r="D1144">
            <v>0</v>
          </cell>
        </row>
        <row r="1145">
          <cell r="D1145">
            <v>0</v>
          </cell>
        </row>
        <row r="1146">
          <cell r="D1146">
            <v>0</v>
          </cell>
        </row>
        <row r="1147">
          <cell r="D1147">
            <v>0</v>
          </cell>
        </row>
        <row r="1148">
          <cell r="D1148">
            <v>0</v>
          </cell>
        </row>
        <row r="1149">
          <cell r="D1149">
            <v>0</v>
          </cell>
        </row>
        <row r="1150">
          <cell r="D1150">
            <v>0</v>
          </cell>
        </row>
        <row r="1151">
          <cell r="D1151">
            <v>0</v>
          </cell>
        </row>
        <row r="1152">
          <cell r="D1152">
            <v>0</v>
          </cell>
        </row>
        <row r="1153">
          <cell r="D1153">
            <v>0</v>
          </cell>
        </row>
        <row r="1154">
          <cell r="D1154">
            <v>0</v>
          </cell>
        </row>
        <row r="1155">
          <cell r="D1155">
            <v>0</v>
          </cell>
        </row>
        <row r="1156">
          <cell r="D1156">
            <v>0</v>
          </cell>
        </row>
        <row r="1157">
          <cell r="D1157">
            <v>0</v>
          </cell>
        </row>
        <row r="1158">
          <cell r="D1158">
            <v>0</v>
          </cell>
        </row>
        <row r="1159">
          <cell r="D1159">
            <v>0</v>
          </cell>
        </row>
        <row r="1160">
          <cell r="D1160">
            <v>0</v>
          </cell>
        </row>
        <row r="1161">
          <cell r="D1161">
            <v>0</v>
          </cell>
        </row>
        <row r="1162">
          <cell r="D1162">
            <v>0</v>
          </cell>
        </row>
        <row r="1163">
          <cell r="D1163">
            <v>0</v>
          </cell>
        </row>
        <row r="1164">
          <cell r="D1164">
            <v>0</v>
          </cell>
        </row>
        <row r="1165">
          <cell r="D1165">
            <v>0</v>
          </cell>
        </row>
        <row r="1166">
          <cell r="D1166">
            <v>0</v>
          </cell>
        </row>
        <row r="1167">
          <cell r="D1167">
            <v>0</v>
          </cell>
        </row>
        <row r="1168">
          <cell r="D1168">
            <v>0</v>
          </cell>
        </row>
        <row r="1169">
          <cell r="D1169">
            <v>0</v>
          </cell>
        </row>
        <row r="1170">
          <cell r="D1170">
            <v>0</v>
          </cell>
        </row>
        <row r="1171">
          <cell r="D1171">
            <v>0</v>
          </cell>
        </row>
        <row r="1172">
          <cell r="D1172">
            <v>0</v>
          </cell>
        </row>
        <row r="1173">
          <cell r="D1173">
            <v>0</v>
          </cell>
        </row>
        <row r="1174">
          <cell r="D1174">
            <v>0</v>
          </cell>
        </row>
        <row r="1175">
          <cell r="D1175">
            <v>0</v>
          </cell>
        </row>
        <row r="1176">
          <cell r="D1176">
            <v>0</v>
          </cell>
        </row>
        <row r="1177">
          <cell r="D1177">
            <v>0</v>
          </cell>
        </row>
        <row r="1178">
          <cell r="D1178">
            <v>0</v>
          </cell>
        </row>
        <row r="1179">
          <cell r="D1179">
            <v>0</v>
          </cell>
        </row>
        <row r="1180">
          <cell r="D1180">
            <v>0</v>
          </cell>
        </row>
        <row r="1181">
          <cell r="D1181">
            <v>0</v>
          </cell>
        </row>
        <row r="1182">
          <cell r="D1182">
            <v>0</v>
          </cell>
        </row>
        <row r="1183">
          <cell r="D1183">
            <v>0</v>
          </cell>
        </row>
        <row r="1184">
          <cell r="D1184">
            <v>0</v>
          </cell>
        </row>
        <row r="1185">
          <cell r="D1185">
            <v>0</v>
          </cell>
        </row>
        <row r="1186">
          <cell r="D1186">
            <v>0</v>
          </cell>
        </row>
        <row r="1187">
          <cell r="D1187">
            <v>0</v>
          </cell>
        </row>
        <row r="1188">
          <cell r="D1188">
            <v>0</v>
          </cell>
        </row>
        <row r="1189">
          <cell r="D1189">
            <v>0</v>
          </cell>
        </row>
        <row r="1190">
          <cell r="D1190">
            <v>0</v>
          </cell>
        </row>
        <row r="1191">
          <cell r="D1191">
            <v>0</v>
          </cell>
        </row>
        <row r="1192">
          <cell r="D1192">
            <v>0</v>
          </cell>
        </row>
        <row r="1193">
          <cell r="D1193">
            <v>0</v>
          </cell>
        </row>
        <row r="1194">
          <cell r="D1194">
            <v>0</v>
          </cell>
        </row>
        <row r="1195">
          <cell r="D1195">
            <v>0</v>
          </cell>
        </row>
        <row r="1196">
          <cell r="D1196">
            <v>0</v>
          </cell>
        </row>
        <row r="1197">
          <cell r="D1197">
            <v>0</v>
          </cell>
        </row>
        <row r="1198">
          <cell r="D1198">
            <v>0</v>
          </cell>
        </row>
        <row r="1199">
          <cell r="D1199">
            <v>0</v>
          </cell>
        </row>
        <row r="1200">
          <cell r="D1200">
            <v>0</v>
          </cell>
        </row>
        <row r="1201">
          <cell r="D1201">
            <v>0</v>
          </cell>
        </row>
        <row r="1202">
          <cell r="D1202">
            <v>0</v>
          </cell>
        </row>
        <row r="1203">
          <cell r="D1203">
            <v>0</v>
          </cell>
        </row>
        <row r="1204">
          <cell r="D1204">
            <v>0</v>
          </cell>
        </row>
        <row r="1205">
          <cell r="D1205">
            <v>0</v>
          </cell>
        </row>
        <row r="1206">
          <cell r="D1206">
            <v>0</v>
          </cell>
        </row>
        <row r="1207">
          <cell r="D1207">
            <v>0</v>
          </cell>
        </row>
        <row r="1208">
          <cell r="D1208">
            <v>0</v>
          </cell>
        </row>
        <row r="1209">
          <cell r="D1209">
            <v>0</v>
          </cell>
        </row>
        <row r="1210">
          <cell r="D1210">
            <v>0</v>
          </cell>
        </row>
        <row r="1211">
          <cell r="D1211">
            <v>0</v>
          </cell>
        </row>
        <row r="1212">
          <cell r="D1212">
            <v>0</v>
          </cell>
        </row>
        <row r="1213">
          <cell r="D1213">
            <v>0</v>
          </cell>
        </row>
        <row r="1214">
          <cell r="D1214">
            <v>0</v>
          </cell>
        </row>
        <row r="1215">
          <cell r="D1215">
            <v>0</v>
          </cell>
        </row>
        <row r="1216">
          <cell r="D1216">
            <v>0</v>
          </cell>
        </row>
        <row r="1217">
          <cell r="D1217">
            <v>0</v>
          </cell>
        </row>
        <row r="1218">
          <cell r="D1218">
            <v>0</v>
          </cell>
        </row>
        <row r="1219">
          <cell r="D1219">
            <v>0</v>
          </cell>
        </row>
        <row r="1220">
          <cell r="D1220">
            <v>0</v>
          </cell>
        </row>
        <row r="1221">
          <cell r="D1221">
            <v>0</v>
          </cell>
        </row>
        <row r="1222">
          <cell r="D1222">
            <v>0</v>
          </cell>
        </row>
        <row r="1223">
          <cell r="D1223">
            <v>0</v>
          </cell>
        </row>
        <row r="1224">
          <cell r="D1224">
            <v>0</v>
          </cell>
        </row>
        <row r="1225">
          <cell r="D1225">
            <v>0</v>
          </cell>
        </row>
        <row r="1226">
          <cell r="D1226">
            <v>0</v>
          </cell>
        </row>
        <row r="1227">
          <cell r="D1227">
            <v>0</v>
          </cell>
        </row>
        <row r="1228">
          <cell r="D1228">
            <v>0</v>
          </cell>
        </row>
        <row r="1229">
          <cell r="D1229">
            <v>0</v>
          </cell>
        </row>
        <row r="1230">
          <cell r="D1230">
            <v>0</v>
          </cell>
        </row>
        <row r="1231">
          <cell r="D1231">
            <v>0</v>
          </cell>
        </row>
        <row r="1232">
          <cell r="D1232">
            <v>0</v>
          </cell>
        </row>
        <row r="1233">
          <cell r="D1233">
            <v>0</v>
          </cell>
        </row>
        <row r="1234">
          <cell r="D1234">
            <v>0</v>
          </cell>
        </row>
        <row r="1235">
          <cell r="D1235">
            <v>0</v>
          </cell>
        </row>
        <row r="1236">
          <cell r="D1236">
            <v>0</v>
          </cell>
        </row>
        <row r="1237">
          <cell r="D1237">
            <v>0</v>
          </cell>
        </row>
        <row r="1238">
          <cell r="D1238">
            <v>0</v>
          </cell>
        </row>
        <row r="1239">
          <cell r="D1239">
            <v>0</v>
          </cell>
        </row>
        <row r="1240">
          <cell r="D1240">
            <v>0</v>
          </cell>
        </row>
        <row r="1241">
          <cell r="D1241">
            <v>0</v>
          </cell>
        </row>
        <row r="1242">
          <cell r="D1242">
            <v>0</v>
          </cell>
        </row>
        <row r="1243">
          <cell r="D1243">
            <v>0</v>
          </cell>
        </row>
        <row r="1244">
          <cell r="D1244">
            <v>0</v>
          </cell>
        </row>
        <row r="1245">
          <cell r="D1245">
            <v>0</v>
          </cell>
        </row>
        <row r="1246">
          <cell r="D1246">
            <v>0</v>
          </cell>
        </row>
        <row r="1247">
          <cell r="D1247">
            <v>0</v>
          </cell>
        </row>
        <row r="1248">
          <cell r="D1248">
            <v>0</v>
          </cell>
        </row>
        <row r="1249">
          <cell r="D1249">
            <v>0</v>
          </cell>
        </row>
        <row r="1250">
          <cell r="D1250">
            <v>0</v>
          </cell>
        </row>
        <row r="1251">
          <cell r="D1251">
            <v>0</v>
          </cell>
        </row>
        <row r="1252">
          <cell r="D1252">
            <v>0</v>
          </cell>
        </row>
        <row r="1253">
          <cell r="D1253">
            <v>0</v>
          </cell>
        </row>
        <row r="1254">
          <cell r="D1254">
            <v>0</v>
          </cell>
        </row>
        <row r="1255">
          <cell r="D1255">
            <v>0</v>
          </cell>
        </row>
        <row r="1256">
          <cell r="D1256">
            <v>0</v>
          </cell>
        </row>
        <row r="1257">
          <cell r="D1257">
            <v>0</v>
          </cell>
        </row>
        <row r="1258">
          <cell r="D1258">
            <v>0</v>
          </cell>
        </row>
        <row r="1259">
          <cell r="D1259">
            <v>0</v>
          </cell>
        </row>
        <row r="1260">
          <cell r="D1260">
            <v>0</v>
          </cell>
        </row>
        <row r="1261">
          <cell r="D1261">
            <v>0</v>
          </cell>
        </row>
        <row r="1262">
          <cell r="D1262">
            <v>0</v>
          </cell>
        </row>
        <row r="1263">
          <cell r="D1263">
            <v>0</v>
          </cell>
        </row>
        <row r="1264">
          <cell r="D1264">
            <v>0</v>
          </cell>
        </row>
        <row r="1265">
          <cell r="D1265">
            <v>0</v>
          </cell>
        </row>
        <row r="1266">
          <cell r="D1266">
            <v>0</v>
          </cell>
        </row>
        <row r="1267">
          <cell r="D1267">
            <v>0</v>
          </cell>
        </row>
        <row r="1268">
          <cell r="D1268">
            <v>0</v>
          </cell>
        </row>
        <row r="1269">
          <cell r="D1269">
            <v>0</v>
          </cell>
        </row>
        <row r="1270">
          <cell r="D1270">
            <v>0</v>
          </cell>
        </row>
        <row r="1271">
          <cell r="D1271">
            <v>0</v>
          </cell>
        </row>
        <row r="1272">
          <cell r="D1272">
            <v>0</v>
          </cell>
        </row>
        <row r="1273">
          <cell r="D1273">
            <v>0</v>
          </cell>
        </row>
        <row r="1274">
          <cell r="D1274">
            <v>0</v>
          </cell>
        </row>
        <row r="1275">
          <cell r="D1275">
            <v>0</v>
          </cell>
        </row>
        <row r="1276">
          <cell r="D1276">
            <v>0</v>
          </cell>
        </row>
        <row r="1277">
          <cell r="D1277">
            <v>0</v>
          </cell>
        </row>
        <row r="1278">
          <cell r="D1278">
            <v>0</v>
          </cell>
        </row>
        <row r="1279">
          <cell r="D1279">
            <v>0</v>
          </cell>
        </row>
        <row r="1280">
          <cell r="D1280">
            <v>0</v>
          </cell>
        </row>
        <row r="1281">
          <cell r="D1281">
            <v>0</v>
          </cell>
        </row>
        <row r="1282">
          <cell r="D1282">
            <v>0</v>
          </cell>
        </row>
        <row r="1283">
          <cell r="D1283">
            <v>0</v>
          </cell>
        </row>
        <row r="1284">
          <cell r="D1284">
            <v>0</v>
          </cell>
        </row>
        <row r="1285">
          <cell r="D1285">
            <v>0</v>
          </cell>
        </row>
        <row r="1286">
          <cell r="D1286">
            <v>0</v>
          </cell>
        </row>
        <row r="1287">
          <cell r="D1287">
            <v>0</v>
          </cell>
        </row>
        <row r="1288">
          <cell r="D1288">
            <v>0</v>
          </cell>
        </row>
        <row r="1289">
          <cell r="D1289">
            <v>0</v>
          </cell>
        </row>
        <row r="1290">
          <cell r="D1290">
            <v>0</v>
          </cell>
        </row>
        <row r="1291">
          <cell r="D1291">
            <v>0</v>
          </cell>
        </row>
        <row r="1292">
          <cell r="D1292">
            <v>0</v>
          </cell>
        </row>
        <row r="1293">
          <cell r="D1293">
            <v>0</v>
          </cell>
        </row>
        <row r="1294">
          <cell r="D1294">
            <v>0</v>
          </cell>
        </row>
        <row r="1295">
          <cell r="D1295">
            <v>0</v>
          </cell>
        </row>
        <row r="1296">
          <cell r="D1296">
            <v>0</v>
          </cell>
        </row>
        <row r="1297">
          <cell r="D1297">
            <v>0</v>
          </cell>
        </row>
        <row r="1298">
          <cell r="D1298">
            <v>0</v>
          </cell>
        </row>
        <row r="1299">
          <cell r="D1299">
            <v>0</v>
          </cell>
        </row>
        <row r="1300">
          <cell r="D1300">
            <v>0</v>
          </cell>
        </row>
        <row r="1301">
          <cell r="D1301">
            <v>0</v>
          </cell>
        </row>
        <row r="1302">
          <cell r="D1302">
            <v>0</v>
          </cell>
        </row>
        <row r="1303">
          <cell r="D1303">
            <v>0</v>
          </cell>
        </row>
        <row r="1304">
          <cell r="D1304">
            <v>0</v>
          </cell>
        </row>
        <row r="1305">
          <cell r="D1305">
            <v>0</v>
          </cell>
        </row>
        <row r="1306">
          <cell r="D1306">
            <v>0</v>
          </cell>
        </row>
        <row r="1307">
          <cell r="D1307">
            <v>0</v>
          </cell>
        </row>
        <row r="1308">
          <cell r="D1308">
            <v>0</v>
          </cell>
        </row>
        <row r="1309">
          <cell r="D1309">
            <v>0</v>
          </cell>
        </row>
        <row r="1310">
          <cell r="D1310">
            <v>0</v>
          </cell>
        </row>
        <row r="1311">
          <cell r="D1311">
            <v>0</v>
          </cell>
        </row>
        <row r="1312">
          <cell r="D1312">
            <v>0</v>
          </cell>
        </row>
        <row r="1313">
          <cell r="D1313">
            <v>0</v>
          </cell>
        </row>
        <row r="1314">
          <cell r="D1314">
            <v>0</v>
          </cell>
        </row>
        <row r="1315">
          <cell r="D1315">
            <v>0</v>
          </cell>
        </row>
        <row r="1316">
          <cell r="D1316">
            <v>0</v>
          </cell>
        </row>
        <row r="1317">
          <cell r="D1317">
            <v>0</v>
          </cell>
        </row>
        <row r="1318">
          <cell r="D1318">
            <v>0</v>
          </cell>
        </row>
        <row r="1319">
          <cell r="D1319">
            <v>0</v>
          </cell>
        </row>
        <row r="1320">
          <cell r="D1320">
            <v>0</v>
          </cell>
        </row>
        <row r="1321">
          <cell r="D1321">
            <v>0</v>
          </cell>
        </row>
        <row r="1322">
          <cell r="D1322">
            <v>0</v>
          </cell>
        </row>
        <row r="1323">
          <cell r="D1323">
            <v>0</v>
          </cell>
        </row>
        <row r="1324">
          <cell r="D1324">
            <v>0</v>
          </cell>
        </row>
        <row r="1325">
          <cell r="D1325">
            <v>0</v>
          </cell>
        </row>
        <row r="1326">
          <cell r="D1326">
            <v>0</v>
          </cell>
        </row>
        <row r="1327">
          <cell r="D1327">
            <v>0</v>
          </cell>
        </row>
        <row r="1328">
          <cell r="D1328">
            <v>0</v>
          </cell>
        </row>
        <row r="1329">
          <cell r="D1329">
            <v>0</v>
          </cell>
        </row>
        <row r="1330">
          <cell r="D1330">
            <v>0</v>
          </cell>
        </row>
        <row r="1331">
          <cell r="D1331">
            <v>0</v>
          </cell>
        </row>
        <row r="1332">
          <cell r="D1332">
            <v>0</v>
          </cell>
        </row>
        <row r="1333">
          <cell r="D1333">
            <v>0</v>
          </cell>
        </row>
        <row r="1334">
          <cell r="D1334">
            <v>0</v>
          </cell>
        </row>
        <row r="1335">
          <cell r="D1335">
            <v>0</v>
          </cell>
        </row>
        <row r="1336">
          <cell r="D1336">
            <v>0</v>
          </cell>
        </row>
        <row r="1337">
          <cell r="D1337">
            <v>0</v>
          </cell>
        </row>
        <row r="1338">
          <cell r="D1338">
            <v>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D &quot; 2007 &quot;"/>
      <sheetName val="DNS PERIKANAN &quot; 07 &quot;"/>
      <sheetName val="DPKP &quot; 2007 &quot;"/>
      <sheetName val="Sheet1"/>
    </sheetNames>
    <sheetDataSet>
      <sheetData sheetId="0" refreshError="1"/>
      <sheetData sheetId="1" refreshError="1"/>
      <sheetData sheetId="2" refreshError="1">
        <row r="297">
          <cell r="AQ297">
            <v>3331500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TP II"/>
      <sheetName val="BM 2012"/>
      <sheetName val="LRA"/>
      <sheetName val="REV SLD AWL"/>
      <sheetName val="X-WTP II"/>
      <sheetName val="BAST"/>
      <sheetName val="2.1-2011"/>
      <sheetName val="2011-2012"/>
      <sheetName val="LAMP CALK"/>
      <sheetName val="PJB"/>
      <sheetName val="ASET LAINNYA"/>
      <sheetName val="II"/>
      <sheetName val="Reklas"/>
    </sheetNames>
    <sheetDataSet>
      <sheetData sheetId="0">
        <row r="917">
          <cell r="J917">
            <v>757253982.77999997</v>
          </cell>
        </row>
        <row r="1045">
          <cell r="O1045">
            <v>520581166.66666663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V448"/>
  <sheetViews>
    <sheetView zoomScale="75" zoomScaleNormal="75" workbookViewId="0">
      <pane xSplit="4" ySplit="3" topLeftCell="AI4" activePane="bottomRight" state="frozen"/>
      <selection pane="topRight" activeCell="E1" sqref="E1"/>
      <selection pane="bottomLeft" activeCell="A4" sqref="A4"/>
      <selection pane="bottomRight" activeCell="AN419" activeCellId="4" sqref="AN53 AN226:AN231 AN355:AN366 AN396 AN419"/>
    </sheetView>
  </sheetViews>
  <sheetFormatPr baseColWidth="10" defaultColWidth="9.1640625" defaultRowHeight="15" x14ac:dyDescent="0.2"/>
  <cols>
    <col min="1" max="1" width="6.5" style="1" customWidth="1"/>
    <col min="2" max="2" width="24" style="1" customWidth="1"/>
    <col min="3" max="3" width="42.33203125" style="1" customWidth="1"/>
    <col min="4" max="4" width="24.5" style="167" customWidth="1"/>
    <col min="5" max="5" width="14.1640625" style="1" customWidth="1"/>
    <col min="6" max="6" width="13.33203125" style="1" customWidth="1"/>
    <col min="7" max="7" width="9.1640625" style="1"/>
    <col min="8" max="8" width="19" style="1" customWidth="1"/>
    <col min="9" max="9" width="9.1640625" style="1"/>
    <col min="10" max="10" width="13.5" style="1" customWidth="1"/>
    <col min="11" max="11" width="7.1640625" style="1" customWidth="1"/>
    <col min="12" max="12" width="18.6640625" style="167" customWidth="1"/>
    <col min="13" max="13" width="6.5" style="1" customWidth="1"/>
    <col min="14" max="14" width="21.6640625" style="1" customWidth="1"/>
    <col min="15" max="15" width="16.5" style="1" customWidth="1"/>
    <col min="16" max="16" width="11.6640625" style="1" customWidth="1"/>
    <col min="17" max="17" width="28.1640625" style="1" customWidth="1"/>
    <col min="18" max="18" width="11.83203125" style="1" customWidth="1"/>
    <col min="19" max="19" width="13" style="1" customWidth="1"/>
    <col min="20" max="20" width="9.1640625" style="1" customWidth="1"/>
    <col min="21" max="21" width="11.5" style="1" customWidth="1"/>
    <col min="22" max="22" width="33.5" style="1" customWidth="1"/>
    <col min="23" max="23" width="8.33203125" style="1" customWidth="1"/>
    <col min="24" max="26" width="9.1640625" style="1" customWidth="1"/>
    <col min="27" max="27" width="7.5" style="1" customWidth="1"/>
    <col min="28" max="28" width="8.33203125" style="1" customWidth="1"/>
    <col min="29" max="29" width="6.83203125" style="1" customWidth="1"/>
    <col min="30" max="30" width="8" style="1" customWidth="1"/>
    <col min="31" max="31" width="9.1640625" style="1" customWidth="1"/>
    <col min="32" max="32" width="8" style="1" customWidth="1"/>
    <col min="33" max="33" width="5.83203125" style="1" customWidth="1"/>
    <col min="34" max="34" width="6.5" style="1" customWidth="1"/>
    <col min="35" max="36" width="9.1640625" style="1"/>
    <col min="37" max="37" width="9.5" style="1" customWidth="1"/>
    <col min="38" max="38" width="6.5" style="1" customWidth="1"/>
    <col min="39" max="39" width="7.6640625" style="1" customWidth="1"/>
    <col min="40" max="40" width="25.5" style="1" customWidth="1"/>
    <col min="41" max="41" width="14" style="167" customWidth="1"/>
    <col min="42" max="42" width="9.1640625" style="1"/>
    <col min="43" max="43" width="36.6640625" style="167" customWidth="1"/>
    <col min="44" max="44" width="25.5" style="1" customWidth="1"/>
    <col min="45" max="45" width="10" style="1" customWidth="1"/>
    <col min="46" max="46" width="23.33203125" style="1" customWidth="1"/>
    <col min="47" max="47" width="6.5" style="1" customWidth="1"/>
    <col min="48" max="48" width="7.5" style="1" customWidth="1"/>
    <col min="49" max="16384" width="9.1640625" style="1"/>
  </cols>
  <sheetData>
    <row r="1" spans="1:48" ht="26" x14ac:dyDescent="0.3">
      <c r="A1" s="1063" t="s">
        <v>0</v>
      </c>
      <c r="B1" s="1063"/>
      <c r="C1" s="1063"/>
      <c r="D1" s="1063"/>
      <c r="E1" s="1063"/>
      <c r="F1" s="1063"/>
      <c r="G1" s="1063"/>
      <c r="H1" s="1063"/>
      <c r="I1" s="1063"/>
      <c r="J1" s="1063"/>
      <c r="K1" s="1063"/>
      <c r="L1" s="1063"/>
      <c r="M1" s="1063"/>
      <c r="N1" s="1063"/>
      <c r="O1" s="1063"/>
      <c r="P1" s="1063"/>
      <c r="Q1" s="1063"/>
      <c r="R1" s="1063"/>
      <c r="S1" s="1063"/>
      <c r="T1" s="1063"/>
      <c r="U1" s="1063"/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</row>
    <row r="2" spans="1:48" ht="26" x14ac:dyDescent="0.3">
      <c r="A2" s="1063" t="s">
        <v>1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</row>
    <row r="3" spans="1:48" ht="26" x14ac:dyDescent="0.3">
      <c r="A3" s="1063" t="s">
        <v>2</v>
      </c>
      <c r="B3" s="1063"/>
      <c r="C3" s="1063"/>
      <c r="D3" s="1063"/>
      <c r="E3" s="1063"/>
      <c r="F3" s="1063"/>
      <c r="G3" s="1063"/>
      <c r="H3" s="1063"/>
      <c r="I3" s="1063"/>
      <c r="J3" s="1063"/>
      <c r="K3" s="1063"/>
      <c r="L3" s="1063"/>
      <c r="M3" s="1063"/>
      <c r="N3" s="1063"/>
      <c r="O3" s="1063"/>
      <c r="P3" s="1063"/>
      <c r="Q3" s="1063"/>
      <c r="R3" s="1063"/>
      <c r="S3" s="1063"/>
      <c r="T3" s="1063"/>
      <c r="U3" s="1063"/>
      <c r="V3" s="1063"/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  <c r="AN3" s="1063"/>
      <c r="AO3" s="1063"/>
      <c r="AP3" s="1063"/>
      <c r="AQ3" s="1063"/>
      <c r="AR3" s="1063"/>
      <c r="AS3" s="1063"/>
      <c r="AT3" s="1063"/>
      <c r="AU3" s="1063"/>
      <c r="AV3" s="1063"/>
    </row>
    <row r="5" spans="1:48" s="164" customFormat="1" ht="15" customHeight="1" x14ac:dyDescent="0.2">
      <c r="A5" s="1064" t="s">
        <v>3</v>
      </c>
      <c r="B5" s="1065" t="s">
        <v>4</v>
      </c>
      <c r="C5" s="1066" t="s">
        <v>5</v>
      </c>
      <c r="D5" s="1066" t="s">
        <v>6</v>
      </c>
      <c r="E5" s="1066" t="s">
        <v>7</v>
      </c>
      <c r="F5" s="1066" t="s">
        <v>8</v>
      </c>
      <c r="G5" s="1066"/>
      <c r="H5" s="1066"/>
      <c r="I5" s="1066"/>
      <c r="J5" s="1067" t="s">
        <v>9</v>
      </c>
      <c r="K5" s="1066" t="s">
        <v>10</v>
      </c>
      <c r="L5" s="1066" t="s">
        <v>11</v>
      </c>
      <c r="M5" s="1066" t="s">
        <v>12</v>
      </c>
      <c r="N5" s="1066"/>
      <c r="O5" s="1066"/>
      <c r="P5" s="1066"/>
      <c r="Q5" s="1066"/>
      <c r="R5" s="1066" t="s">
        <v>13</v>
      </c>
      <c r="S5" s="1066"/>
      <c r="T5" s="1066"/>
      <c r="U5" s="1066" t="s">
        <v>14</v>
      </c>
      <c r="V5" s="1066"/>
      <c r="W5" s="1066" t="s">
        <v>15</v>
      </c>
      <c r="X5" s="1066" t="s">
        <v>16</v>
      </c>
      <c r="Y5" s="1066"/>
      <c r="Z5" s="1066" t="s">
        <v>17</v>
      </c>
      <c r="AA5" s="1066"/>
      <c r="AB5" s="1066"/>
      <c r="AC5" s="1066" t="s">
        <v>18</v>
      </c>
      <c r="AD5" s="1066"/>
      <c r="AE5" s="1064" t="s">
        <v>19</v>
      </c>
      <c r="AF5" s="1070" t="s">
        <v>20</v>
      </c>
      <c r="AG5" s="1070" t="s">
        <v>21</v>
      </c>
      <c r="AH5" s="1070" t="s">
        <v>22</v>
      </c>
      <c r="AI5" s="1066" t="s">
        <v>23</v>
      </c>
      <c r="AJ5" s="1070" t="s">
        <v>24</v>
      </c>
      <c r="AK5" s="1070" t="s">
        <v>25</v>
      </c>
      <c r="AL5" s="1070"/>
      <c r="AM5" s="1070"/>
      <c r="AN5" s="1070"/>
      <c r="AO5" s="1070" t="s">
        <v>26</v>
      </c>
      <c r="AP5" s="1070" t="s">
        <v>27</v>
      </c>
      <c r="AQ5" s="1070"/>
      <c r="AR5" s="1070"/>
      <c r="AS5" s="1076" t="s">
        <v>28</v>
      </c>
      <c r="AT5" s="1079" t="s">
        <v>29</v>
      </c>
      <c r="AU5" s="1079"/>
      <c r="AV5" s="1079"/>
    </row>
    <row r="6" spans="1:48" ht="38.25" customHeight="1" x14ac:dyDescent="0.2">
      <c r="A6" s="1064"/>
      <c r="B6" s="1065"/>
      <c r="C6" s="1066"/>
      <c r="D6" s="1066"/>
      <c r="E6" s="1066"/>
      <c r="F6" s="1071" t="s">
        <v>30</v>
      </c>
      <c r="G6" s="1071" t="s">
        <v>31</v>
      </c>
      <c r="H6" s="1071"/>
      <c r="I6" s="1071" t="s">
        <v>32</v>
      </c>
      <c r="J6" s="1068"/>
      <c r="K6" s="1066"/>
      <c r="L6" s="1066"/>
      <c r="M6" s="1071" t="s">
        <v>33</v>
      </c>
      <c r="N6" s="1071" t="s">
        <v>34</v>
      </c>
      <c r="O6" s="1071" t="s">
        <v>35</v>
      </c>
      <c r="P6" s="1071" t="s">
        <v>36</v>
      </c>
      <c r="Q6" s="1071" t="s">
        <v>37</v>
      </c>
      <c r="R6" s="1066" t="s">
        <v>38</v>
      </c>
      <c r="S6" s="1066" t="s">
        <v>39</v>
      </c>
      <c r="T6" s="1066" t="s">
        <v>40</v>
      </c>
      <c r="U6" s="1071" t="s">
        <v>41</v>
      </c>
      <c r="V6" s="1071" t="s">
        <v>12</v>
      </c>
      <c r="W6" s="1066"/>
      <c r="X6" s="1066" t="s">
        <v>42</v>
      </c>
      <c r="Y6" s="1066" t="s">
        <v>43</v>
      </c>
      <c r="Z6" s="1066" t="s">
        <v>44</v>
      </c>
      <c r="AA6" s="1066" t="s">
        <v>45</v>
      </c>
      <c r="AB6" s="1066" t="s">
        <v>11</v>
      </c>
      <c r="AC6" s="1071" t="s">
        <v>46</v>
      </c>
      <c r="AD6" s="1071" t="s">
        <v>47</v>
      </c>
      <c r="AE6" s="1064"/>
      <c r="AF6" s="1070"/>
      <c r="AG6" s="1070"/>
      <c r="AH6" s="1070"/>
      <c r="AI6" s="1066"/>
      <c r="AJ6" s="1070"/>
      <c r="AK6" s="1070" t="s">
        <v>48</v>
      </c>
      <c r="AL6" s="1070" t="s">
        <v>49</v>
      </c>
      <c r="AM6" s="1070" t="s">
        <v>50</v>
      </c>
      <c r="AN6" s="1070" t="s">
        <v>51</v>
      </c>
      <c r="AO6" s="1070"/>
      <c r="AP6" s="1070" t="s">
        <v>52</v>
      </c>
      <c r="AQ6" s="1073" t="s">
        <v>53</v>
      </c>
      <c r="AR6" s="1073" t="s">
        <v>54</v>
      </c>
      <c r="AS6" s="1077"/>
      <c r="AT6" s="1070" t="s">
        <v>55</v>
      </c>
      <c r="AU6" s="1074" t="s">
        <v>56</v>
      </c>
      <c r="AV6" s="1075"/>
    </row>
    <row r="7" spans="1:48" ht="16" x14ac:dyDescent="0.2">
      <c r="A7" s="1064"/>
      <c r="B7" s="1065"/>
      <c r="C7" s="1066"/>
      <c r="D7" s="1066"/>
      <c r="E7" s="1066"/>
      <c r="F7" s="1071"/>
      <c r="G7" s="2" t="s">
        <v>41</v>
      </c>
      <c r="H7" s="18" t="s">
        <v>12</v>
      </c>
      <c r="I7" s="1071"/>
      <c r="J7" s="1069"/>
      <c r="K7" s="1066"/>
      <c r="L7" s="1066"/>
      <c r="M7" s="1071"/>
      <c r="N7" s="1071"/>
      <c r="O7" s="1071"/>
      <c r="P7" s="1071"/>
      <c r="Q7" s="1071"/>
      <c r="R7" s="1066"/>
      <c r="S7" s="1066"/>
      <c r="T7" s="1066"/>
      <c r="U7" s="1071"/>
      <c r="V7" s="1071"/>
      <c r="W7" s="1066"/>
      <c r="X7" s="1066"/>
      <c r="Y7" s="1066"/>
      <c r="Z7" s="1066"/>
      <c r="AA7" s="1066"/>
      <c r="AB7" s="1066"/>
      <c r="AC7" s="1071"/>
      <c r="AD7" s="1071"/>
      <c r="AE7" s="1064"/>
      <c r="AF7" s="1070"/>
      <c r="AG7" s="1070"/>
      <c r="AH7" s="1070"/>
      <c r="AI7" s="1066"/>
      <c r="AJ7" s="1070"/>
      <c r="AK7" s="1070"/>
      <c r="AL7" s="1070"/>
      <c r="AM7" s="1070"/>
      <c r="AN7" s="1070"/>
      <c r="AO7" s="1070"/>
      <c r="AP7" s="1070"/>
      <c r="AQ7" s="1073"/>
      <c r="AR7" s="1073"/>
      <c r="AS7" s="1078"/>
      <c r="AT7" s="1070"/>
      <c r="AU7" s="15" t="s">
        <v>57</v>
      </c>
      <c r="AV7" s="10" t="s">
        <v>58</v>
      </c>
    </row>
    <row r="8" spans="1:48" x14ac:dyDescent="0.2">
      <c r="A8" s="3">
        <v>1</v>
      </c>
      <c r="B8" s="11">
        <v>2</v>
      </c>
      <c r="C8" s="3">
        <v>3</v>
      </c>
      <c r="D8" s="3">
        <v>4</v>
      </c>
      <c r="E8" s="11">
        <v>5</v>
      </c>
      <c r="F8" s="3">
        <v>6</v>
      </c>
      <c r="G8" s="3">
        <v>7</v>
      </c>
      <c r="H8" s="11">
        <v>8</v>
      </c>
      <c r="I8" s="3">
        <v>9</v>
      </c>
      <c r="J8" s="3">
        <v>10</v>
      </c>
      <c r="K8" s="11">
        <v>11</v>
      </c>
      <c r="L8" s="3">
        <v>12</v>
      </c>
      <c r="M8" s="3">
        <v>13</v>
      </c>
      <c r="N8" s="11">
        <v>14</v>
      </c>
      <c r="O8" s="3">
        <v>15</v>
      </c>
      <c r="P8" s="3">
        <v>16</v>
      </c>
      <c r="Q8" s="11">
        <v>17</v>
      </c>
      <c r="R8" s="3">
        <v>18</v>
      </c>
      <c r="S8" s="3">
        <v>19</v>
      </c>
      <c r="T8" s="11">
        <v>20</v>
      </c>
      <c r="U8" s="3">
        <v>21</v>
      </c>
      <c r="V8" s="3">
        <v>22</v>
      </c>
      <c r="W8" s="11">
        <v>23</v>
      </c>
      <c r="X8" s="3">
        <v>24</v>
      </c>
      <c r="Y8" s="3">
        <v>25</v>
      </c>
      <c r="Z8" s="11">
        <v>26</v>
      </c>
      <c r="AA8" s="3">
        <v>27</v>
      </c>
      <c r="AB8" s="3">
        <v>28</v>
      </c>
      <c r="AC8" s="11">
        <v>29</v>
      </c>
      <c r="AD8" s="3">
        <v>30</v>
      </c>
      <c r="AE8" s="3">
        <v>31</v>
      </c>
      <c r="AF8" s="11">
        <v>32</v>
      </c>
      <c r="AG8" s="3">
        <v>33</v>
      </c>
      <c r="AH8" s="3">
        <v>34</v>
      </c>
      <c r="AI8" s="11">
        <v>35</v>
      </c>
      <c r="AJ8" s="3">
        <v>36</v>
      </c>
      <c r="AK8" s="3">
        <v>37</v>
      </c>
      <c r="AL8" s="11">
        <v>38</v>
      </c>
      <c r="AM8" s="3">
        <v>39</v>
      </c>
      <c r="AN8" s="3">
        <v>40</v>
      </c>
      <c r="AO8" s="11">
        <v>41</v>
      </c>
      <c r="AP8" s="3">
        <v>42</v>
      </c>
      <c r="AQ8" s="3">
        <v>43</v>
      </c>
      <c r="AR8" s="11">
        <v>44</v>
      </c>
      <c r="AS8" s="3">
        <v>45</v>
      </c>
      <c r="AT8" s="3">
        <v>46</v>
      </c>
      <c r="AU8" s="11">
        <v>47</v>
      </c>
      <c r="AV8" s="3">
        <v>48</v>
      </c>
    </row>
    <row r="9" spans="1:48" s="166" customFormat="1" ht="22.5" customHeight="1" x14ac:dyDescent="0.2">
      <c r="A9" s="5">
        <v>1</v>
      </c>
      <c r="B9" s="237" t="s">
        <v>59</v>
      </c>
      <c r="C9" s="174"/>
      <c r="D9" s="113"/>
      <c r="E9" s="174"/>
      <c r="F9" s="174"/>
      <c r="G9" s="174"/>
      <c r="H9" s="174"/>
      <c r="I9" s="174"/>
      <c r="J9" s="174"/>
      <c r="K9" s="174"/>
      <c r="L9" s="11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242">
        <f>SUM(AN10,AN14,AN252,AN372,AN422,AN432)</f>
        <v>31825596126.228348</v>
      </c>
      <c r="AO9" s="113"/>
      <c r="AP9" s="174"/>
      <c r="AQ9" s="113"/>
      <c r="AR9" s="174"/>
      <c r="AS9" s="174"/>
      <c r="AT9" s="174"/>
      <c r="AU9" s="174"/>
      <c r="AV9" s="174"/>
    </row>
    <row r="10" spans="1:48" ht="16" x14ac:dyDescent="0.2">
      <c r="A10" s="5" t="s">
        <v>60</v>
      </c>
      <c r="B10" s="6" t="s">
        <v>61</v>
      </c>
      <c r="C10" s="140"/>
      <c r="D10" s="141"/>
      <c r="E10" s="140"/>
      <c r="F10" s="140"/>
      <c r="G10" s="140"/>
      <c r="H10" s="140"/>
      <c r="I10" s="140"/>
      <c r="J10" s="4"/>
      <c r="K10" s="4"/>
      <c r="L10" s="1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149"/>
      <c r="AI10" s="14"/>
      <c r="AJ10" s="21"/>
      <c r="AK10" s="4"/>
      <c r="AL10" s="4"/>
      <c r="AM10" s="4"/>
      <c r="AN10" s="150"/>
      <c r="AO10" s="10"/>
      <c r="AP10" s="149"/>
      <c r="AQ10" s="200"/>
      <c r="AR10" s="153"/>
      <c r="AS10" s="154"/>
      <c r="AT10" s="4"/>
      <c r="AU10" s="4"/>
      <c r="AV10" s="4"/>
    </row>
    <row r="11" spans="1:48" s="165" customFormat="1" ht="16" x14ac:dyDescent="0.2">
      <c r="A11" s="12" t="s">
        <v>62</v>
      </c>
      <c r="B11" s="13" t="s">
        <v>61</v>
      </c>
      <c r="C11" s="140"/>
      <c r="D11" s="141"/>
      <c r="E11" s="140"/>
      <c r="F11" s="140"/>
      <c r="G11" s="140"/>
      <c r="H11" s="140"/>
      <c r="I11" s="140"/>
      <c r="J11" s="14"/>
      <c r="K11" s="14"/>
      <c r="L11" s="12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21"/>
      <c r="AK11" s="14"/>
      <c r="AL11" s="14"/>
      <c r="AM11" s="14"/>
      <c r="AN11" s="151"/>
      <c r="AO11" s="124"/>
      <c r="AP11" s="155"/>
      <c r="AQ11" s="201"/>
      <c r="AR11" s="139"/>
      <c r="AS11" s="138"/>
      <c r="AT11" s="14"/>
      <c r="AU11" s="14"/>
      <c r="AV11" s="14"/>
    </row>
    <row r="12" spans="1:48" ht="16" x14ac:dyDescent="0.2">
      <c r="A12" s="5"/>
      <c r="B12" s="7" t="s">
        <v>63</v>
      </c>
      <c r="C12" s="140"/>
      <c r="D12" s="141"/>
      <c r="E12" s="140"/>
      <c r="F12" s="140"/>
      <c r="G12" s="140"/>
      <c r="H12" s="140"/>
      <c r="I12" s="140"/>
      <c r="J12" s="4"/>
      <c r="K12" s="4"/>
      <c r="L12" s="1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14"/>
      <c r="AI12" s="14"/>
      <c r="AJ12" s="21"/>
      <c r="AK12" s="4"/>
      <c r="AL12" s="4"/>
      <c r="AM12" s="4"/>
      <c r="AN12" s="152"/>
      <c r="AO12" s="10"/>
      <c r="AP12" s="156"/>
      <c r="AQ12" s="202"/>
      <c r="AR12" s="157"/>
      <c r="AS12" s="158"/>
      <c r="AT12" s="4"/>
      <c r="AU12" s="4"/>
      <c r="AV12" s="4"/>
    </row>
    <row r="13" spans="1:48" x14ac:dyDescent="0.2">
      <c r="A13" s="5"/>
      <c r="B13" s="7"/>
      <c r="C13" s="4"/>
      <c r="D13" s="10"/>
      <c r="E13" s="4"/>
      <c r="F13" s="4"/>
      <c r="G13" s="4"/>
      <c r="H13" s="4"/>
      <c r="I13" s="4"/>
      <c r="J13" s="4"/>
      <c r="K13" s="4"/>
      <c r="L13" s="1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10"/>
      <c r="AP13" s="4"/>
      <c r="AQ13" s="10"/>
      <c r="AR13" s="4"/>
      <c r="AS13" s="4"/>
      <c r="AT13" s="4"/>
      <c r="AU13" s="4"/>
      <c r="AV13" s="4"/>
    </row>
    <row r="14" spans="1:48" s="166" customFormat="1" ht="29.25" customHeight="1" x14ac:dyDescent="0.2">
      <c r="A14" s="5" t="s">
        <v>64</v>
      </c>
      <c r="B14" s="237" t="s">
        <v>65</v>
      </c>
      <c r="C14" s="174"/>
      <c r="D14" s="113"/>
      <c r="E14" s="174"/>
      <c r="F14" s="174"/>
      <c r="G14" s="174"/>
      <c r="H14" s="174"/>
      <c r="I14" s="174"/>
      <c r="J14" s="174"/>
      <c r="K14" s="174"/>
      <c r="L14" s="11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174"/>
      <c r="AL14" s="174"/>
      <c r="AM14" s="174"/>
      <c r="AN14" s="241">
        <f>SUM(AN15,AN25,AN49,AN52,AN55,AN235,AN239,AN242,AN245,AN248)</f>
        <v>2588950283.0194407</v>
      </c>
      <c r="AO14" s="113"/>
      <c r="AP14" s="174"/>
      <c r="AQ14" s="113"/>
      <c r="AR14" s="174"/>
      <c r="AS14" s="174"/>
      <c r="AT14" s="174"/>
      <c r="AU14" s="174"/>
      <c r="AV14" s="174"/>
    </row>
    <row r="15" spans="1:48" s="166" customFormat="1" ht="20" customHeight="1" x14ac:dyDescent="0.2">
      <c r="A15" s="5" t="s">
        <v>66</v>
      </c>
      <c r="B15" s="67" t="s">
        <v>67</v>
      </c>
      <c r="C15" s="174"/>
      <c r="D15" s="113"/>
      <c r="E15" s="174"/>
      <c r="F15" s="174"/>
      <c r="G15" s="174"/>
      <c r="H15" s="174"/>
      <c r="I15" s="174"/>
      <c r="J15" s="174"/>
      <c r="K15" s="174"/>
      <c r="L15" s="11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174"/>
      <c r="AL15" s="174"/>
      <c r="AM15" s="174"/>
      <c r="AN15" s="241">
        <f>SUM(AN16:AN23)</f>
        <v>1100000000</v>
      </c>
      <c r="AO15" s="113"/>
      <c r="AP15" s="174"/>
      <c r="AQ15" s="113"/>
      <c r="AR15" s="174"/>
      <c r="AS15" s="174"/>
      <c r="AT15" s="174"/>
      <c r="AU15" s="174"/>
      <c r="AV15" s="174"/>
    </row>
    <row r="16" spans="1:48" s="166" customFormat="1" ht="20" customHeight="1" x14ac:dyDescent="0.2">
      <c r="A16" s="5"/>
      <c r="B16" s="67" t="s">
        <v>68</v>
      </c>
      <c r="C16" s="142" t="s">
        <v>69</v>
      </c>
      <c r="D16" s="143" t="s">
        <v>70</v>
      </c>
      <c r="E16" s="238"/>
      <c r="F16" s="238"/>
      <c r="G16" s="238"/>
      <c r="H16" s="238"/>
      <c r="I16" s="238"/>
      <c r="J16" s="143" t="s">
        <v>71</v>
      </c>
      <c r="K16" s="145" t="s">
        <v>72</v>
      </c>
      <c r="L16" s="145"/>
      <c r="M16" s="238"/>
      <c r="N16" s="143" t="s">
        <v>72</v>
      </c>
      <c r="O16" s="143" t="s">
        <v>72</v>
      </c>
      <c r="P16" s="143" t="s">
        <v>73</v>
      </c>
      <c r="Q16" s="143" t="s">
        <v>72</v>
      </c>
      <c r="R16" s="174" t="s">
        <v>72</v>
      </c>
      <c r="S16" s="174" t="s">
        <v>72</v>
      </c>
      <c r="T16" s="174" t="s">
        <v>72</v>
      </c>
      <c r="U16" s="174" t="s">
        <v>72</v>
      </c>
      <c r="V16" s="174" t="s">
        <v>72</v>
      </c>
      <c r="W16" s="174" t="s">
        <v>72</v>
      </c>
      <c r="X16" s="174" t="s">
        <v>72</v>
      </c>
      <c r="Y16" s="174" t="s">
        <v>72</v>
      </c>
      <c r="Z16" s="174" t="s">
        <v>72</v>
      </c>
      <c r="AA16" s="174" t="s">
        <v>72</v>
      </c>
      <c r="AB16" s="174" t="s">
        <v>72</v>
      </c>
      <c r="AC16" s="174" t="s">
        <v>72</v>
      </c>
      <c r="AD16" s="174" t="s">
        <v>72</v>
      </c>
      <c r="AE16" s="174" t="s">
        <v>72</v>
      </c>
      <c r="AF16" s="174" t="s">
        <v>72</v>
      </c>
      <c r="AG16" s="174" t="s">
        <v>72</v>
      </c>
      <c r="AH16" s="174" t="s">
        <v>72</v>
      </c>
      <c r="AI16" s="30" t="s">
        <v>74</v>
      </c>
      <c r="AJ16" s="30" t="s">
        <v>75</v>
      </c>
      <c r="AK16" s="175"/>
      <c r="AL16" s="175"/>
      <c r="AM16" s="175"/>
      <c r="AN16" s="54">
        <v>600000000</v>
      </c>
      <c r="AO16" s="168" t="s">
        <v>637</v>
      </c>
      <c r="AP16" s="178" t="s">
        <v>72</v>
      </c>
      <c r="AQ16" s="168" t="s">
        <v>638</v>
      </c>
      <c r="AR16" s="176" t="s">
        <v>605</v>
      </c>
      <c r="AS16" s="178" t="s">
        <v>72</v>
      </c>
      <c r="AT16" s="176" t="s">
        <v>642</v>
      </c>
      <c r="AU16" s="178" t="s">
        <v>72</v>
      </c>
      <c r="AV16" s="178" t="s">
        <v>72</v>
      </c>
    </row>
    <row r="17" spans="1:48" s="166" customFormat="1" ht="20" customHeight="1" x14ac:dyDescent="0.2">
      <c r="A17" s="5"/>
      <c r="B17" s="67"/>
      <c r="C17" s="142" t="s">
        <v>76</v>
      </c>
      <c r="D17" s="143" t="s">
        <v>77</v>
      </c>
      <c r="E17" s="238"/>
      <c r="F17" s="238"/>
      <c r="G17" s="238"/>
      <c r="H17" s="238"/>
      <c r="I17" s="238"/>
      <c r="J17" s="143" t="s">
        <v>78</v>
      </c>
      <c r="K17" s="143" t="s">
        <v>79</v>
      </c>
      <c r="L17" s="145"/>
      <c r="M17" s="238"/>
      <c r="N17" s="143" t="s">
        <v>72</v>
      </c>
      <c r="O17" s="143" t="s">
        <v>72</v>
      </c>
      <c r="P17" s="143" t="s">
        <v>80</v>
      </c>
      <c r="Q17" s="143" t="s">
        <v>72</v>
      </c>
      <c r="R17" s="174" t="s">
        <v>72</v>
      </c>
      <c r="S17" s="174" t="s">
        <v>72</v>
      </c>
      <c r="T17" s="174" t="s">
        <v>72</v>
      </c>
      <c r="U17" s="174" t="s">
        <v>72</v>
      </c>
      <c r="V17" s="174" t="s">
        <v>72</v>
      </c>
      <c r="W17" s="174" t="s">
        <v>72</v>
      </c>
      <c r="X17" s="174" t="s">
        <v>72</v>
      </c>
      <c r="Y17" s="174" t="s">
        <v>72</v>
      </c>
      <c r="Z17" s="174" t="s">
        <v>72</v>
      </c>
      <c r="AA17" s="174" t="s">
        <v>72</v>
      </c>
      <c r="AB17" s="174" t="s">
        <v>72</v>
      </c>
      <c r="AC17" s="174" t="s">
        <v>72</v>
      </c>
      <c r="AD17" s="174" t="s">
        <v>72</v>
      </c>
      <c r="AE17" s="174" t="s">
        <v>72</v>
      </c>
      <c r="AF17" s="174" t="s">
        <v>72</v>
      </c>
      <c r="AG17" s="174" t="s">
        <v>72</v>
      </c>
      <c r="AH17" s="174" t="s">
        <v>72</v>
      </c>
      <c r="AI17" s="30" t="s">
        <v>81</v>
      </c>
      <c r="AJ17" s="30" t="s">
        <v>82</v>
      </c>
      <c r="AK17" s="175"/>
      <c r="AL17" s="175"/>
      <c r="AM17" s="175"/>
      <c r="AN17" s="54">
        <v>80000000</v>
      </c>
      <c r="AO17" s="168" t="s">
        <v>637</v>
      </c>
      <c r="AP17" s="178" t="s">
        <v>72</v>
      </c>
      <c r="AQ17" s="168" t="s">
        <v>638</v>
      </c>
      <c r="AR17" s="176" t="s">
        <v>640</v>
      </c>
      <c r="AS17" s="178" t="s">
        <v>72</v>
      </c>
      <c r="AT17" s="176" t="s">
        <v>642</v>
      </c>
      <c r="AU17" s="178" t="s">
        <v>72</v>
      </c>
      <c r="AV17" s="178" t="s">
        <v>72</v>
      </c>
    </row>
    <row r="18" spans="1:48" s="166" customFormat="1" ht="20" customHeight="1" x14ac:dyDescent="0.2">
      <c r="A18" s="5"/>
      <c r="B18" s="67"/>
      <c r="C18" s="239" t="s">
        <v>76</v>
      </c>
      <c r="D18" s="143" t="s">
        <v>77</v>
      </c>
      <c r="E18" s="238"/>
      <c r="F18" s="238"/>
      <c r="G18" s="238"/>
      <c r="H18" s="238"/>
      <c r="I18" s="238"/>
      <c r="J18" s="143" t="s">
        <v>78</v>
      </c>
      <c r="K18" s="143" t="s">
        <v>79</v>
      </c>
      <c r="L18" s="145"/>
      <c r="M18" s="238"/>
      <c r="N18" s="143" t="s">
        <v>72</v>
      </c>
      <c r="O18" s="143" t="s">
        <v>72</v>
      </c>
      <c r="P18" s="143" t="s">
        <v>83</v>
      </c>
      <c r="Q18" s="143" t="s">
        <v>72</v>
      </c>
      <c r="R18" s="174" t="s">
        <v>72</v>
      </c>
      <c r="S18" s="174" t="s">
        <v>72</v>
      </c>
      <c r="T18" s="174" t="s">
        <v>72</v>
      </c>
      <c r="U18" s="174" t="s">
        <v>72</v>
      </c>
      <c r="V18" s="174" t="s">
        <v>72</v>
      </c>
      <c r="W18" s="174" t="s">
        <v>72</v>
      </c>
      <c r="X18" s="174" t="s">
        <v>72</v>
      </c>
      <c r="Y18" s="174" t="s">
        <v>72</v>
      </c>
      <c r="Z18" s="174" t="s">
        <v>72</v>
      </c>
      <c r="AA18" s="174" t="s">
        <v>72</v>
      </c>
      <c r="AB18" s="174" t="s">
        <v>72</v>
      </c>
      <c r="AC18" s="174" t="s">
        <v>72</v>
      </c>
      <c r="AD18" s="174" t="s">
        <v>72</v>
      </c>
      <c r="AE18" s="174" t="s">
        <v>72</v>
      </c>
      <c r="AF18" s="174" t="s">
        <v>72</v>
      </c>
      <c r="AG18" s="174" t="s">
        <v>72</v>
      </c>
      <c r="AH18" s="174" t="s">
        <v>72</v>
      </c>
      <c r="AI18" s="30" t="s">
        <v>81</v>
      </c>
      <c r="AJ18" s="30" t="s">
        <v>82</v>
      </c>
      <c r="AK18" s="175"/>
      <c r="AL18" s="175"/>
      <c r="AM18" s="175"/>
      <c r="AN18" s="54">
        <v>80000000</v>
      </c>
      <c r="AO18" s="168" t="s">
        <v>637</v>
      </c>
      <c r="AP18" s="178" t="s">
        <v>72</v>
      </c>
      <c r="AQ18" s="168" t="s">
        <v>638</v>
      </c>
      <c r="AR18" s="176" t="s">
        <v>640</v>
      </c>
      <c r="AS18" s="178" t="s">
        <v>72</v>
      </c>
      <c r="AT18" s="176" t="s">
        <v>642</v>
      </c>
      <c r="AU18" s="178" t="s">
        <v>72</v>
      </c>
      <c r="AV18" s="178" t="s">
        <v>72</v>
      </c>
    </row>
    <row r="19" spans="1:48" s="166" customFormat="1" ht="20" customHeight="1" x14ac:dyDescent="0.2">
      <c r="A19" s="5"/>
      <c r="B19" s="67"/>
      <c r="C19" s="147" t="s">
        <v>76</v>
      </c>
      <c r="D19" s="192" t="s">
        <v>77</v>
      </c>
      <c r="E19" s="240"/>
      <c r="F19" s="240"/>
      <c r="G19" s="240"/>
      <c r="H19" s="240"/>
      <c r="I19" s="240"/>
      <c r="J19" s="192" t="s">
        <v>84</v>
      </c>
      <c r="K19" s="192" t="s">
        <v>72</v>
      </c>
      <c r="L19" s="192"/>
      <c r="M19" s="240"/>
      <c r="N19" s="192" t="s">
        <v>72</v>
      </c>
      <c r="O19" s="192" t="s">
        <v>72</v>
      </c>
      <c r="P19" s="192" t="s">
        <v>85</v>
      </c>
      <c r="Q19" s="143" t="s">
        <v>72</v>
      </c>
      <c r="R19" s="174" t="s">
        <v>72</v>
      </c>
      <c r="S19" s="174" t="s">
        <v>72</v>
      </c>
      <c r="T19" s="174" t="s">
        <v>72</v>
      </c>
      <c r="U19" s="174" t="s">
        <v>72</v>
      </c>
      <c r="V19" s="174" t="s">
        <v>72</v>
      </c>
      <c r="W19" s="174" t="s">
        <v>72</v>
      </c>
      <c r="X19" s="174" t="s">
        <v>72</v>
      </c>
      <c r="Y19" s="174" t="s">
        <v>72</v>
      </c>
      <c r="Z19" s="174" t="s">
        <v>72</v>
      </c>
      <c r="AA19" s="174" t="s">
        <v>72</v>
      </c>
      <c r="AB19" s="174" t="s">
        <v>72</v>
      </c>
      <c r="AC19" s="174" t="s">
        <v>72</v>
      </c>
      <c r="AD19" s="174" t="s">
        <v>72</v>
      </c>
      <c r="AE19" s="174" t="s">
        <v>72</v>
      </c>
      <c r="AF19" s="174" t="s">
        <v>72</v>
      </c>
      <c r="AG19" s="174" t="s">
        <v>72</v>
      </c>
      <c r="AH19" s="174" t="s">
        <v>72</v>
      </c>
      <c r="AI19" s="125" t="s">
        <v>74</v>
      </c>
      <c r="AJ19" s="30" t="s">
        <v>86</v>
      </c>
      <c r="AK19" s="175"/>
      <c r="AL19" s="175"/>
      <c r="AM19" s="175"/>
      <c r="AN19" s="53">
        <v>80000000</v>
      </c>
      <c r="AO19" s="168" t="s">
        <v>637</v>
      </c>
      <c r="AP19" s="178" t="s">
        <v>72</v>
      </c>
      <c r="AQ19" s="168" t="s">
        <v>638</v>
      </c>
      <c r="AR19" s="176" t="s">
        <v>640</v>
      </c>
      <c r="AS19" s="178" t="s">
        <v>72</v>
      </c>
      <c r="AT19" s="176" t="s">
        <v>642</v>
      </c>
      <c r="AU19" s="178" t="s">
        <v>72</v>
      </c>
      <c r="AV19" s="178" t="s">
        <v>72</v>
      </c>
    </row>
    <row r="20" spans="1:48" s="166" customFormat="1" ht="20" customHeight="1" x14ac:dyDescent="0.2">
      <c r="A20" s="5"/>
      <c r="B20" s="67"/>
      <c r="C20" s="147" t="s">
        <v>76</v>
      </c>
      <c r="D20" s="143" t="s">
        <v>77</v>
      </c>
      <c r="E20" s="238"/>
      <c r="F20" s="238"/>
      <c r="G20" s="238"/>
      <c r="H20" s="238"/>
      <c r="I20" s="238"/>
      <c r="J20" s="143" t="s">
        <v>87</v>
      </c>
      <c r="K20" s="143" t="s">
        <v>88</v>
      </c>
      <c r="L20" s="145"/>
      <c r="M20" s="238"/>
      <c r="N20" s="143" t="s">
        <v>72</v>
      </c>
      <c r="O20" s="143" t="s">
        <v>72</v>
      </c>
      <c r="P20" s="143" t="s">
        <v>89</v>
      </c>
      <c r="Q20" s="143" t="s">
        <v>72</v>
      </c>
      <c r="R20" s="174" t="s">
        <v>72</v>
      </c>
      <c r="S20" s="174" t="s">
        <v>72</v>
      </c>
      <c r="T20" s="174" t="s">
        <v>72</v>
      </c>
      <c r="U20" s="174" t="s">
        <v>72</v>
      </c>
      <c r="V20" s="174" t="s">
        <v>72</v>
      </c>
      <c r="W20" s="174" t="s">
        <v>72</v>
      </c>
      <c r="X20" s="174" t="s">
        <v>72</v>
      </c>
      <c r="Y20" s="174" t="s">
        <v>72</v>
      </c>
      <c r="Z20" s="174" t="s">
        <v>72</v>
      </c>
      <c r="AA20" s="174" t="s">
        <v>72</v>
      </c>
      <c r="AB20" s="174" t="s">
        <v>72</v>
      </c>
      <c r="AC20" s="174" t="s">
        <v>72</v>
      </c>
      <c r="AD20" s="174" t="s">
        <v>72</v>
      </c>
      <c r="AE20" s="174" t="s">
        <v>72</v>
      </c>
      <c r="AF20" s="174" t="s">
        <v>72</v>
      </c>
      <c r="AG20" s="174" t="s">
        <v>72</v>
      </c>
      <c r="AH20" s="174" t="s">
        <v>72</v>
      </c>
      <c r="AI20" s="30" t="s">
        <v>81</v>
      </c>
      <c r="AJ20" s="30" t="s">
        <v>82</v>
      </c>
      <c r="AK20" s="175"/>
      <c r="AL20" s="175"/>
      <c r="AM20" s="175"/>
      <c r="AN20" s="53">
        <v>90000000</v>
      </c>
      <c r="AO20" s="168" t="s">
        <v>637</v>
      </c>
      <c r="AP20" s="178" t="s">
        <v>72</v>
      </c>
      <c r="AQ20" s="168" t="s">
        <v>638</v>
      </c>
      <c r="AR20" s="176" t="s">
        <v>640</v>
      </c>
      <c r="AS20" s="178" t="s">
        <v>72</v>
      </c>
      <c r="AT20" s="176" t="s">
        <v>642</v>
      </c>
      <c r="AU20" s="178" t="s">
        <v>72</v>
      </c>
      <c r="AV20" s="178" t="s">
        <v>72</v>
      </c>
    </row>
    <row r="21" spans="1:48" s="166" customFormat="1" ht="20" customHeight="1" x14ac:dyDescent="0.2">
      <c r="A21" s="5"/>
      <c r="B21" s="67"/>
      <c r="C21" s="147" t="s">
        <v>76</v>
      </c>
      <c r="D21" s="148" t="s">
        <v>77</v>
      </c>
      <c r="E21" s="238"/>
      <c r="F21" s="238"/>
      <c r="G21" s="238"/>
      <c r="H21" s="238"/>
      <c r="I21" s="238"/>
      <c r="J21" s="143" t="s">
        <v>78</v>
      </c>
      <c r="K21" s="143" t="s">
        <v>79</v>
      </c>
      <c r="L21" s="145"/>
      <c r="M21" s="238"/>
      <c r="N21" s="143" t="s">
        <v>90</v>
      </c>
      <c r="O21" s="143" t="s">
        <v>91</v>
      </c>
      <c r="P21" s="143" t="s">
        <v>92</v>
      </c>
      <c r="Q21" s="143" t="s">
        <v>72</v>
      </c>
      <c r="R21" s="174" t="s">
        <v>72</v>
      </c>
      <c r="S21" s="174" t="s">
        <v>72</v>
      </c>
      <c r="T21" s="174" t="s">
        <v>72</v>
      </c>
      <c r="U21" s="174" t="s">
        <v>72</v>
      </c>
      <c r="V21" s="174" t="s">
        <v>72</v>
      </c>
      <c r="W21" s="174" t="s">
        <v>72</v>
      </c>
      <c r="X21" s="174" t="s">
        <v>72</v>
      </c>
      <c r="Y21" s="174" t="s">
        <v>72</v>
      </c>
      <c r="Z21" s="174" t="s">
        <v>72</v>
      </c>
      <c r="AA21" s="174" t="s">
        <v>72</v>
      </c>
      <c r="AB21" s="174" t="s">
        <v>72</v>
      </c>
      <c r="AC21" s="174" t="s">
        <v>72</v>
      </c>
      <c r="AD21" s="174" t="s">
        <v>72</v>
      </c>
      <c r="AE21" s="174" t="s">
        <v>72</v>
      </c>
      <c r="AF21" s="174" t="s">
        <v>72</v>
      </c>
      <c r="AG21" s="174" t="s">
        <v>72</v>
      </c>
      <c r="AH21" s="174" t="s">
        <v>72</v>
      </c>
      <c r="AI21" s="30" t="s">
        <v>81</v>
      </c>
      <c r="AJ21" s="30" t="s">
        <v>82</v>
      </c>
      <c r="AK21" s="175"/>
      <c r="AL21" s="175"/>
      <c r="AM21" s="175"/>
      <c r="AN21" s="53">
        <v>80000000</v>
      </c>
      <c r="AO21" s="168" t="s">
        <v>637</v>
      </c>
      <c r="AP21" s="178" t="s">
        <v>72</v>
      </c>
      <c r="AQ21" s="168" t="s">
        <v>638</v>
      </c>
      <c r="AR21" s="176" t="s">
        <v>640</v>
      </c>
      <c r="AS21" s="178" t="s">
        <v>72</v>
      </c>
      <c r="AT21" s="176" t="s">
        <v>642</v>
      </c>
      <c r="AU21" s="178" t="s">
        <v>72</v>
      </c>
      <c r="AV21" s="178" t="s">
        <v>72</v>
      </c>
    </row>
    <row r="22" spans="1:48" s="166" customFormat="1" ht="20" customHeight="1" x14ac:dyDescent="0.2">
      <c r="A22" s="5"/>
      <c r="B22" s="67"/>
      <c r="C22" s="147" t="s">
        <v>76</v>
      </c>
      <c r="D22" s="143" t="s">
        <v>77</v>
      </c>
      <c r="E22" s="238"/>
      <c r="F22" s="238"/>
      <c r="G22" s="238"/>
      <c r="H22" s="238"/>
      <c r="I22" s="238"/>
      <c r="J22" s="143" t="s">
        <v>93</v>
      </c>
      <c r="K22" s="145" t="s">
        <v>72</v>
      </c>
      <c r="L22" s="145"/>
      <c r="M22" s="238"/>
      <c r="N22" s="143" t="s">
        <v>72</v>
      </c>
      <c r="O22" s="143" t="s">
        <v>72</v>
      </c>
      <c r="P22" s="143" t="s">
        <v>94</v>
      </c>
      <c r="Q22" s="143" t="s">
        <v>72</v>
      </c>
      <c r="R22" s="174" t="s">
        <v>72</v>
      </c>
      <c r="S22" s="174" t="s">
        <v>72</v>
      </c>
      <c r="T22" s="174" t="s">
        <v>72</v>
      </c>
      <c r="U22" s="174" t="s">
        <v>72</v>
      </c>
      <c r="V22" s="174" t="s">
        <v>72</v>
      </c>
      <c r="W22" s="174" t="s">
        <v>72</v>
      </c>
      <c r="X22" s="174" t="s">
        <v>72</v>
      </c>
      <c r="Y22" s="174" t="s">
        <v>72</v>
      </c>
      <c r="Z22" s="174" t="s">
        <v>72</v>
      </c>
      <c r="AA22" s="174" t="s">
        <v>72</v>
      </c>
      <c r="AB22" s="174" t="s">
        <v>72</v>
      </c>
      <c r="AC22" s="174" t="s">
        <v>72</v>
      </c>
      <c r="AD22" s="174" t="s">
        <v>72</v>
      </c>
      <c r="AE22" s="174" t="s">
        <v>72</v>
      </c>
      <c r="AF22" s="174" t="s">
        <v>72</v>
      </c>
      <c r="AG22" s="174" t="s">
        <v>72</v>
      </c>
      <c r="AH22" s="174" t="s">
        <v>72</v>
      </c>
      <c r="AI22" s="30" t="s">
        <v>74</v>
      </c>
      <c r="AJ22" s="30" t="s">
        <v>95</v>
      </c>
      <c r="AK22" s="175"/>
      <c r="AL22" s="175"/>
      <c r="AM22" s="175"/>
      <c r="AN22" s="53">
        <v>50000000</v>
      </c>
      <c r="AO22" s="168" t="s">
        <v>639</v>
      </c>
      <c r="AP22" s="178" t="s">
        <v>72</v>
      </c>
      <c r="AQ22" s="168" t="s">
        <v>638</v>
      </c>
      <c r="AR22" s="176" t="s">
        <v>641</v>
      </c>
      <c r="AS22" s="178" t="s">
        <v>72</v>
      </c>
      <c r="AT22" s="176" t="s">
        <v>643</v>
      </c>
      <c r="AU22" s="178" t="s">
        <v>72</v>
      </c>
      <c r="AV22" s="178" t="s">
        <v>72</v>
      </c>
    </row>
    <row r="23" spans="1:48" s="166" customFormat="1" ht="20" customHeight="1" x14ac:dyDescent="0.2">
      <c r="A23" s="5"/>
      <c r="B23" s="67"/>
      <c r="C23" s="147" t="s">
        <v>76</v>
      </c>
      <c r="D23" s="148" t="s">
        <v>77</v>
      </c>
      <c r="E23" s="238"/>
      <c r="F23" s="238"/>
      <c r="G23" s="238"/>
      <c r="H23" s="238"/>
      <c r="I23" s="238"/>
      <c r="J23" s="143" t="s">
        <v>96</v>
      </c>
      <c r="K23" s="145" t="s">
        <v>72</v>
      </c>
      <c r="L23" s="145"/>
      <c r="M23" s="238"/>
      <c r="N23" s="143" t="s">
        <v>72</v>
      </c>
      <c r="O23" s="143" t="s">
        <v>72</v>
      </c>
      <c r="P23" s="143" t="s">
        <v>97</v>
      </c>
      <c r="Q23" s="143" t="s">
        <v>72</v>
      </c>
      <c r="R23" s="174" t="s">
        <v>72</v>
      </c>
      <c r="S23" s="174" t="s">
        <v>72</v>
      </c>
      <c r="T23" s="174" t="s">
        <v>72</v>
      </c>
      <c r="U23" s="174" t="s">
        <v>72</v>
      </c>
      <c r="V23" s="174" t="s">
        <v>72</v>
      </c>
      <c r="W23" s="174" t="s">
        <v>72</v>
      </c>
      <c r="X23" s="174" t="s">
        <v>72</v>
      </c>
      <c r="Y23" s="174" t="s">
        <v>72</v>
      </c>
      <c r="Z23" s="174" t="s">
        <v>72</v>
      </c>
      <c r="AA23" s="174" t="s">
        <v>72</v>
      </c>
      <c r="AB23" s="174" t="s">
        <v>72</v>
      </c>
      <c r="AC23" s="174" t="s">
        <v>72</v>
      </c>
      <c r="AD23" s="174" t="s">
        <v>72</v>
      </c>
      <c r="AE23" s="174" t="s">
        <v>72</v>
      </c>
      <c r="AF23" s="174" t="s">
        <v>72</v>
      </c>
      <c r="AG23" s="174" t="s">
        <v>72</v>
      </c>
      <c r="AH23" s="174" t="s">
        <v>72</v>
      </c>
      <c r="AI23" s="30" t="s">
        <v>74</v>
      </c>
      <c r="AJ23" s="30" t="s">
        <v>98</v>
      </c>
      <c r="AK23" s="175"/>
      <c r="AL23" s="175"/>
      <c r="AM23" s="175"/>
      <c r="AN23" s="53">
        <v>40000000</v>
      </c>
      <c r="AO23" s="168" t="s">
        <v>639</v>
      </c>
      <c r="AP23" s="178" t="s">
        <v>72</v>
      </c>
      <c r="AQ23" s="168" t="s">
        <v>638</v>
      </c>
      <c r="AR23" s="176" t="s">
        <v>640</v>
      </c>
      <c r="AS23" s="178" t="s">
        <v>72</v>
      </c>
      <c r="AT23" s="176" t="s">
        <v>642</v>
      </c>
      <c r="AU23" s="178" t="s">
        <v>72</v>
      </c>
      <c r="AV23" s="178" t="s">
        <v>72</v>
      </c>
    </row>
    <row r="24" spans="1:48" x14ac:dyDescent="0.2">
      <c r="A24" s="5"/>
      <c r="B24" s="7"/>
      <c r="C24" s="7"/>
      <c r="D24" s="119"/>
      <c r="E24" s="7"/>
      <c r="F24" s="7"/>
      <c r="G24" s="7"/>
      <c r="H24" s="7"/>
      <c r="I24" s="7"/>
      <c r="J24" s="7"/>
      <c r="K24" s="7"/>
      <c r="L24" s="11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13"/>
      <c r="AJ24" s="13"/>
      <c r="AK24" s="13"/>
      <c r="AL24" s="13"/>
      <c r="AM24" s="13"/>
      <c r="AN24" s="13"/>
      <c r="AO24" s="119"/>
      <c r="AP24" s="7"/>
      <c r="AQ24" s="119"/>
      <c r="AR24" s="7"/>
      <c r="AS24" s="7"/>
      <c r="AT24" s="7"/>
      <c r="AU24" s="7"/>
      <c r="AV24" s="7"/>
    </row>
    <row r="25" spans="1:48" s="166" customFormat="1" ht="30" customHeight="1" x14ac:dyDescent="0.2">
      <c r="A25" s="5" t="s">
        <v>99</v>
      </c>
      <c r="B25" s="67" t="s">
        <v>100</v>
      </c>
      <c r="C25" s="67"/>
      <c r="D25" s="123"/>
      <c r="E25" s="67"/>
      <c r="F25" s="67"/>
      <c r="G25" s="67"/>
      <c r="H25" s="67"/>
      <c r="I25" s="67"/>
      <c r="J25" s="67"/>
      <c r="K25" s="67"/>
      <c r="L25" s="123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130"/>
      <c r="AJ25" s="130"/>
      <c r="AK25" s="130"/>
      <c r="AL25" s="130"/>
      <c r="AM25" s="130"/>
      <c r="AN25" s="224">
        <f>SUM(AN26:AN47)</f>
        <v>702443402.95919967</v>
      </c>
      <c r="AO25" s="123"/>
      <c r="AP25" s="67"/>
      <c r="AQ25" s="123"/>
      <c r="AR25" s="67"/>
      <c r="AS25" s="67"/>
      <c r="AT25" s="67"/>
      <c r="AU25" s="67"/>
      <c r="AV25" s="67"/>
    </row>
    <row r="26" spans="1:48" ht="16" x14ac:dyDescent="0.2">
      <c r="A26" s="5"/>
      <c r="B26" s="7" t="s">
        <v>68</v>
      </c>
      <c r="C26" s="22" t="s">
        <v>101</v>
      </c>
      <c r="D26" s="30" t="s">
        <v>102</v>
      </c>
      <c r="E26" s="27"/>
      <c r="F26" s="7"/>
      <c r="G26" s="7"/>
      <c r="H26" s="7"/>
      <c r="I26" s="7"/>
      <c r="J26" s="30" t="s">
        <v>78</v>
      </c>
      <c r="K26" s="32" t="s">
        <v>72</v>
      </c>
      <c r="L26" s="30"/>
      <c r="M26" s="30" t="s">
        <v>72</v>
      </c>
      <c r="N26" s="30" t="s">
        <v>103</v>
      </c>
      <c r="O26" s="30" t="s">
        <v>104</v>
      </c>
      <c r="P26" s="30" t="s">
        <v>105</v>
      </c>
      <c r="Q26" s="30" t="s">
        <v>72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30" t="s">
        <v>81</v>
      </c>
      <c r="AJ26" s="30" t="s">
        <v>82</v>
      </c>
      <c r="AK26" s="13"/>
      <c r="AL26" s="13"/>
      <c r="AM26" s="13"/>
      <c r="AN26" s="54">
        <v>65000000</v>
      </c>
      <c r="AO26" s="168" t="s">
        <v>637</v>
      </c>
      <c r="AP26" s="170" t="s">
        <v>72</v>
      </c>
      <c r="AQ26" s="169" t="s">
        <v>638</v>
      </c>
      <c r="AR26" s="159" t="s">
        <v>646</v>
      </c>
      <c r="AS26" s="170" t="s">
        <v>72</v>
      </c>
      <c r="AT26" s="159" t="s">
        <v>646</v>
      </c>
      <c r="AU26" s="159"/>
      <c r="AV26" s="159"/>
    </row>
    <row r="27" spans="1:48" ht="16" x14ac:dyDescent="0.2">
      <c r="A27" s="5"/>
      <c r="B27" s="7"/>
      <c r="C27" s="22" t="s">
        <v>101</v>
      </c>
      <c r="D27" s="30" t="s">
        <v>102</v>
      </c>
      <c r="E27" s="27"/>
      <c r="F27" s="7"/>
      <c r="G27" s="7"/>
      <c r="H27" s="7"/>
      <c r="I27" s="7"/>
      <c r="J27" s="30" t="s">
        <v>93</v>
      </c>
      <c r="K27" s="32" t="s">
        <v>72</v>
      </c>
      <c r="L27" s="30"/>
      <c r="M27" s="30" t="s">
        <v>72</v>
      </c>
      <c r="N27" s="30" t="s">
        <v>72</v>
      </c>
      <c r="O27" s="30" t="s">
        <v>72</v>
      </c>
      <c r="P27" s="30" t="s">
        <v>106</v>
      </c>
      <c r="Q27" s="30" t="s">
        <v>72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30" t="s">
        <v>81</v>
      </c>
      <c r="AJ27" s="30" t="s">
        <v>75</v>
      </c>
      <c r="AK27" s="13"/>
      <c r="AL27" s="13"/>
      <c r="AM27" s="13"/>
      <c r="AN27" s="54">
        <v>60000000</v>
      </c>
      <c r="AO27" s="168" t="s">
        <v>637</v>
      </c>
      <c r="AP27" s="170" t="s">
        <v>72</v>
      </c>
      <c r="AQ27" s="169" t="s">
        <v>638</v>
      </c>
      <c r="AR27" s="159" t="s">
        <v>646</v>
      </c>
      <c r="AS27" s="170" t="s">
        <v>72</v>
      </c>
      <c r="AT27" s="159" t="s">
        <v>705</v>
      </c>
      <c r="AU27" s="159"/>
      <c r="AV27" s="159"/>
    </row>
    <row r="28" spans="1:48" ht="16" x14ac:dyDescent="0.2">
      <c r="A28" s="5"/>
      <c r="B28" s="7"/>
      <c r="C28" s="22" t="s">
        <v>101</v>
      </c>
      <c r="D28" s="30" t="s">
        <v>102</v>
      </c>
      <c r="E28" s="27"/>
      <c r="F28" s="7"/>
      <c r="G28" s="7"/>
      <c r="H28" s="7"/>
      <c r="I28" s="7"/>
      <c r="J28" s="30" t="s">
        <v>87</v>
      </c>
      <c r="K28" s="30" t="s">
        <v>107</v>
      </c>
      <c r="L28" s="30"/>
      <c r="M28" s="30" t="s">
        <v>72</v>
      </c>
      <c r="N28" s="30" t="s">
        <v>108</v>
      </c>
      <c r="O28" s="30" t="s">
        <v>109</v>
      </c>
      <c r="P28" s="30" t="s">
        <v>105</v>
      </c>
      <c r="Q28" s="30" t="s">
        <v>72</v>
      </c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30" t="s">
        <v>81</v>
      </c>
      <c r="AJ28" s="30" t="s">
        <v>110</v>
      </c>
      <c r="AK28" s="13"/>
      <c r="AL28" s="13"/>
      <c r="AM28" s="13"/>
      <c r="AN28" s="54">
        <v>60000000</v>
      </c>
      <c r="AO28" s="168" t="s">
        <v>637</v>
      </c>
      <c r="AP28" s="170" t="s">
        <v>72</v>
      </c>
      <c r="AQ28" s="169" t="s">
        <v>638</v>
      </c>
      <c r="AR28" s="159" t="s">
        <v>646</v>
      </c>
      <c r="AS28" s="170" t="s">
        <v>72</v>
      </c>
      <c r="AT28" s="159" t="s">
        <v>646</v>
      </c>
      <c r="AU28" s="159"/>
      <c r="AV28" s="159"/>
    </row>
    <row r="29" spans="1:48" ht="16" x14ac:dyDescent="0.2">
      <c r="A29" s="5"/>
      <c r="B29" s="7"/>
      <c r="C29" s="22" t="s">
        <v>101</v>
      </c>
      <c r="D29" s="30" t="s">
        <v>102</v>
      </c>
      <c r="E29" s="27"/>
      <c r="F29" s="7"/>
      <c r="G29" s="7"/>
      <c r="H29" s="7"/>
      <c r="I29" s="7"/>
      <c r="J29" s="30" t="s">
        <v>111</v>
      </c>
      <c r="K29" s="32" t="s">
        <v>72</v>
      </c>
      <c r="L29" s="30"/>
      <c r="M29" s="30" t="s">
        <v>72</v>
      </c>
      <c r="N29" s="30" t="s">
        <v>112</v>
      </c>
      <c r="O29" s="30" t="s">
        <v>113</v>
      </c>
      <c r="P29" s="30" t="s">
        <v>114</v>
      </c>
      <c r="Q29" s="30" t="s">
        <v>72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30" t="s">
        <v>81</v>
      </c>
      <c r="AJ29" s="30" t="s">
        <v>86</v>
      </c>
      <c r="AK29" s="13"/>
      <c r="AL29" s="13"/>
      <c r="AM29" s="13"/>
      <c r="AN29" s="54">
        <v>5000000</v>
      </c>
      <c r="AO29" s="168" t="s">
        <v>637</v>
      </c>
      <c r="AP29" s="170" t="s">
        <v>72</v>
      </c>
      <c r="AQ29" s="169" t="s">
        <v>645</v>
      </c>
      <c r="AR29" s="159" t="s">
        <v>646</v>
      </c>
      <c r="AS29" s="170" t="s">
        <v>72</v>
      </c>
      <c r="AT29" s="159" t="s">
        <v>646</v>
      </c>
      <c r="AU29" s="159"/>
      <c r="AV29" s="159"/>
    </row>
    <row r="30" spans="1:48" ht="16" x14ac:dyDescent="0.2">
      <c r="A30" s="5"/>
      <c r="B30" s="7"/>
      <c r="C30" s="22" t="s">
        <v>101</v>
      </c>
      <c r="D30" s="30" t="s">
        <v>102</v>
      </c>
      <c r="E30" s="27"/>
      <c r="F30" s="7"/>
      <c r="G30" s="7"/>
      <c r="H30" s="7"/>
      <c r="I30" s="7"/>
      <c r="J30" s="30" t="s">
        <v>87</v>
      </c>
      <c r="K30" s="30" t="s">
        <v>115</v>
      </c>
      <c r="L30" s="30"/>
      <c r="M30" s="30" t="s">
        <v>72</v>
      </c>
      <c r="N30" s="30" t="s">
        <v>116</v>
      </c>
      <c r="O30" s="30" t="s">
        <v>117</v>
      </c>
      <c r="P30" s="30" t="s">
        <v>118</v>
      </c>
      <c r="Q30" s="30" t="s">
        <v>119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30" t="s">
        <v>74</v>
      </c>
      <c r="AJ30" s="30" t="s">
        <v>110</v>
      </c>
      <c r="AK30" s="13"/>
      <c r="AL30" s="13"/>
      <c r="AM30" s="13"/>
      <c r="AN30" s="54">
        <v>80000000</v>
      </c>
      <c r="AO30" s="168" t="s">
        <v>637</v>
      </c>
      <c r="AP30" s="170" t="s">
        <v>72</v>
      </c>
      <c r="AQ30" s="169" t="s">
        <v>638</v>
      </c>
      <c r="AR30" s="159" t="s">
        <v>646</v>
      </c>
      <c r="AS30" s="170" t="s">
        <v>72</v>
      </c>
      <c r="AT30" s="159" t="s">
        <v>646</v>
      </c>
      <c r="AU30" s="159"/>
      <c r="AV30" s="159"/>
    </row>
    <row r="31" spans="1:48" ht="16" x14ac:dyDescent="0.2">
      <c r="A31" s="5"/>
      <c r="B31" s="7"/>
      <c r="C31" s="22" t="s">
        <v>101</v>
      </c>
      <c r="D31" s="30" t="s">
        <v>102</v>
      </c>
      <c r="E31" s="27"/>
      <c r="F31" s="7"/>
      <c r="G31" s="7"/>
      <c r="H31" s="7"/>
      <c r="I31" s="7"/>
      <c r="J31" s="30" t="s">
        <v>87</v>
      </c>
      <c r="K31" s="30" t="s">
        <v>120</v>
      </c>
      <c r="L31" s="30"/>
      <c r="M31" s="30" t="s">
        <v>72</v>
      </c>
      <c r="N31" s="30" t="s">
        <v>121</v>
      </c>
      <c r="O31" s="30" t="s">
        <v>117</v>
      </c>
      <c r="P31" s="30" t="s">
        <v>122</v>
      </c>
      <c r="Q31" s="30" t="s">
        <v>123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30" t="s">
        <v>74</v>
      </c>
      <c r="AJ31" s="30" t="s">
        <v>110</v>
      </c>
      <c r="AK31" s="13"/>
      <c r="AL31" s="13"/>
      <c r="AM31" s="13"/>
      <c r="AN31" s="54">
        <v>80000000</v>
      </c>
      <c r="AO31" s="168" t="s">
        <v>637</v>
      </c>
      <c r="AP31" s="170" t="s">
        <v>72</v>
      </c>
      <c r="AQ31" s="169" t="s">
        <v>638</v>
      </c>
      <c r="AR31" s="159" t="s">
        <v>646</v>
      </c>
      <c r="AS31" s="170" t="s">
        <v>72</v>
      </c>
      <c r="AT31" s="159" t="s">
        <v>646</v>
      </c>
      <c r="AU31" s="159"/>
      <c r="AV31" s="159"/>
    </row>
    <row r="32" spans="1:48" ht="16" x14ac:dyDescent="0.2">
      <c r="A32" s="5"/>
      <c r="B32" s="7"/>
      <c r="C32" s="22" t="s">
        <v>101</v>
      </c>
      <c r="D32" s="30" t="s">
        <v>102</v>
      </c>
      <c r="E32" s="27"/>
      <c r="F32" s="7"/>
      <c r="G32" s="7"/>
      <c r="H32" s="7"/>
      <c r="I32" s="7"/>
      <c r="J32" s="30" t="s">
        <v>78</v>
      </c>
      <c r="K32" s="32" t="s">
        <v>72</v>
      </c>
      <c r="L32" s="30"/>
      <c r="M32" s="30" t="s">
        <v>72</v>
      </c>
      <c r="N32" s="30" t="s">
        <v>124</v>
      </c>
      <c r="O32" s="30" t="s">
        <v>125</v>
      </c>
      <c r="P32" s="30" t="s">
        <v>126</v>
      </c>
      <c r="Q32" s="30" t="s">
        <v>72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30" t="s">
        <v>81</v>
      </c>
      <c r="AJ32" s="30" t="s">
        <v>86</v>
      </c>
      <c r="AK32" s="13"/>
      <c r="AL32" s="13"/>
      <c r="AM32" s="13"/>
      <c r="AN32" s="53">
        <v>120000000</v>
      </c>
      <c r="AO32" s="168" t="s">
        <v>637</v>
      </c>
      <c r="AP32" s="170" t="s">
        <v>72</v>
      </c>
      <c r="AQ32" s="169" t="s">
        <v>647</v>
      </c>
      <c r="AR32" s="159" t="s">
        <v>648</v>
      </c>
      <c r="AS32" s="170" t="s">
        <v>72</v>
      </c>
      <c r="AT32" s="159" t="s">
        <v>648</v>
      </c>
      <c r="AU32" s="159"/>
      <c r="AV32" s="159"/>
    </row>
    <row r="33" spans="1:48" ht="16" x14ac:dyDescent="0.2">
      <c r="A33" s="5"/>
      <c r="B33" s="7"/>
      <c r="C33" s="23" t="s">
        <v>101</v>
      </c>
      <c r="D33" s="30" t="s">
        <v>102</v>
      </c>
      <c r="E33" s="28"/>
      <c r="F33" s="7"/>
      <c r="G33" s="7"/>
      <c r="H33" s="7"/>
      <c r="I33" s="7"/>
      <c r="J33" s="30" t="s">
        <v>87</v>
      </c>
      <c r="K33" s="30" t="s">
        <v>107</v>
      </c>
      <c r="L33" s="30"/>
      <c r="M33" s="30" t="s">
        <v>72</v>
      </c>
      <c r="N33" s="30" t="s">
        <v>72</v>
      </c>
      <c r="O33" s="30" t="s">
        <v>72</v>
      </c>
      <c r="P33" s="30" t="s">
        <v>127</v>
      </c>
      <c r="Q33" s="30" t="s">
        <v>72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30" t="s">
        <v>81</v>
      </c>
      <c r="AJ33" s="30" t="s">
        <v>128</v>
      </c>
      <c r="AK33" s="13"/>
      <c r="AL33" s="13"/>
      <c r="AM33" s="13"/>
      <c r="AN33" s="54">
        <v>30000000</v>
      </c>
      <c r="AO33" s="168" t="s">
        <v>639</v>
      </c>
      <c r="AP33" s="170" t="s">
        <v>72</v>
      </c>
      <c r="AQ33" s="169" t="s">
        <v>638</v>
      </c>
      <c r="AR33" s="159" t="s">
        <v>649</v>
      </c>
      <c r="AS33" s="170" t="s">
        <v>72</v>
      </c>
      <c r="AT33" s="159" t="s">
        <v>649</v>
      </c>
      <c r="AU33" s="159"/>
      <c r="AV33" s="159"/>
    </row>
    <row r="34" spans="1:48" ht="16" x14ac:dyDescent="0.2">
      <c r="A34" s="5"/>
      <c r="B34" s="7"/>
      <c r="C34" s="22" t="s">
        <v>101</v>
      </c>
      <c r="D34" s="30" t="s">
        <v>102</v>
      </c>
      <c r="E34" s="27"/>
      <c r="F34" s="7"/>
      <c r="G34" s="7"/>
      <c r="H34" s="7"/>
      <c r="I34" s="7"/>
      <c r="J34" s="30" t="s">
        <v>87</v>
      </c>
      <c r="K34" s="30" t="s">
        <v>107</v>
      </c>
      <c r="L34" s="30"/>
      <c r="M34" s="30" t="s">
        <v>72</v>
      </c>
      <c r="N34" s="30" t="s">
        <v>72</v>
      </c>
      <c r="O34" s="30" t="s">
        <v>72</v>
      </c>
      <c r="P34" s="30" t="s">
        <v>129</v>
      </c>
      <c r="Q34" s="30" t="s">
        <v>72</v>
      </c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30" t="s">
        <v>81</v>
      </c>
      <c r="AJ34" s="30" t="s">
        <v>128</v>
      </c>
      <c r="AK34" s="13"/>
      <c r="AL34" s="13"/>
      <c r="AM34" s="13"/>
      <c r="AN34" s="54">
        <v>30000000</v>
      </c>
      <c r="AO34" s="168" t="s">
        <v>639</v>
      </c>
      <c r="AP34" s="170" t="s">
        <v>72</v>
      </c>
      <c r="AQ34" s="169" t="s">
        <v>638</v>
      </c>
      <c r="AR34" s="159" t="s">
        <v>650</v>
      </c>
      <c r="AS34" s="170" t="s">
        <v>72</v>
      </c>
      <c r="AT34" s="159" t="s">
        <v>650</v>
      </c>
      <c r="AU34" s="159"/>
      <c r="AV34" s="159"/>
    </row>
    <row r="35" spans="1:48" ht="16" x14ac:dyDescent="0.2">
      <c r="A35" s="5"/>
      <c r="B35" s="7"/>
      <c r="C35" s="22" t="s">
        <v>101</v>
      </c>
      <c r="D35" s="30" t="s">
        <v>102</v>
      </c>
      <c r="E35" s="27"/>
      <c r="F35" s="7"/>
      <c r="G35" s="7"/>
      <c r="H35" s="7"/>
      <c r="I35" s="7"/>
      <c r="J35" s="30" t="s">
        <v>87</v>
      </c>
      <c r="K35" s="30" t="s">
        <v>107</v>
      </c>
      <c r="L35" s="30"/>
      <c r="M35" s="30" t="s">
        <v>72</v>
      </c>
      <c r="N35" s="30" t="s">
        <v>72</v>
      </c>
      <c r="O35" s="30" t="s">
        <v>72</v>
      </c>
      <c r="P35" s="30" t="s">
        <v>130</v>
      </c>
      <c r="Q35" s="30" t="s">
        <v>72</v>
      </c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30" t="s">
        <v>81</v>
      </c>
      <c r="AJ35" s="30" t="s">
        <v>110</v>
      </c>
      <c r="AK35" s="13"/>
      <c r="AL35" s="13"/>
      <c r="AM35" s="13"/>
      <c r="AN35" s="54">
        <v>60000000</v>
      </c>
      <c r="AO35" s="168" t="s">
        <v>637</v>
      </c>
      <c r="AP35" s="170" t="s">
        <v>72</v>
      </c>
      <c r="AQ35" s="169" t="s">
        <v>638</v>
      </c>
      <c r="AR35" s="159" t="s">
        <v>646</v>
      </c>
      <c r="AS35" s="170" t="s">
        <v>72</v>
      </c>
      <c r="AT35" s="159" t="s">
        <v>646</v>
      </c>
      <c r="AU35" s="159"/>
      <c r="AV35" s="159"/>
    </row>
    <row r="36" spans="1:48" ht="16" x14ac:dyDescent="0.2">
      <c r="A36" s="5"/>
      <c r="B36" s="7"/>
      <c r="C36" s="22" t="s">
        <v>101</v>
      </c>
      <c r="D36" s="30" t="s">
        <v>102</v>
      </c>
      <c r="E36" s="27"/>
      <c r="F36" s="7"/>
      <c r="G36" s="7"/>
      <c r="H36" s="7"/>
      <c r="I36" s="7"/>
      <c r="J36" s="30" t="s">
        <v>87</v>
      </c>
      <c r="K36" s="30" t="s">
        <v>107</v>
      </c>
      <c r="L36" s="30"/>
      <c r="M36" s="30" t="s">
        <v>72</v>
      </c>
      <c r="N36" s="30" t="s">
        <v>72</v>
      </c>
      <c r="O36" s="30" t="s">
        <v>72</v>
      </c>
      <c r="P36" s="30" t="s">
        <v>131</v>
      </c>
      <c r="Q36" s="30" t="s">
        <v>72</v>
      </c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30" t="s">
        <v>81</v>
      </c>
      <c r="AJ36" s="30" t="s">
        <v>128</v>
      </c>
      <c r="AK36" s="13"/>
      <c r="AL36" s="13"/>
      <c r="AM36" s="13"/>
      <c r="AN36" s="54">
        <v>30000000</v>
      </c>
      <c r="AO36" s="168" t="s">
        <v>639</v>
      </c>
      <c r="AP36" s="170" t="s">
        <v>72</v>
      </c>
      <c r="AQ36" s="169" t="s">
        <v>638</v>
      </c>
      <c r="AR36" s="159" t="s">
        <v>651</v>
      </c>
      <c r="AS36" s="170" t="s">
        <v>72</v>
      </c>
      <c r="AT36" s="159" t="s">
        <v>651</v>
      </c>
      <c r="AU36" s="159"/>
      <c r="AV36" s="159"/>
    </row>
    <row r="37" spans="1:48" ht="16" x14ac:dyDescent="0.2">
      <c r="A37" s="5"/>
      <c r="B37" s="7"/>
      <c r="C37" s="22" t="s">
        <v>132</v>
      </c>
      <c r="D37" s="30" t="s">
        <v>133</v>
      </c>
      <c r="E37" s="27"/>
      <c r="F37" s="7"/>
      <c r="G37" s="7"/>
      <c r="H37" s="7"/>
      <c r="I37" s="7"/>
      <c r="J37" s="30" t="s">
        <v>134</v>
      </c>
      <c r="K37" s="30" t="s">
        <v>135</v>
      </c>
      <c r="L37" s="30"/>
      <c r="M37" s="30" t="s">
        <v>72</v>
      </c>
      <c r="N37" s="30" t="s">
        <v>136</v>
      </c>
      <c r="O37" s="30" t="s">
        <v>137</v>
      </c>
      <c r="P37" s="30" t="s">
        <v>138</v>
      </c>
      <c r="Q37" s="30" t="s">
        <v>72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30" t="s">
        <v>81</v>
      </c>
      <c r="AJ37" s="30" t="s">
        <v>75</v>
      </c>
      <c r="AK37" s="13"/>
      <c r="AL37" s="13"/>
      <c r="AM37" s="13"/>
      <c r="AN37" s="54">
        <v>15000000</v>
      </c>
      <c r="AO37" s="168" t="s">
        <v>637</v>
      </c>
      <c r="AP37" s="170" t="s">
        <v>72</v>
      </c>
      <c r="AQ37" s="169" t="s">
        <v>638</v>
      </c>
      <c r="AR37" s="159" t="s">
        <v>646</v>
      </c>
      <c r="AS37" s="170" t="s">
        <v>72</v>
      </c>
      <c r="AT37" s="159" t="s">
        <v>646</v>
      </c>
      <c r="AU37" s="159"/>
      <c r="AV37" s="159"/>
    </row>
    <row r="38" spans="1:48" ht="16" x14ac:dyDescent="0.2">
      <c r="A38" s="5"/>
      <c r="B38" s="7"/>
      <c r="C38" s="24" t="s">
        <v>132</v>
      </c>
      <c r="D38" s="30" t="s">
        <v>133</v>
      </c>
      <c r="E38" s="27"/>
      <c r="F38" s="7"/>
      <c r="G38" s="7"/>
      <c r="H38" s="7"/>
      <c r="I38" s="7"/>
      <c r="J38" s="30" t="s">
        <v>139</v>
      </c>
      <c r="K38" s="30" t="s">
        <v>140</v>
      </c>
      <c r="L38" s="30"/>
      <c r="M38" s="30" t="s">
        <v>72</v>
      </c>
      <c r="N38" s="30" t="s">
        <v>141</v>
      </c>
      <c r="O38" s="30" t="s">
        <v>142</v>
      </c>
      <c r="P38" s="30" t="s">
        <v>143</v>
      </c>
      <c r="Q38" s="30" t="s">
        <v>144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30" t="s">
        <v>81</v>
      </c>
      <c r="AJ38" s="30" t="s">
        <v>82</v>
      </c>
      <c r="AK38" s="13"/>
      <c r="AL38" s="13"/>
      <c r="AM38" s="13"/>
      <c r="AN38" s="54">
        <v>7500000</v>
      </c>
      <c r="AO38" s="171" t="s">
        <v>637</v>
      </c>
      <c r="AP38" s="172" t="s">
        <v>72</v>
      </c>
      <c r="AQ38" s="203" t="s">
        <v>638</v>
      </c>
      <c r="AR38" s="173"/>
      <c r="AS38" s="170" t="s">
        <v>72</v>
      </c>
      <c r="AT38" s="173"/>
      <c r="AU38" s="159"/>
      <c r="AV38" s="159"/>
    </row>
    <row r="39" spans="1:48" ht="16" x14ac:dyDescent="0.2">
      <c r="A39" s="5"/>
      <c r="B39" s="7"/>
      <c r="C39" s="22" t="s">
        <v>132</v>
      </c>
      <c r="D39" s="30" t="s">
        <v>133</v>
      </c>
      <c r="E39" s="27"/>
      <c r="F39" s="7"/>
      <c r="G39" s="7"/>
      <c r="H39" s="7"/>
      <c r="I39" s="7"/>
      <c r="J39" s="30" t="s">
        <v>134</v>
      </c>
      <c r="K39" s="30" t="s">
        <v>135</v>
      </c>
      <c r="L39" s="30"/>
      <c r="M39" s="30" t="s">
        <v>72</v>
      </c>
      <c r="N39" s="30" t="s">
        <v>145</v>
      </c>
      <c r="O39" s="30" t="s">
        <v>146</v>
      </c>
      <c r="P39" s="30" t="s">
        <v>147</v>
      </c>
      <c r="Q39" s="30" t="s">
        <v>72</v>
      </c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30" t="s">
        <v>81</v>
      </c>
      <c r="AJ39" s="30" t="s">
        <v>75</v>
      </c>
      <c r="AK39" s="13"/>
      <c r="AL39" s="13"/>
      <c r="AM39" s="13"/>
      <c r="AN39" s="127">
        <v>15000000</v>
      </c>
      <c r="AO39" s="168" t="s">
        <v>637</v>
      </c>
      <c r="AP39" s="170" t="s">
        <v>72</v>
      </c>
      <c r="AQ39" s="169" t="s">
        <v>638</v>
      </c>
      <c r="AR39" s="159" t="s">
        <v>646</v>
      </c>
      <c r="AS39" s="170" t="s">
        <v>72</v>
      </c>
      <c r="AT39" s="159" t="s">
        <v>646</v>
      </c>
      <c r="AU39" s="159"/>
      <c r="AV39" s="159"/>
    </row>
    <row r="40" spans="1:48" ht="16" x14ac:dyDescent="0.2">
      <c r="A40" s="5"/>
      <c r="B40" s="7"/>
      <c r="C40" s="22" t="s">
        <v>132</v>
      </c>
      <c r="D40" s="30" t="s">
        <v>133</v>
      </c>
      <c r="E40" s="27"/>
      <c r="F40" s="7"/>
      <c r="G40" s="7"/>
      <c r="H40" s="7"/>
      <c r="I40" s="7"/>
      <c r="J40" s="30" t="s">
        <v>148</v>
      </c>
      <c r="K40" s="30" t="s">
        <v>149</v>
      </c>
      <c r="L40" s="30"/>
      <c r="M40" s="30" t="s">
        <v>72</v>
      </c>
      <c r="N40" s="30" t="s">
        <v>150</v>
      </c>
      <c r="O40" s="30" t="s">
        <v>151</v>
      </c>
      <c r="P40" s="30" t="s">
        <v>152</v>
      </c>
      <c r="Q40" s="30" t="s">
        <v>153</v>
      </c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30" t="s">
        <v>81</v>
      </c>
      <c r="AJ40" s="30" t="s">
        <v>154</v>
      </c>
      <c r="AK40" s="13"/>
      <c r="AL40" s="13"/>
      <c r="AM40" s="13"/>
      <c r="AN40" s="128">
        <v>7000000</v>
      </c>
      <c r="AO40" s="168" t="s">
        <v>637</v>
      </c>
      <c r="AP40" s="170" t="s">
        <v>72</v>
      </c>
      <c r="AQ40" s="169" t="s">
        <v>647</v>
      </c>
      <c r="AR40" s="159" t="s">
        <v>646</v>
      </c>
      <c r="AS40" s="170" t="s">
        <v>72</v>
      </c>
      <c r="AT40" s="159" t="s">
        <v>646</v>
      </c>
      <c r="AU40" s="159"/>
      <c r="AV40" s="159"/>
    </row>
    <row r="41" spans="1:48" ht="16" x14ac:dyDescent="0.2">
      <c r="A41" s="5"/>
      <c r="B41" s="7"/>
      <c r="C41" s="22" t="s">
        <v>132</v>
      </c>
      <c r="D41" s="30" t="s">
        <v>155</v>
      </c>
      <c r="E41" s="27"/>
      <c r="F41" s="7"/>
      <c r="G41" s="7"/>
      <c r="H41" s="7"/>
      <c r="I41" s="7"/>
      <c r="J41" s="30" t="s">
        <v>148</v>
      </c>
      <c r="K41" s="30" t="s">
        <v>149</v>
      </c>
      <c r="L41" s="30"/>
      <c r="M41" s="30" t="s">
        <v>72</v>
      </c>
      <c r="N41" s="30" t="s">
        <v>156</v>
      </c>
      <c r="O41" s="30" t="s">
        <v>157</v>
      </c>
      <c r="P41" s="30" t="s">
        <v>158</v>
      </c>
      <c r="Q41" s="30" t="s">
        <v>159</v>
      </c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30" t="s">
        <v>81</v>
      </c>
      <c r="AJ41" s="30" t="s">
        <v>154</v>
      </c>
      <c r="AK41" s="13"/>
      <c r="AL41" s="13"/>
      <c r="AM41" s="13"/>
      <c r="AN41" s="53">
        <v>7000000</v>
      </c>
      <c r="AO41" s="168" t="s">
        <v>637</v>
      </c>
      <c r="AP41" s="170" t="s">
        <v>72</v>
      </c>
      <c r="AQ41" s="169" t="s">
        <v>652</v>
      </c>
      <c r="AR41" s="159" t="s">
        <v>646</v>
      </c>
      <c r="AS41" s="170" t="s">
        <v>72</v>
      </c>
      <c r="AT41" s="159" t="s">
        <v>646</v>
      </c>
      <c r="AU41" s="159"/>
      <c r="AV41" s="159"/>
    </row>
    <row r="42" spans="1:48" ht="16" x14ac:dyDescent="0.2">
      <c r="A42" s="5"/>
      <c r="B42" s="7"/>
      <c r="C42" s="22" t="s">
        <v>132</v>
      </c>
      <c r="D42" s="30" t="s">
        <v>133</v>
      </c>
      <c r="E42" s="27"/>
      <c r="F42" s="7"/>
      <c r="G42" s="7"/>
      <c r="H42" s="7"/>
      <c r="I42" s="7"/>
      <c r="J42" s="30" t="s">
        <v>111</v>
      </c>
      <c r="K42" s="30" t="s">
        <v>160</v>
      </c>
      <c r="L42" s="30"/>
      <c r="M42" s="30" t="s">
        <v>72</v>
      </c>
      <c r="N42" s="30" t="s">
        <v>161</v>
      </c>
      <c r="O42" s="30" t="s">
        <v>162</v>
      </c>
      <c r="P42" s="30" t="s">
        <v>163</v>
      </c>
      <c r="Q42" s="30" t="s">
        <v>164</v>
      </c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30" t="s">
        <v>81</v>
      </c>
      <c r="AJ42" s="30" t="s">
        <v>86</v>
      </c>
      <c r="AK42" s="13"/>
      <c r="AL42" s="13"/>
      <c r="AM42" s="13"/>
      <c r="AN42" s="54">
        <v>3500000</v>
      </c>
      <c r="AO42" s="168" t="s">
        <v>644</v>
      </c>
      <c r="AP42" s="170" t="s">
        <v>72</v>
      </c>
      <c r="AQ42" s="169" t="s">
        <v>647</v>
      </c>
      <c r="AR42" s="159" t="s">
        <v>646</v>
      </c>
      <c r="AS42" s="170" t="s">
        <v>72</v>
      </c>
      <c r="AT42" s="159" t="s">
        <v>646</v>
      </c>
      <c r="AU42" s="159"/>
      <c r="AV42" s="159"/>
    </row>
    <row r="43" spans="1:48" ht="16" x14ac:dyDescent="0.2">
      <c r="A43" s="5"/>
      <c r="B43" s="7"/>
      <c r="C43" s="22" t="s">
        <v>132</v>
      </c>
      <c r="D43" s="30" t="s">
        <v>133</v>
      </c>
      <c r="E43" s="27"/>
      <c r="F43" s="7"/>
      <c r="G43" s="7"/>
      <c r="H43" s="7"/>
      <c r="I43" s="7"/>
      <c r="J43" s="30" t="s">
        <v>111</v>
      </c>
      <c r="K43" s="30" t="s">
        <v>140</v>
      </c>
      <c r="L43" s="30"/>
      <c r="M43" s="30" t="s">
        <v>72</v>
      </c>
      <c r="N43" s="30" t="s">
        <v>165</v>
      </c>
      <c r="O43" s="30" t="s">
        <v>166</v>
      </c>
      <c r="P43" s="30" t="s">
        <v>167</v>
      </c>
      <c r="Q43" s="30" t="s">
        <v>168</v>
      </c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30" t="s">
        <v>81</v>
      </c>
      <c r="AJ43" s="30" t="s">
        <v>154</v>
      </c>
      <c r="AK43" s="13"/>
      <c r="AL43" s="13"/>
      <c r="AM43" s="13"/>
      <c r="AN43" s="54">
        <v>4500000</v>
      </c>
      <c r="AO43" s="168" t="s">
        <v>637</v>
      </c>
      <c r="AP43" s="170" t="s">
        <v>72</v>
      </c>
      <c r="AQ43" s="169" t="s">
        <v>647</v>
      </c>
      <c r="AR43" s="159" t="s">
        <v>646</v>
      </c>
      <c r="AS43" s="170" t="s">
        <v>72</v>
      </c>
      <c r="AT43" s="159" t="s">
        <v>646</v>
      </c>
      <c r="AU43" s="159"/>
      <c r="AV43" s="159"/>
    </row>
    <row r="44" spans="1:48" ht="16" x14ac:dyDescent="0.2">
      <c r="A44" s="5"/>
      <c r="B44" s="7"/>
      <c r="C44" s="22" t="s">
        <v>132</v>
      </c>
      <c r="D44" s="30" t="s">
        <v>133</v>
      </c>
      <c r="E44" s="27"/>
      <c r="F44" s="7"/>
      <c r="G44" s="7"/>
      <c r="H44" s="7"/>
      <c r="I44" s="7"/>
      <c r="J44" s="30" t="s">
        <v>111</v>
      </c>
      <c r="K44" s="30" t="s">
        <v>140</v>
      </c>
      <c r="L44" s="30"/>
      <c r="M44" s="30" t="s">
        <v>72</v>
      </c>
      <c r="N44" s="30" t="s">
        <v>169</v>
      </c>
      <c r="O44" s="30" t="s">
        <v>170</v>
      </c>
      <c r="P44" s="30" t="s">
        <v>171</v>
      </c>
      <c r="Q44" s="30" t="s">
        <v>172</v>
      </c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30" t="s">
        <v>81</v>
      </c>
      <c r="AJ44" s="30" t="s">
        <v>154</v>
      </c>
      <c r="AK44" s="13"/>
      <c r="AL44" s="13"/>
      <c r="AM44" s="13"/>
      <c r="AN44" s="54">
        <v>8000000</v>
      </c>
      <c r="AO44" s="168" t="s">
        <v>637</v>
      </c>
      <c r="AP44" s="170" t="s">
        <v>72</v>
      </c>
      <c r="AQ44" s="169" t="s">
        <v>645</v>
      </c>
      <c r="AR44" s="159" t="s">
        <v>646</v>
      </c>
      <c r="AS44" s="170" t="s">
        <v>72</v>
      </c>
      <c r="AT44" s="159" t="s">
        <v>646</v>
      </c>
      <c r="AU44" s="159"/>
      <c r="AV44" s="159"/>
    </row>
    <row r="45" spans="1:48" ht="16" x14ac:dyDescent="0.2">
      <c r="A45" s="5"/>
      <c r="B45" s="7"/>
      <c r="C45" s="25" t="s">
        <v>173</v>
      </c>
      <c r="D45" s="29" t="s">
        <v>174</v>
      </c>
      <c r="E45" s="29" t="s">
        <v>175</v>
      </c>
      <c r="F45" s="7"/>
      <c r="G45" s="7"/>
      <c r="H45" s="7"/>
      <c r="I45" s="7"/>
      <c r="J45" s="29"/>
      <c r="K45" s="29"/>
      <c r="L45" s="29" t="s">
        <v>176</v>
      </c>
      <c r="M45" s="30" t="s">
        <v>72</v>
      </c>
      <c r="N45" s="30" t="s">
        <v>72</v>
      </c>
      <c r="O45" s="30" t="s">
        <v>72</v>
      </c>
      <c r="P45" s="30" t="s">
        <v>72</v>
      </c>
      <c r="Q45" s="30" t="s">
        <v>72</v>
      </c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31" t="s">
        <v>81</v>
      </c>
      <c r="AJ45" s="29">
        <v>2007</v>
      </c>
      <c r="AK45" s="13"/>
      <c r="AL45" s="13"/>
      <c r="AM45" s="13"/>
      <c r="AN45" s="57">
        <v>7484301.3134608679</v>
      </c>
      <c r="AO45" s="168" t="s">
        <v>639</v>
      </c>
      <c r="AP45" s="170" t="s">
        <v>72</v>
      </c>
      <c r="AQ45" s="169" t="s">
        <v>638</v>
      </c>
      <c r="AR45" s="159" t="s">
        <v>653</v>
      </c>
      <c r="AS45" s="170" t="s">
        <v>72</v>
      </c>
      <c r="AT45" s="159" t="s">
        <v>656</v>
      </c>
      <c r="AU45" s="159"/>
      <c r="AV45" s="159"/>
    </row>
    <row r="46" spans="1:48" ht="16" x14ac:dyDescent="0.2">
      <c r="A46" s="5"/>
      <c r="B46" s="7"/>
      <c r="C46" s="25" t="s">
        <v>177</v>
      </c>
      <c r="D46" s="31" t="s">
        <v>178</v>
      </c>
      <c r="E46" s="29" t="s">
        <v>179</v>
      </c>
      <c r="F46" s="7"/>
      <c r="G46" s="7"/>
      <c r="H46" s="7"/>
      <c r="I46" s="7"/>
      <c r="J46" s="31"/>
      <c r="K46" s="29"/>
      <c r="L46" s="31" t="s">
        <v>176</v>
      </c>
      <c r="M46" s="30" t="s">
        <v>72</v>
      </c>
      <c r="N46" s="30" t="s">
        <v>72</v>
      </c>
      <c r="O46" s="30" t="s">
        <v>72</v>
      </c>
      <c r="P46" s="30" t="s">
        <v>72</v>
      </c>
      <c r="Q46" s="30" t="s">
        <v>72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31" t="s">
        <v>81</v>
      </c>
      <c r="AJ46" s="29">
        <v>2007</v>
      </c>
      <c r="AK46" s="13"/>
      <c r="AL46" s="13"/>
      <c r="AM46" s="13"/>
      <c r="AN46" s="56">
        <v>3729550.8228693884</v>
      </c>
      <c r="AO46" s="168" t="s">
        <v>639</v>
      </c>
      <c r="AP46" s="170" t="s">
        <v>72</v>
      </c>
      <c r="AQ46" s="169" t="s">
        <v>638</v>
      </c>
      <c r="AR46" s="159" t="s">
        <v>654</v>
      </c>
      <c r="AS46" s="170" t="s">
        <v>72</v>
      </c>
      <c r="AT46" s="159" t="s">
        <v>509</v>
      </c>
      <c r="AU46" s="159"/>
      <c r="AV46" s="159"/>
    </row>
    <row r="47" spans="1:48" ht="16" x14ac:dyDescent="0.2">
      <c r="A47" s="5"/>
      <c r="B47" s="7"/>
      <c r="C47" s="25" t="s">
        <v>180</v>
      </c>
      <c r="D47" s="29" t="s">
        <v>178</v>
      </c>
      <c r="E47" s="29" t="s">
        <v>179</v>
      </c>
      <c r="F47" s="7"/>
      <c r="G47" s="7"/>
      <c r="H47" s="7"/>
      <c r="I47" s="7"/>
      <c r="J47" s="29"/>
      <c r="K47" s="29"/>
      <c r="L47" s="29" t="s">
        <v>176</v>
      </c>
      <c r="M47" s="30" t="s">
        <v>72</v>
      </c>
      <c r="N47" s="30" t="s">
        <v>72</v>
      </c>
      <c r="O47" s="30" t="s">
        <v>72</v>
      </c>
      <c r="P47" s="30" t="s">
        <v>72</v>
      </c>
      <c r="Q47" s="30" t="s">
        <v>72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31" t="s">
        <v>81</v>
      </c>
      <c r="AJ47" s="29">
        <v>2007</v>
      </c>
      <c r="AK47" s="13"/>
      <c r="AL47" s="13"/>
      <c r="AM47" s="13"/>
      <c r="AN47" s="57">
        <v>3729550.8228693884</v>
      </c>
      <c r="AO47" s="168" t="s">
        <v>639</v>
      </c>
      <c r="AP47" s="170" t="s">
        <v>72</v>
      </c>
      <c r="AQ47" s="169" t="s">
        <v>638</v>
      </c>
      <c r="AR47" s="159" t="s">
        <v>655</v>
      </c>
      <c r="AS47" s="170" t="s">
        <v>72</v>
      </c>
      <c r="AT47" s="159" t="s">
        <v>657</v>
      </c>
      <c r="AU47" s="159"/>
      <c r="AV47" s="159"/>
    </row>
    <row r="48" spans="1:48" x14ac:dyDescent="0.2">
      <c r="A48" s="5"/>
      <c r="B48" s="7"/>
      <c r="C48" s="7"/>
      <c r="D48" s="119"/>
      <c r="E48" s="7"/>
      <c r="F48" s="7"/>
      <c r="G48" s="7"/>
      <c r="H48" s="7"/>
      <c r="I48" s="7"/>
      <c r="J48" s="7"/>
      <c r="K48" s="7"/>
      <c r="L48" s="119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13"/>
      <c r="AJ48" s="13"/>
      <c r="AK48" s="13"/>
      <c r="AL48" s="13"/>
      <c r="AM48" s="13"/>
      <c r="AN48" s="13"/>
      <c r="AO48" s="119"/>
      <c r="AP48" s="7"/>
      <c r="AQ48" s="119"/>
      <c r="AR48" s="7"/>
      <c r="AS48" s="7"/>
      <c r="AT48" s="7"/>
      <c r="AU48" s="7"/>
      <c r="AV48" s="7"/>
    </row>
    <row r="49" spans="1:48" ht="16" x14ac:dyDescent="0.2">
      <c r="A49" s="5" t="s">
        <v>181</v>
      </c>
      <c r="B49" s="7" t="s">
        <v>182</v>
      </c>
      <c r="C49" s="7"/>
      <c r="D49" s="119"/>
      <c r="E49" s="7"/>
      <c r="F49" s="7"/>
      <c r="G49" s="7"/>
      <c r="H49" s="7"/>
      <c r="I49" s="7"/>
      <c r="J49" s="7"/>
      <c r="K49" s="7"/>
      <c r="L49" s="119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13"/>
      <c r="AJ49" s="13"/>
      <c r="AK49" s="13"/>
      <c r="AL49" s="13"/>
      <c r="AM49" s="13"/>
      <c r="AN49" s="13"/>
      <c r="AO49" s="119"/>
      <c r="AP49" s="7"/>
      <c r="AQ49" s="119"/>
      <c r="AR49" s="7"/>
      <c r="AS49" s="7"/>
      <c r="AT49" s="7"/>
      <c r="AU49" s="7"/>
      <c r="AV49" s="7"/>
    </row>
    <row r="50" spans="1:48" ht="16" x14ac:dyDescent="0.2">
      <c r="A50" s="5"/>
      <c r="B50" s="7" t="s">
        <v>68</v>
      </c>
      <c r="C50" s="30" t="s">
        <v>72</v>
      </c>
      <c r="D50" s="30" t="s">
        <v>72</v>
      </c>
      <c r="E50" s="30" t="s">
        <v>72</v>
      </c>
      <c r="F50" s="30" t="s">
        <v>72</v>
      </c>
      <c r="G50" s="30" t="s">
        <v>72</v>
      </c>
      <c r="H50" s="30" t="s">
        <v>72</v>
      </c>
      <c r="I50" s="30" t="s">
        <v>72</v>
      </c>
      <c r="J50" s="30" t="s">
        <v>72</v>
      </c>
      <c r="K50" s="30" t="s">
        <v>72</v>
      </c>
      <c r="L50" s="30" t="s">
        <v>72</v>
      </c>
      <c r="M50" s="30" t="s">
        <v>72</v>
      </c>
      <c r="N50" s="30" t="s">
        <v>72</v>
      </c>
      <c r="O50" s="30" t="s">
        <v>72</v>
      </c>
      <c r="P50" s="30" t="s">
        <v>72</v>
      </c>
      <c r="Q50" s="30" t="s">
        <v>72</v>
      </c>
      <c r="R50" s="30" t="s">
        <v>72</v>
      </c>
      <c r="S50" s="30" t="s">
        <v>72</v>
      </c>
      <c r="T50" s="30" t="s">
        <v>72</v>
      </c>
      <c r="U50" s="30" t="s">
        <v>72</v>
      </c>
      <c r="V50" s="30" t="s">
        <v>72</v>
      </c>
      <c r="W50" s="30" t="s">
        <v>72</v>
      </c>
      <c r="X50" s="30" t="s">
        <v>72</v>
      </c>
      <c r="Y50" s="30" t="s">
        <v>72</v>
      </c>
      <c r="Z50" s="30" t="s">
        <v>72</v>
      </c>
      <c r="AA50" s="30" t="s">
        <v>72</v>
      </c>
      <c r="AB50" s="30" t="s">
        <v>72</v>
      </c>
      <c r="AC50" s="30" t="s">
        <v>72</v>
      </c>
      <c r="AD50" s="30" t="s">
        <v>72</v>
      </c>
      <c r="AE50" s="30" t="s">
        <v>72</v>
      </c>
      <c r="AF50" s="30" t="s">
        <v>72</v>
      </c>
      <c r="AG50" s="30" t="s">
        <v>72</v>
      </c>
      <c r="AH50" s="30" t="s">
        <v>72</v>
      </c>
      <c r="AI50" s="30" t="s">
        <v>72</v>
      </c>
      <c r="AJ50" s="30" t="s">
        <v>72</v>
      </c>
      <c r="AK50" s="30" t="s">
        <v>72</v>
      </c>
      <c r="AL50" s="30" t="s">
        <v>72</v>
      </c>
      <c r="AM50" s="30" t="s">
        <v>72</v>
      </c>
      <c r="AN50" s="30" t="s">
        <v>72</v>
      </c>
      <c r="AO50" s="30" t="s">
        <v>72</v>
      </c>
      <c r="AP50" s="30" t="s">
        <v>72</v>
      </c>
      <c r="AQ50" s="30" t="s">
        <v>72</v>
      </c>
      <c r="AR50" s="30" t="s">
        <v>72</v>
      </c>
      <c r="AS50" s="30" t="s">
        <v>72</v>
      </c>
      <c r="AT50" s="30" t="s">
        <v>72</v>
      </c>
      <c r="AU50" s="30" t="s">
        <v>72</v>
      </c>
      <c r="AV50" s="30" t="s">
        <v>72</v>
      </c>
    </row>
    <row r="51" spans="1:48" x14ac:dyDescent="0.2">
      <c r="A51" s="5"/>
      <c r="B51" s="7"/>
      <c r="C51" s="7"/>
      <c r="D51" s="119"/>
      <c r="E51" s="7"/>
      <c r="F51" s="7"/>
      <c r="G51" s="7"/>
      <c r="H51" s="7"/>
      <c r="I51" s="7"/>
      <c r="J51" s="7"/>
      <c r="K51" s="7"/>
      <c r="L51" s="119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13"/>
      <c r="AJ51" s="13"/>
      <c r="AK51" s="13"/>
      <c r="AL51" s="13"/>
      <c r="AM51" s="13"/>
      <c r="AN51" s="13"/>
      <c r="AO51" s="119"/>
      <c r="AP51" s="7"/>
      <c r="AQ51" s="119"/>
      <c r="AR51" s="7"/>
      <c r="AS51" s="7"/>
      <c r="AT51" s="7"/>
      <c r="AU51" s="7"/>
      <c r="AV51" s="7"/>
    </row>
    <row r="52" spans="1:48" ht="32" x14ac:dyDescent="0.2">
      <c r="A52" s="5" t="s">
        <v>183</v>
      </c>
      <c r="B52" s="7" t="s">
        <v>184</v>
      </c>
      <c r="C52" s="7"/>
      <c r="D52" s="119"/>
      <c r="E52" s="7"/>
      <c r="F52" s="7"/>
      <c r="G52" s="7"/>
      <c r="H52" s="7"/>
      <c r="I52" s="7"/>
      <c r="J52" s="7"/>
      <c r="K52" s="7"/>
      <c r="L52" s="119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13"/>
      <c r="AJ52" s="13"/>
      <c r="AK52" s="13"/>
      <c r="AL52" s="13"/>
      <c r="AM52" s="13"/>
      <c r="AN52" s="209">
        <f>SUM(AN53)</f>
        <v>24750000</v>
      </c>
      <c r="AO52" s="119"/>
      <c r="AP52" s="7"/>
      <c r="AQ52" s="119"/>
      <c r="AR52" s="7"/>
      <c r="AS52" s="7"/>
      <c r="AT52" s="7"/>
      <c r="AU52" s="7"/>
      <c r="AV52" s="7"/>
    </row>
    <row r="53" spans="1:48" ht="23.25" customHeight="1" x14ac:dyDescent="0.2">
      <c r="A53" s="5"/>
      <c r="B53" s="7" t="s">
        <v>68</v>
      </c>
      <c r="C53" s="196" t="s">
        <v>726</v>
      </c>
      <c r="D53" s="30" t="s">
        <v>72</v>
      </c>
      <c r="E53" s="30" t="s">
        <v>72</v>
      </c>
      <c r="F53" s="30" t="s">
        <v>72</v>
      </c>
      <c r="G53" s="30" t="s">
        <v>72</v>
      </c>
      <c r="H53" s="30" t="s">
        <v>72</v>
      </c>
      <c r="I53" s="30" t="s">
        <v>72</v>
      </c>
      <c r="J53" s="199" t="s">
        <v>389</v>
      </c>
      <c r="K53" s="30" t="s">
        <v>72</v>
      </c>
      <c r="L53" s="198" t="s">
        <v>727</v>
      </c>
      <c r="M53" s="30" t="s">
        <v>72</v>
      </c>
      <c r="N53" s="30" t="s">
        <v>72</v>
      </c>
      <c r="O53" s="30" t="s">
        <v>72</v>
      </c>
      <c r="P53" s="30" t="s">
        <v>72</v>
      </c>
      <c r="Q53" s="30" t="s">
        <v>72</v>
      </c>
      <c r="R53" s="30" t="s">
        <v>72</v>
      </c>
      <c r="S53" s="30" t="s">
        <v>72</v>
      </c>
      <c r="T53" s="30" t="s">
        <v>72</v>
      </c>
      <c r="U53" s="30" t="s">
        <v>72</v>
      </c>
      <c r="V53" s="30" t="s">
        <v>72</v>
      </c>
      <c r="W53" s="30" t="s">
        <v>72</v>
      </c>
      <c r="X53" s="30" t="s">
        <v>72</v>
      </c>
      <c r="Y53" s="30" t="s">
        <v>72</v>
      </c>
      <c r="Z53" s="30" t="s">
        <v>72</v>
      </c>
      <c r="AA53" s="30" t="s">
        <v>72</v>
      </c>
      <c r="AB53" s="30" t="s">
        <v>72</v>
      </c>
      <c r="AC53" s="30" t="s">
        <v>72</v>
      </c>
      <c r="AD53" s="30" t="s">
        <v>72</v>
      </c>
      <c r="AE53" s="30" t="s">
        <v>72</v>
      </c>
      <c r="AF53" s="30" t="s">
        <v>72</v>
      </c>
      <c r="AG53" s="30" t="s">
        <v>72</v>
      </c>
      <c r="AH53" s="30" t="s">
        <v>72</v>
      </c>
      <c r="AI53" s="30" t="s">
        <v>81</v>
      </c>
      <c r="AJ53" s="30">
        <v>2012</v>
      </c>
      <c r="AK53" s="30" t="s">
        <v>72</v>
      </c>
      <c r="AL53" s="30" t="s">
        <v>72</v>
      </c>
      <c r="AM53" s="30" t="s">
        <v>72</v>
      </c>
      <c r="AN53" s="208">
        <v>24750000</v>
      </c>
      <c r="AO53" s="30" t="s">
        <v>637</v>
      </c>
      <c r="AP53" s="30" t="s">
        <v>72</v>
      </c>
      <c r="AQ53" s="169" t="s">
        <v>638</v>
      </c>
      <c r="AR53" s="30" t="s">
        <v>646</v>
      </c>
      <c r="AS53" s="30" t="s">
        <v>72</v>
      </c>
      <c r="AT53" s="30" t="s">
        <v>72</v>
      </c>
      <c r="AU53" s="30" t="s">
        <v>72</v>
      </c>
      <c r="AV53" s="30" t="s">
        <v>72</v>
      </c>
    </row>
    <row r="54" spans="1:48" x14ac:dyDescent="0.2">
      <c r="A54" s="5"/>
      <c r="B54" s="7"/>
      <c r="C54" s="7"/>
      <c r="D54" s="119"/>
      <c r="E54" s="7"/>
      <c r="F54" s="7"/>
      <c r="G54" s="7"/>
      <c r="H54" s="7"/>
      <c r="I54" s="7"/>
      <c r="J54" s="7"/>
      <c r="K54" s="7"/>
      <c r="L54" s="119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13"/>
      <c r="AJ54" s="13"/>
      <c r="AK54" s="13"/>
      <c r="AL54" s="13"/>
      <c r="AM54" s="13"/>
      <c r="AN54" s="13"/>
      <c r="AO54" s="119"/>
      <c r="AP54" s="7"/>
      <c r="AQ54" s="119"/>
      <c r="AR54" s="7"/>
      <c r="AS54" s="7"/>
      <c r="AT54" s="7"/>
      <c r="AU54" s="7"/>
      <c r="AV54" s="7"/>
    </row>
    <row r="55" spans="1:48" ht="32" x14ac:dyDescent="0.2">
      <c r="A55" s="5" t="s">
        <v>185</v>
      </c>
      <c r="B55" s="7" t="s">
        <v>186</v>
      </c>
      <c r="C55" s="7"/>
      <c r="D55" s="119"/>
      <c r="E55" s="7"/>
      <c r="F55" s="7"/>
      <c r="G55" s="7"/>
      <c r="H55" s="7"/>
      <c r="I55" s="7"/>
      <c r="J55" s="7"/>
      <c r="K55" s="7"/>
      <c r="L55" s="119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13"/>
      <c r="AJ55" s="13"/>
      <c r="AK55" s="13"/>
      <c r="AL55" s="13"/>
      <c r="AM55" s="13"/>
      <c r="AN55" s="224">
        <f>SUM(AN56:AN231)</f>
        <v>761211880.06024122</v>
      </c>
      <c r="AO55" s="119"/>
      <c r="AP55" s="7"/>
      <c r="AQ55" s="119"/>
      <c r="AR55" s="7"/>
      <c r="AS55" s="7"/>
      <c r="AT55" s="7"/>
      <c r="AU55" s="7"/>
      <c r="AV55" s="7"/>
    </row>
    <row r="56" spans="1:48" ht="30" customHeight="1" x14ac:dyDescent="0.2">
      <c r="A56" s="5"/>
      <c r="B56" s="7" t="s">
        <v>68</v>
      </c>
      <c r="C56" s="33" t="s">
        <v>187</v>
      </c>
      <c r="D56" s="30" t="s">
        <v>188</v>
      </c>
      <c r="E56" s="7"/>
      <c r="F56" s="4"/>
      <c r="G56" s="4"/>
      <c r="H56" s="4"/>
      <c r="I56" s="4"/>
      <c r="J56" s="30" t="s">
        <v>189</v>
      </c>
      <c r="K56" s="7"/>
      <c r="L56" s="30" t="s">
        <v>190</v>
      </c>
      <c r="M56" s="140"/>
      <c r="N56" s="140"/>
      <c r="O56" s="140"/>
      <c r="P56" s="140"/>
      <c r="Q56" s="140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30" t="s">
        <v>81</v>
      </c>
      <c r="AJ56" s="30">
        <v>2006</v>
      </c>
      <c r="AK56" s="14"/>
      <c r="AL56" s="14"/>
      <c r="AM56" s="14"/>
      <c r="AN56" s="53">
        <v>720000</v>
      </c>
      <c r="AO56" s="168" t="s">
        <v>465</v>
      </c>
      <c r="AP56" s="178" t="s">
        <v>72</v>
      </c>
      <c r="AQ56" s="168" t="s">
        <v>647</v>
      </c>
      <c r="AR56" s="159"/>
      <c r="AS56" s="159"/>
      <c r="AT56" s="159"/>
      <c r="AU56" s="159"/>
      <c r="AV56" s="159"/>
    </row>
    <row r="57" spans="1:48" ht="30" customHeight="1" x14ac:dyDescent="0.2">
      <c r="A57" s="5"/>
      <c r="B57" s="7"/>
      <c r="C57" s="26" t="s">
        <v>191</v>
      </c>
      <c r="D57" s="30" t="s">
        <v>192</v>
      </c>
      <c r="E57" s="7"/>
      <c r="F57" s="4"/>
      <c r="G57" s="4"/>
      <c r="H57" s="4"/>
      <c r="I57" s="4"/>
      <c r="J57" s="30" t="s">
        <v>193</v>
      </c>
      <c r="K57" s="7"/>
      <c r="L57" s="193" t="s">
        <v>194</v>
      </c>
      <c r="M57" s="140"/>
      <c r="N57" s="140"/>
      <c r="O57" s="140"/>
      <c r="P57" s="140"/>
      <c r="Q57" s="140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30" t="s">
        <v>81</v>
      </c>
      <c r="AJ57" s="30">
        <v>2003</v>
      </c>
      <c r="AK57" s="14"/>
      <c r="AL57" s="14"/>
      <c r="AM57" s="14"/>
      <c r="AN57" s="53">
        <v>341250</v>
      </c>
      <c r="AO57" s="168" t="s">
        <v>692</v>
      </c>
      <c r="AP57" s="178" t="s">
        <v>72</v>
      </c>
      <c r="AQ57" s="168" t="s">
        <v>699</v>
      </c>
      <c r="AR57" s="159"/>
      <c r="AS57" s="159"/>
      <c r="AT57" s="159"/>
      <c r="AU57" s="159"/>
      <c r="AV57" s="159"/>
    </row>
    <row r="58" spans="1:48" ht="30" customHeight="1" x14ac:dyDescent="0.2">
      <c r="A58" s="5"/>
      <c r="B58" s="7"/>
      <c r="C58" s="26" t="s">
        <v>195</v>
      </c>
      <c r="D58" s="30" t="s">
        <v>196</v>
      </c>
      <c r="E58" s="7"/>
      <c r="F58" s="4"/>
      <c r="G58" s="4"/>
      <c r="H58" s="4"/>
      <c r="I58" s="4"/>
      <c r="J58" s="30" t="s">
        <v>197</v>
      </c>
      <c r="K58" s="7"/>
      <c r="L58" s="30" t="s">
        <v>198</v>
      </c>
      <c r="M58" s="140"/>
      <c r="N58" s="140"/>
      <c r="O58" s="140"/>
      <c r="P58" s="140"/>
      <c r="Q58" s="140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30" t="s">
        <v>81</v>
      </c>
      <c r="AJ58" s="30">
        <v>2005</v>
      </c>
      <c r="AK58" s="14"/>
      <c r="AL58" s="14"/>
      <c r="AM58" s="14"/>
      <c r="AN58" s="53">
        <v>1500000</v>
      </c>
      <c r="AO58" s="168" t="s">
        <v>692</v>
      </c>
      <c r="AP58" s="178" t="s">
        <v>72</v>
      </c>
      <c r="AQ58" s="168" t="s">
        <v>699</v>
      </c>
      <c r="AR58" s="159"/>
      <c r="AS58" s="159"/>
      <c r="AT58" s="159"/>
      <c r="AU58" s="159"/>
      <c r="AV58" s="159"/>
    </row>
    <row r="59" spans="1:48" ht="30" customHeight="1" x14ac:dyDescent="0.2">
      <c r="A59" s="5"/>
      <c r="B59" s="7"/>
      <c r="C59" s="26" t="s">
        <v>199</v>
      </c>
      <c r="D59" s="30" t="s">
        <v>200</v>
      </c>
      <c r="E59" s="7"/>
      <c r="F59" s="4"/>
      <c r="G59" s="4"/>
      <c r="H59" s="4"/>
      <c r="I59" s="4"/>
      <c r="J59" s="30" t="s">
        <v>201</v>
      </c>
      <c r="K59" s="7"/>
      <c r="L59" s="193" t="s">
        <v>202</v>
      </c>
      <c r="M59" s="140"/>
      <c r="N59" s="140"/>
      <c r="O59" s="140"/>
      <c r="P59" s="140"/>
      <c r="Q59" s="140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30" t="s">
        <v>81</v>
      </c>
      <c r="AJ59" s="30">
        <v>2006</v>
      </c>
      <c r="AK59" s="14"/>
      <c r="AL59" s="14"/>
      <c r="AM59" s="14"/>
      <c r="AN59" s="53">
        <v>595000</v>
      </c>
      <c r="AO59" s="168" t="s">
        <v>692</v>
      </c>
      <c r="AP59" s="178" t="s">
        <v>72</v>
      </c>
      <c r="AQ59" s="168" t="s">
        <v>699</v>
      </c>
      <c r="AR59" s="159"/>
      <c r="AS59" s="159"/>
      <c r="AT59" s="159"/>
      <c r="AU59" s="159"/>
      <c r="AV59" s="159"/>
    </row>
    <row r="60" spans="1:48" ht="30" customHeight="1" x14ac:dyDescent="0.2">
      <c r="A60" s="5"/>
      <c r="B60" s="7"/>
      <c r="C60" s="34" t="s">
        <v>203</v>
      </c>
      <c r="D60" s="30" t="s">
        <v>204</v>
      </c>
      <c r="E60" s="7"/>
      <c r="F60" s="4"/>
      <c r="G60" s="4"/>
      <c r="H60" s="4"/>
      <c r="I60" s="4"/>
      <c r="J60" s="30" t="s">
        <v>205</v>
      </c>
      <c r="K60" s="7"/>
      <c r="L60" s="30" t="s">
        <v>206</v>
      </c>
      <c r="M60" s="140"/>
      <c r="N60" s="140"/>
      <c r="O60" s="140"/>
      <c r="P60" s="140"/>
      <c r="Q60" s="140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30" t="s">
        <v>81</v>
      </c>
      <c r="AJ60" s="30">
        <v>2006</v>
      </c>
      <c r="AK60" s="14"/>
      <c r="AL60" s="14"/>
      <c r="AM60" s="14"/>
      <c r="AN60" s="54">
        <v>14400000</v>
      </c>
      <c r="AO60" s="168" t="s">
        <v>692</v>
      </c>
      <c r="AP60" s="178" t="s">
        <v>72</v>
      </c>
      <c r="AQ60" s="168" t="s">
        <v>699</v>
      </c>
      <c r="AR60" s="159"/>
      <c r="AS60" s="159"/>
      <c r="AT60" s="159"/>
      <c r="AU60" s="159"/>
      <c r="AV60" s="159"/>
    </row>
    <row r="61" spans="1:48" ht="30" customHeight="1" x14ac:dyDescent="0.2">
      <c r="A61" s="5"/>
      <c r="B61" s="7"/>
      <c r="C61" s="26" t="s">
        <v>187</v>
      </c>
      <c r="D61" s="30" t="s">
        <v>188</v>
      </c>
      <c r="E61" s="7"/>
      <c r="F61" s="4"/>
      <c r="G61" s="4"/>
      <c r="H61" s="4"/>
      <c r="I61" s="4"/>
      <c r="J61" s="30" t="s">
        <v>207</v>
      </c>
      <c r="K61" s="7"/>
      <c r="L61" s="125" t="s">
        <v>190</v>
      </c>
      <c r="M61" s="140"/>
      <c r="N61" s="140"/>
      <c r="O61" s="140"/>
      <c r="P61" s="140"/>
      <c r="Q61" s="140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30" t="s">
        <v>81</v>
      </c>
      <c r="AJ61" s="30">
        <v>2006</v>
      </c>
      <c r="AK61" s="14"/>
      <c r="AL61" s="14"/>
      <c r="AM61" s="14"/>
      <c r="AN61" s="53">
        <v>3380000</v>
      </c>
      <c r="AO61" s="168" t="s">
        <v>465</v>
      </c>
      <c r="AP61" s="178" t="s">
        <v>72</v>
      </c>
      <c r="AQ61" s="168" t="s">
        <v>647</v>
      </c>
      <c r="AR61" s="159"/>
      <c r="AS61" s="159"/>
      <c r="AT61" s="159"/>
      <c r="AU61" s="159"/>
      <c r="AV61" s="159"/>
    </row>
    <row r="62" spans="1:48" ht="30" customHeight="1" x14ac:dyDescent="0.2">
      <c r="A62" s="5"/>
      <c r="B62" s="7"/>
      <c r="C62" s="35" t="s">
        <v>208</v>
      </c>
      <c r="D62" s="30" t="s">
        <v>209</v>
      </c>
      <c r="E62" s="7"/>
      <c r="F62" s="4"/>
      <c r="G62" s="4"/>
      <c r="H62" s="4"/>
      <c r="I62" s="4"/>
      <c r="J62" s="30" t="s">
        <v>210</v>
      </c>
      <c r="K62" s="7"/>
      <c r="L62" s="30" t="s">
        <v>211</v>
      </c>
      <c r="M62" s="140"/>
      <c r="N62" s="140"/>
      <c r="O62" s="140"/>
      <c r="P62" s="140"/>
      <c r="Q62" s="140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30" t="s">
        <v>81</v>
      </c>
      <c r="AJ62" s="30">
        <v>2006</v>
      </c>
      <c r="AK62" s="14"/>
      <c r="AL62" s="14"/>
      <c r="AM62" s="14"/>
      <c r="AN62" s="54">
        <v>2062500</v>
      </c>
      <c r="AO62" s="168" t="s">
        <v>421</v>
      </c>
      <c r="AP62" s="178" t="s">
        <v>72</v>
      </c>
      <c r="AQ62" s="168" t="s">
        <v>647</v>
      </c>
      <c r="AR62" s="159"/>
      <c r="AS62" s="159"/>
      <c r="AT62" s="159"/>
      <c r="AU62" s="159"/>
      <c r="AV62" s="159"/>
    </row>
    <row r="63" spans="1:48" ht="30" customHeight="1" x14ac:dyDescent="0.2">
      <c r="A63" s="5"/>
      <c r="B63" s="7"/>
      <c r="C63" s="34" t="s">
        <v>195</v>
      </c>
      <c r="D63" s="30" t="s">
        <v>196</v>
      </c>
      <c r="E63" s="7"/>
      <c r="F63" s="4"/>
      <c r="G63" s="4"/>
      <c r="H63" s="4"/>
      <c r="I63" s="4"/>
      <c r="J63" s="30" t="s">
        <v>197</v>
      </c>
      <c r="K63" s="7"/>
      <c r="L63" s="30" t="s">
        <v>198</v>
      </c>
      <c r="M63" s="140"/>
      <c r="N63" s="140"/>
      <c r="O63" s="140"/>
      <c r="P63" s="140"/>
      <c r="Q63" s="140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30" t="s">
        <v>81</v>
      </c>
      <c r="AJ63" s="30">
        <v>2006</v>
      </c>
      <c r="AK63" s="14"/>
      <c r="AL63" s="14"/>
      <c r="AM63" s="14"/>
      <c r="AN63" s="54">
        <v>2450000</v>
      </c>
      <c r="AO63" s="168" t="s">
        <v>692</v>
      </c>
      <c r="AP63" s="178" t="s">
        <v>72</v>
      </c>
      <c r="AQ63" s="168" t="s">
        <v>699</v>
      </c>
      <c r="AR63" s="159"/>
      <c r="AS63" s="159"/>
      <c r="AT63" s="159"/>
      <c r="AU63" s="159"/>
      <c r="AV63" s="159"/>
    </row>
    <row r="64" spans="1:48" ht="30" customHeight="1" x14ac:dyDescent="0.2">
      <c r="A64" s="5"/>
      <c r="B64" s="7"/>
      <c r="C64" s="26" t="s">
        <v>195</v>
      </c>
      <c r="D64" s="30" t="s">
        <v>196</v>
      </c>
      <c r="E64" s="7"/>
      <c r="F64" s="4"/>
      <c r="G64" s="4"/>
      <c r="H64" s="4"/>
      <c r="I64" s="4"/>
      <c r="J64" s="30" t="s">
        <v>197</v>
      </c>
      <c r="K64" s="7"/>
      <c r="L64" s="30" t="s">
        <v>198</v>
      </c>
      <c r="M64" s="140"/>
      <c r="N64" s="140"/>
      <c r="O64" s="140"/>
      <c r="P64" s="140"/>
      <c r="Q64" s="140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30" t="s">
        <v>81</v>
      </c>
      <c r="AJ64" s="30">
        <v>2006</v>
      </c>
      <c r="AK64" s="14"/>
      <c r="AL64" s="14"/>
      <c r="AM64" s="14"/>
      <c r="AN64" s="54">
        <v>1400000</v>
      </c>
      <c r="AO64" s="168" t="s">
        <v>692</v>
      </c>
      <c r="AP64" s="178" t="s">
        <v>72</v>
      </c>
      <c r="AQ64" s="168" t="s">
        <v>699</v>
      </c>
      <c r="AR64" s="159"/>
      <c r="AS64" s="159"/>
      <c r="AT64" s="159"/>
      <c r="AU64" s="159"/>
      <c r="AV64" s="159"/>
    </row>
    <row r="65" spans="1:48" ht="30" customHeight="1" x14ac:dyDescent="0.2">
      <c r="A65" s="5"/>
      <c r="B65" s="7"/>
      <c r="C65" s="26" t="s">
        <v>191</v>
      </c>
      <c r="D65" s="30" t="s">
        <v>192</v>
      </c>
      <c r="E65" s="7"/>
      <c r="F65" s="4"/>
      <c r="G65" s="4"/>
      <c r="H65" s="4"/>
      <c r="I65" s="4"/>
      <c r="J65" s="30" t="s">
        <v>212</v>
      </c>
      <c r="K65" s="7"/>
      <c r="L65" s="30" t="s">
        <v>213</v>
      </c>
      <c r="M65" s="140"/>
      <c r="N65" s="140"/>
      <c r="O65" s="140"/>
      <c r="P65" s="140"/>
      <c r="Q65" s="140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30" t="s">
        <v>81</v>
      </c>
      <c r="AJ65" s="30">
        <v>2004</v>
      </c>
      <c r="AK65" s="14"/>
      <c r="AL65" s="14"/>
      <c r="AM65" s="14"/>
      <c r="AN65" s="54">
        <v>455000</v>
      </c>
      <c r="AO65" s="168" t="s">
        <v>692</v>
      </c>
      <c r="AP65" s="178" t="s">
        <v>72</v>
      </c>
      <c r="AQ65" s="168" t="s">
        <v>699</v>
      </c>
      <c r="AR65" s="159"/>
      <c r="AS65" s="159"/>
      <c r="AT65" s="159"/>
      <c r="AU65" s="159"/>
      <c r="AV65" s="159"/>
    </row>
    <row r="66" spans="1:48" ht="30" customHeight="1" x14ac:dyDescent="0.2">
      <c r="A66" s="5"/>
      <c r="B66" s="7"/>
      <c r="C66" s="26" t="s">
        <v>214</v>
      </c>
      <c r="D66" s="30" t="s">
        <v>188</v>
      </c>
      <c r="E66" s="7"/>
      <c r="F66" s="4"/>
      <c r="G66" s="4"/>
      <c r="H66" s="4"/>
      <c r="I66" s="4"/>
      <c r="J66" s="30" t="s">
        <v>197</v>
      </c>
      <c r="K66" s="7"/>
      <c r="L66" s="30" t="s">
        <v>215</v>
      </c>
      <c r="M66" s="140"/>
      <c r="N66" s="140"/>
      <c r="O66" s="140"/>
      <c r="P66" s="140"/>
      <c r="Q66" s="140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30" t="s">
        <v>81</v>
      </c>
      <c r="AJ66" s="30">
        <v>2006</v>
      </c>
      <c r="AK66" s="14"/>
      <c r="AL66" s="14"/>
      <c r="AM66" s="14"/>
      <c r="AN66" s="54">
        <v>1125000</v>
      </c>
      <c r="AO66" s="168" t="s">
        <v>421</v>
      </c>
      <c r="AP66" s="178" t="s">
        <v>72</v>
      </c>
      <c r="AQ66" s="168" t="s">
        <v>647</v>
      </c>
      <c r="AR66" s="159"/>
      <c r="AS66" s="159"/>
      <c r="AT66" s="159"/>
      <c r="AU66" s="159"/>
      <c r="AV66" s="159"/>
    </row>
    <row r="67" spans="1:48" ht="30" customHeight="1" x14ac:dyDescent="0.2">
      <c r="A67" s="5"/>
      <c r="B67" s="7"/>
      <c r="C67" s="26" t="s">
        <v>199</v>
      </c>
      <c r="D67" s="30" t="s">
        <v>216</v>
      </c>
      <c r="E67" s="7"/>
      <c r="F67" s="4"/>
      <c r="G67" s="4"/>
      <c r="H67" s="4"/>
      <c r="I67" s="4"/>
      <c r="J67" s="30" t="s">
        <v>197</v>
      </c>
      <c r="K67" s="7"/>
      <c r="L67" s="30" t="s">
        <v>217</v>
      </c>
      <c r="M67" s="140"/>
      <c r="N67" s="140"/>
      <c r="O67" s="140"/>
      <c r="P67" s="140"/>
      <c r="Q67" s="140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30" t="s">
        <v>81</v>
      </c>
      <c r="AJ67" s="30">
        <v>2005</v>
      </c>
      <c r="AK67" s="14"/>
      <c r="AL67" s="14"/>
      <c r="AM67" s="14"/>
      <c r="AN67" s="54">
        <v>1190000</v>
      </c>
      <c r="AO67" s="168" t="s">
        <v>692</v>
      </c>
      <c r="AP67" s="178" t="s">
        <v>72</v>
      </c>
      <c r="AQ67" s="168" t="s">
        <v>699</v>
      </c>
      <c r="AR67" s="159"/>
      <c r="AS67" s="159"/>
      <c r="AT67" s="159"/>
      <c r="AU67" s="159"/>
      <c r="AV67" s="159"/>
    </row>
    <row r="68" spans="1:48" ht="30" customHeight="1" x14ac:dyDescent="0.2">
      <c r="A68" s="5"/>
      <c r="B68" s="7"/>
      <c r="C68" s="26" t="s">
        <v>199</v>
      </c>
      <c r="D68" s="30" t="s">
        <v>216</v>
      </c>
      <c r="E68" s="7"/>
      <c r="F68" s="4"/>
      <c r="G68" s="4"/>
      <c r="H68" s="4"/>
      <c r="I68" s="4"/>
      <c r="J68" s="30" t="s">
        <v>218</v>
      </c>
      <c r="K68" s="7"/>
      <c r="L68" s="30" t="s">
        <v>219</v>
      </c>
      <c r="M68" s="140"/>
      <c r="N68" s="140"/>
      <c r="O68" s="140"/>
      <c r="P68" s="140"/>
      <c r="Q68" s="140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30" t="s">
        <v>81</v>
      </c>
      <c r="AJ68" s="30">
        <v>2006</v>
      </c>
      <c r="AK68" s="14"/>
      <c r="AL68" s="14"/>
      <c r="AM68" s="14"/>
      <c r="AN68" s="54">
        <v>1600000</v>
      </c>
      <c r="AO68" s="168" t="s">
        <v>692</v>
      </c>
      <c r="AP68" s="178" t="s">
        <v>72</v>
      </c>
      <c r="AQ68" s="168" t="s">
        <v>699</v>
      </c>
      <c r="AR68" s="159"/>
      <c r="AS68" s="159"/>
      <c r="AT68" s="159"/>
      <c r="AU68" s="159"/>
      <c r="AV68" s="159"/>
    </row>
    <row r="69" spans="1:48" ht="30" customHeight="1" x14ac:dyDescent="0.2">
      <c r="A69" s="5"/>
      <c r="B69" s="7"/>
      <c r="C69" s="36" t="s">
        <v>220</v>
      </c>
      <c r="D69" s="30" t="s">
        <v>221</v>
      </c>
      <c r="E69" s="7"/>
      <c r="F69" s="4"/>
      <c r="G69" s="4"/>
      <c r="H69" s="4"/>
      <c r="I69" s="4"/>
      <c r="J69" s="30" t="s">
        <v>222</v>
      </c>
      <c r="K69" s="7"/>
      <c r="L69" s="30" t="s">
        <v>223</v>
      </c>
      <c r="M69" s="140"/>
      <c r="N69" s="140"/>
      <c r="O69" s="140"/>
      <c r="P69" s="140"/>
      <c r="Q69" s="140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30" t="s">
        <v>81</v>
      </c>
      <c r="AJ69" s="30">
        <v>2006</v>
      </c>
      <c r="AK69" s="14"/>
      <c r="AL69" s="14"/>
      <c r="AM69" s="14"/>
      <c r="AN69" s="54">
        <v>520000</v>
      </c>
      <c r="AO69" s="168" t="s">
        <v>692</v>
      </c>
      <c r="AP69" s="178" t="s">
        <v>72</v>
      </c>
      <c r="AQ69" s="168" t="s">
        <v>699</v>
      </c>
      <c r="AR69" s="159"/>
      <c r="AS69" s="159"/>
      <c r="AT69" s="159"/>
      <c r="AU69" s="159"/>
      <c r="AV69" s="159"/>
    </row>
    <row r="70" spans="1:48" ht="30" customHeight="1" x14ac:dyDescent="0.2">
      <c r="A70" s="5"/>
      <c r="B70" s="7"/>
      <c r="C70" s="26" t="s">
        <v>224</v>
      </c>
      <c r="D70" s="30" t="s">
        <v>225</v>
      </c>
      <c r="E70" s="7"/>
      <c r="F70" s="4"/>
      <c r="G70" s="4"/>
      <c r="H70" s="4"/>
      <c r="I70" s="4"/>
      <c r="J70" s="30" t="s">
        <v>205</v>
      </c>
      <c r="K70" s="7"/>
      <c r="L70" s="30" t="s">
        <v>190</v>
      </c>
      <c r="M70" s="140"/>
      <c r="N70" s="140"/>
      <c r="O70" s="140"/>
      <c r="P70" s="140"/>
      <c r="Q70" s="140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30" t="s">
        <v>81</v>
      </c>
      <c r="AJ70" s="30">
        <v>2006</v>
      </c>
      <c r="AK70" s="14"/>
      <c r="AL70" s="14"/>
      <c r="AM70" s="14"/>
      <c r="AN70" s="54">
        <v>7840000</v>
      </c>
      <c r="AO70" s="168" t="s">
        <v>692</v>
      </c>
      <c r="AP70" s="178" t="s">
        <v>72</v>
      </c>
      <c r="AQ70" s="168" t="s">
        <v>699</v>
      </c>
      <c r="AR70" s="159"/>
      <c r="AS70" s="159"/>
      <c r="AT70" s="159"/>
      <c r="AU70" s="159"/>
      <c r="AV70" s="159"/>
    </row>
    <row r="71" spans="1:48" ht="30" customHeight="1" x14ac:dyDescent="0.2">
      <c r="A71" s="5"/>
      <c r="B71" s="7"/>
      <c r="C71" s="36" t="s">
        <v>226</v>
      </c>
      <c r="D71" s="30" t="s">
        <v>221</v>
      </c>
      <c r="E71" s="7"/>
      <c r="F71" s="4"/>
      <c r="G71" s="4"/>
      <c r="H71" s="4"/>
      <c r="I71" s="4"/>
      <c r="J71" s="30" t="s">
        <v>205</v>
      </c>
      <c r="K71" s="7"/>
      <c r="L71" s="30" t="s">
        <v>206</v>
      </c>
      <c r="M71" s="140"/>
      <c r="N71" s="140"/>
      <c r="O71" s="140"/>
      <c r="P71" s="140"/>
      <c r="Q71" s="140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30" t="s">
        <v>81</v>
      </c>
      <c r="AJ71" s="30">
        <v>2006</v>
      </c>
      <c r="AK71" s="14"/>
      <c r="AL71" s="14"/>
      <c r="AM71" s="14"/>
      <c r="AN71" s="54">
        <v>2400000</v>
      </c>
      <c r="AO71" s="168" t="s">
        <v>692</v>
      </c>
      <c r="AP71" s="178" t="s">
        <v>72</v>
      </c>
      <c r="AQ71" s="168" t="s">
        <v>699</v>
      </c>
      <c r="AR71" s="159"/>
      <c r="AS71" s="159"/>
      <c r="AT71" s="159"/>
      <c r="AU71" s="159"/>
      <c r="AV71" s="159"/>
    </row>
    <row r="72" spans="1:48" ht="30" customHeight="1" x14ac:dyDescent="0.2">
      <c r="A72" s="5"/>
      <c r="B72" s="7"/>
      <c r="C72" s="36" t="s">
        <v>227</v>
      </c>
      <c r="D72" s="30" t="s">
        <v>216</v>
      </c>
      <c r="E72" s="7"/>
      <c r="F72" s="4"/>
      <c r="G72" s="4"/>
      <c r="H72" s="4"/>
      <c r="I72" s="4"/>
      <c r="J72" s="30" t="s">
        <v>228</v>
      </c>
      <c r="K72" s="7"/>
      <c r="L72" s="30" t="s">
        <v>219</v>
      </c>
      <c r="M72" s="140"/>
      <c r="N72" s="140"/>
      <c r="O72" s="140"/>
      <c r="P72" s="140"/>
      <c r="Q72" s="140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30" t="s">
        <v>81</v>
      </c>
      <c r="AJ72" s="30">
        <v>2004</v>
      </c>
      <c r="AK72" s="14"/>
      <c r="AL72" s="14"/>
      <c r="AM72" s="14"/>
      <c r="AN72" s="54">
        <v>0</v>
      </c>
      <c r="AO72" s="168" t="s">
        <v>692</v>
      </c>
      <c r="AP72" s="178" t="s">
        <v>72</v>
      </c>
      <c r="AQ72" s="168" t="s">
        <v>699</v>
      </c>
      <c r="AR72" s="159"/>
      <c r="AS72" s="159"/>
      <c r="AT72" s="159"/>
      <c r="AU72" s="159"/>
      <c r="AV72" s="159"/>
    </row>
    <row r="73" spans="1:48" ht="30" customHeight="1" x14ac:dyDescent="0.2">
      <c r="A73" s="5"/>
      <c r="B73" s="7"/>
      <c r="C73" s="22" t="s">
        <v>199</v>
      </c>
      <c r="D73" s="49" t="s">
        <v>216</v>
      </c>
      <c r="E73" s="7"/>
      <c r="F73" s="4"/>
      <c r="G73" s="4"/>
      <c r="H73" s="4"/>
      <c r="I73" s="4"/>
      <c r="J73" s="49" t="s">
        <v>197</v>
      </c>
      <c r="K73" s="7"/>
      <c r="L73" s="49" t="s">
        <v>217</v>
      </c>
      <c r="M73" s="140"/>
      <c r="N73" s="140"/>
      <c r="O73" s="140"/>
      <c r="P73" s="140"/>
      <c r="Q73" s="140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9" t="s">
        <v>81</v>
      </c>
      <c r="AJ73" s="49">
        <v>2005</v>
      </c>
      <c r="AK73" s="14"/>
      <c r="AL73" s="14"/>
      <c r="AM73" s="14"/>
      <c r="AN73" s="54">
        <v>722500</v>
      </c>
      <c r="AO73" s="168" t="s">
        <v>421</v>
      </c>
      <c r="AP73" s="178" t="s">
        <v>72</v>
      </c>
      <c r="AQ73" s="168" t="s">
        <v>645</v>
      </c>
      <c r="AR73" s="159"/>
      <c r="AS73" s="159"/>
      <c r="AT73" s="159"/>
      <c r="AU73" s="159"/>
      <c r="AV73" s="159"/>
    </row>
    <row r="74" spans="1:48" ht="30" customHeight="1" x14ac:dyDescent="0.2">
      <c r="A74" s="5"/>
      <c r="B74" s="7"/>
      <c r="C74" s="37" t="s">
        <v>199</v>
      </c>
      <c r="D74" s="30" t="s">
        <v>216</v>
      </c>
      <c r="E74" s="7"/>
      <c r="F74" s="4"/>
      <c r="G74" s="4"/>
      <c r="H74" s="4"/>
      <c r="I74" s="4"/>
      <c r="J74" s="30" t="s">
        <v>218</v>
      </c>
      <c r="K74" s="7"/>
      <c r="L74" s="30" t="s">
        <v>219</v>
      </c>
      <c r="M74" s="140"/>
      <c r="N74" s="140"/>
      <c r="O74" s="140"/>
      <c r="P74" s="140"/>
      <c r="Q74" s="140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30" t="s">
        <v>81</v>
      </c>
      <c r="AJ74" s="30">
        <v>2006</v>
      </c>
      <c r="AK74" s="14"/>
      <c r="AL74" s="14"/>
      <c r="AM74" s="14"/>
      <c r="AN74" s="53">
        <v>1800000</v>
      </c>
      <c r="AO74" s="168" t="s">
        <v>692</v>
      </c>
      <c r="AP74" s="178" t="s">
        <v>72</v>
      </c>
      <c r="AQ74" s="168" t="s">
        <v>699</v>
      </c>
      <c r="AR74" s="159"/>
      <c r="AS74" s="159"/>
      <c r="AT74" s="159"/>
      <c r="AU74" s="159"/>
      <c r="AV74" s="159"/>
    </row>
    <row r="75" spans="1:48" ht="30" customHeight="1" x14ac:dyDescent="0.2">
      <c r="A75" s="5"/>
      <c r="B75" s="7"/>
      <c r="C75" s="22" t="s">
        <v>199</v>
      </c>
      <c r="D75" s="30" t="s">
        <v>216</v>
      </c>
      <c r="E75" s="7"/>
      <c r="F75" s="4"/>
      <c r="G75" s="4"/>
      <c r="H75" s="4"/>
      <c r="I75" s="4"/>
      <c r="J75" s="30" t="s">
        <v>197</v>
      </c>
      <c r="K75" s="7"/>
      <c r="L75" s="30" t="s">
        <v>217</v>
      </c>
      <c r="M75" s="140"/>
      <c r="N75" s="140"/>
      <c r="O75" s="140"/>
      <c r="P75" s="140"/>
      <c r="Q75" s="140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30" t="s">
        <v>81</v>
      </c>
      <c r="AJ75" s="30">
        <v>2005</v>
      </c>
      <c r="AK75" s="14"/>
      <c r="AL75" s="14"/>
      <c r="AM75" s="14"/>
      <c r="AN75" s="53">
        <v>595000</v>
      </c>
      <c r="AO75" s="168" t="s">
        <v>692</v>
      </c>
      <c r="AP75" s="178" t="s">
        <v>72</v>
      </c>
      <c r="AQ75" s="168" t="s">
        <v>699</v>
      </c>
      <c r="AR75" s="159"/>
      <c r="AS75" s="159"/>
      <c r="AT75" s="159"/>
      <c r="AU75" s="159"/>
      <c r="AV75" s="159"/>
    </row>
    <row r="76" spans="1:48" ht="30" customHeight="1" x14ac:dyDescent="0.2">
      <c r="A76" s="5"/>
      <c r="B76" s="7"/>
      <c r="C76" s="38" t="s">
        <v>199</v>
      </c>
      <c r="D76" s="30" t="s">
        <v>216</v>
      </c>
      <c r="E76" s="7"/>
      <c r="F76" s="4"/>
      <c r="G76" s="4"/>
      <c r="H76" s="4"/>
      <c r="I76" s="4"/>
      <c r="J76" s="30" t="s">
        <v>197</v>
      </c>
      <c r="K76" s="7"/>
      <c r="L76" s="30" t="s">
        <v>229</v>
      </c>
      <c r="M76" s="140"/>
      <c r="N76" s="140"/>
      <c r="O76" s="140"/>
      <c r="P76" s="140"/>
      <c r="Q76" s="140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30" t="s">
        <v>81</v>
      </c>
      <c r="AJ76" s="30">
        <v>2005</v>
      </c>
      <c r="AK76" s="14"/>
      <c r="AL76" s="14"/>
      <c r="AM76" s="14"/>
      <c r="AN76" s="53">
        <v>712500</v>
      </c>
      <c r="AO76" s="168" t="s">
        <v>421</v>
      </c>
      <c r="AP76" s="178" t="s">
        <v>72</v>
      </c>
      <c r="AQ76" s="168" t="s">
        <v>645</v>
      </c>
      <c r="AR76" s="159"/>
      <c r="AS76" s="159"/>
      <c r="AT76" s="159"/>
      <c r="AU76" s="159"/>
      <c r="AV76" s="159"/>
    </row>
    <row r="77" spans="1:48" ht="30" customHeight="1" x14ac:dyDescent="0.2">
      <c r="A77" s="5"/>
      <c r="B77" s="7"/>
      <c r="C77" s="39" t="s">
        <v>195</v>
      </c>
      <c r="D77" s="120" t="s">
        <v>196</v>
      </c>
      <c r="E77" s="7"/>
      <c r="F77" s="4"/>
      <c r="G77" s="4"/>
      <c r="H77" s="4"/>
      <c r="I77" s="4"/>
      <c r="J77" s="50" t="s">
        <v>230</v>
      </c>
      <c r="K77" s="7"/>
      <c r="L77" s="50" t="s">
        <v>198</v>
      </c>
      <c r="M77" s="140"/>
      <c r="N77" s="140"/>
      <c r="O77" s="140"/>
      <c r="P77" s="140"/>
      <c r="Q77" s="140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9" t="s">
        <v>81</v>
      </c>
      <c r="AJ77" s="30">
        <v>2005</v>
      </c>
      <c r="AK77" s="14"/>
      <c r="AL77" s="14"/>
      <c r="AM77" s="14"/>
      <c r="AN77" s="127">
        <v>1950000</v>
      </c>
      <c r="AO77" s="168" t="s">
        <v>421</v>
      </c>
      <c r="AP77" s="178" t="s">
        <v>72</v>
      </c>
      <c r="AQ77" s="168" t="s">
        <v>647</v>
      </c>
      <c r="AR77" s="159"/>
      <c r="AS77" s="159"/>
      <c r="AT77" s="159"/>
      <c r="AU77" s="159"/>
      <c r="AV77" s="159"/>
    </row>
    <row r="78" spans="1:48" ht="30" customHeight="1" x14ac:dyDescent="0.2">
      <c r="A78" s="5"/>
      <c r="B78" s="7"/>
      <c r="C78" s="40" t="s">
        <v>191</v>
      </c>
      <c r="D78" s="121" t="s">
        <v>192</v>
      </c>
      <c r="E78" s="7"/>
      <c r="F78" s="4"/>
      <c r="G78" s="4"/>
      <c r="H78" s="4"/>
      <c r="I78" s="4"/>
      <c r="J78" s="51" t="s">
        <v>193</v>
      </c>
      <c r="K78" s="7"/>
      <c r="L78" s="51" t="s">
        <v>198</v>
      </c>
      <c r="M78" s="140"/>
      <c r="N78" s="140"/>
      <c r="O78" s="140"/>
      <c r="P78" s="140"/>
      <c r="Q78" s="140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30" t="s">
        <v>81</v>
      </c>
      <c r="AJ78" s="30">
        <v>2004</v>
      </c>
      <c r="AK78" s="14"/>
      <c r="AL78" s="14"/>
      <c r="AM78" s="14"/>
      <c r="AN78" s="55">
        <v>315000</v>
      </c>
      <c r="AO78" s="168" t="s">
        <v>692</v>
      </c>
      <c r="AP78" s="178" t="s">
        <v>72</v>
      </c>
      <c r="AQ78" s="168" t="s">
        <v>699</v>
      </c>
      <c r="AR78" s="159"/>
      <c r="AS78" s="159"/>
      <c r="AT78" s="159"/>
      <c r="AU78" s="159"/>
      <c r="AV78" s="159"/>
    </row>
    <row r="79" spans="1:48" ht="30" customHeight="1" x14ac:dyDescent="0.2">
      <c r="A79" s="5"/>
      <c r="B79" s="7"/>
      <c r="C79" s="40" t="s">
        <v>220</v>
      </c>
      <c r="D79" s="121" t="s">
        <v>231</v>
      </c>
      <c r="E79" s="7"/>
      <c r="F79" s="4"/>
      <c r="G79" s="4"/>
      <c r="H79" s="4"/>
      <c r="I79" s="4"/>
      <c r="J79" s="51" t="s">
        <v>222</v>
      </c>
      <c r="K79" s="7"/>
      <c r="L79" s="51" t="s">
        <v>219</v>
      </c>
      <c r="M79" s="140"/>
      <c r="N79" s="140"/>
      <c r="O79" s="140"/>
      <c r="P79" s="140"/>
      <c r="Q79" s="140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30" t="s">
        <v>81</v>
      </c>
      <c r="AJ79" s="30">
        <v>2006</v>
      </c>
      <c r="AK79" s="14"/>
      <c r="AL79" s="14"/>
      <c r="AM79" s="14"/>
      <c r="AN79" s="55">
        <v>300000</v>
      </c>
      <c r="AO79" s="168" t="s">
        <v>692</v>
      </c>
      <c r="AP79" s="178" t="s">
        <v>72</v>
      </c>
      <c r="AQ79" s="168" t="s">
        <v>699</v>
      </c>
      <c r="AR79" s="159"/>
      <c r="AS79" s="159"/>
      <c r="AT79" s="159"/>
      <c r="AU79" s="159"/>
      <c r="AV79" s="159"/>
    </row>
    <row r="80" spans="1:48" ht="30" customHeight="1" x14ac:dyDescent="0.2">
      <c r="A80" s="5"/>
      <c r="B80" s="7"/>
      <c r="C80" s="41" t="s">
        <v>232</v>
      </c>
      <c r="D80" s="121" t="s">
        <v>233</v>
      </c>
      <c r="E80" s="7"/>
      <c r="F80" s="4"/>
      <c r="G80" s="4"/>
      <c r="H80" s="4"/>
      <c r="I80" s="4"/>
      <c r="J80" s="51" t="s">
        <v>234</v>
      </c>
      <c r="K80" s="7"/>
      <c r="L80" s="51" t="s">
        <v>211</v>
      </c>
      <c r="M80" s="140"/>
      <c r="N80" s="140"/>
      <c r="O80" s="140"/>
      <c r="P80" s="140"/>
      <c r="Q80" s="140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30" t="s">
        <v>81</v>
      </c>
      <c r="AJ80" s="30">
        <v>2005</v>
      </c>
      <c r="AK80" s="14"/>
      <c r="AL80" s="14"/>
      <c r="AM80" s="14"/>
      <c r="AN80" s="53">
        <v>336000</v>
      </c>
      <c r="AO80" s="168" t="s">
        <v>692</v>
      </c>
      <c r="AP80" s="178" t="s">
        <v>72</v>
      </c>
      <c r="AQ80" s="168" t="s">
        <v>699</v>
      </c>
      <c r="AR80" s="159"/>
      <c r="AS80" s="159"/>
      <c r="AT80" s="159"/>
      <c r="AU80" s="159"/>
      <c r="AV80" s="159"/>
    </row>
    <row r="81" spans="1:48" ht="30" customHeight="1" x14ac:dyDescent="0.2">
      <c r="A81" s="5"/>
      <c r="B81" s="7"/>
      <c r="C81" s="41" t="s">
        <v>235</v>
      </c>
      <c r="D81" s="121" t="s">
        <v>221</v>
      </c>
      <c r="E81" s="7"/>
      <c r="F81" s="4"/>
      <c r="G81" s="4"/>
      <c r="H81" s="4"/>
      <c r="I81" s="4"/>
      <c r="J81" s="51" t="s">
        <v>205</v>
      </c>
      <c r="K81" s="7"/>
      <c r="L81" s="51" t="s">
        <v>206</v>
      </c>
      <c r="M81" s="140"/>
      <c r="N81" s="140"/>
      <c r="O81" s="140"/>
      <c r="P81" s="140"/>
      <c r="Q81" s="140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30" t="s">
        <v>81</v>
      </c>
      <c r="AJ81" s="30">
        <v>2006</v>
      </c>
      <c r="AK81" s="14"/>
      <c r="AL81" s="14"/>
      <c r="AM81" s="14"/>
      <c r="AN81" s="54">
        <v>680000</v>
      </c>
      <c r="AO81" s="168" t="s">
        <v>692</v>
      </c>
      <c r="AP81" s="178" t="s">
        <v>72</v>
      </c>
      <c r="AQ81" s="168" t="s">
        <v>699</v>
      </c>
      <c r="AR81" s="159"/>
      <c r="AS81" s="159"/>
      <c r="AT81" s="159"/>
      <c r="AU81" s="159"/>
      <c r="AV81" s="159"/>
    </row>
    <row r="82" spans="1:48" ht="30" customHeight="1" x14ac:dyDescent="0.2">
      <c r="A82" s="5"/>
      <c r="B82" s="7"/>
      <c r="C82" s="41" t="s">
        <v>235</v>
      </c>
      <c r="D82" s="121" t="s">
        <v>221</v>
      </c>
      <c r="E82" s="7"/>
      <c r="F82" s="4"/>
      <c r="G82" s="4"/>
      <c r="H82" s="4"/>
      <c r="I82" s="4"/>
      <c r="J82" s="51" t="s">
        <v>236</v>
      </c>
      <c r="K82" s="7"/>
      <c r="L82" s="51" t="s">
        <v>206</v>
      </c>
      <c r="M82" s="140"/>
      <c r="N82" s="140"/>
      <c r="O82" s="140"/>
      <c r="P82" s="140"/>
      <c r="Q82" s="140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30" t="s">
        <v>81</v>
      </c>
      <c r="AJ82" s="30">
        <v>2002</v>
      </c>
      <c r="AK82" s="14"/>
      <c r="AL82" s="14"/>
      <c r="AM82" s="14"/>
      <c r="AN82" s="54">
        <v>170000</v>
      </c>
      <c r="AO82" s="168" t="s">
        <v>692</v>
      </c>
      <c r="AP82" s="178" t="s">
        <v>72</v>
      </c>
      <c r="AQ82" s="168" t="s">
        <v>699</v>
      </c>
      <c r="AR82" s="159"/>
      <c r="AS82" s="159"/>
      <c r="AT82" s="159"/>
      <c r="AU82" s="159"/>
      <c r="AV82" s="159"/>
    </row>
    <row r="83" spans="1:48" ht="30" customHeight="1" x14ac:dyDescent="0.2">
      <c r="A83" s="5"/>
      <c r="B83" s="7"/>
      <c r="C83" s="41" t="s">
        <v>224</v>
      </c>
      <c r="D83" s="51" t="s">
        <v>225</v>
      </c>
      <c r="E83" s="7"/>
      <c r="F83" s="4"/>
      <c r="G83" s="4"/>
      <c r="H83" s="4"/>
      <c r="I83" s="4"/>
      <c r="J83" s="51" t="s">
        <v>237</v>
      </c>
      <c r="K83" s="7"/>
      <c r="L83" s="51" t="s">
        <v>190</v>
      </c>
      <c r="M83" s="140"/>
      <c r="N83" s="140"/>
      <c r="O83" s="140"/>
      <c r="P83" s="140"/>
      <c r="Q83" s="140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30" t="s">
        <v>81</v>
      </c>
      <c r="AJ83" s="30">
        <v>2005</v>
      </c>
      <c r="AK83" s="14"/>
      <c r="AL83" s="14"/>
      <c r="AM83" s="14"/>
      <c r="AN83" s="54">
        <v>2240000</v>
      </c>
      <c r="AO83" s="168" t="s">
        <v>692</v>
      </c>
      <c r="AP83" s="178" t="s">
        <v>72</v>
      </c>
      <c r="AQ83" s="168" t="s">
        <v>699</v>
      </c>
      <c r="AR83" s="159"/>
      <c r="AS83" s="159"/>
      <c r="AT83" s="159"/>
      <c r="AU83" s="159"/>
      <c r="AV83" s="159"/>
    </row>
    <row r="84" spans="1:48" ht="30" customHeight="1" x14ac:dyDescent="0.2">
      <c r="A84" s="5"/>
      <c r="B84" s="7"/>
      <c r="C84" s="42" t="s">
        <v>224</v>
      </c>
      <c r="D84" s="51" t="s">
        <v>225</v>
      </c>
      <c r="E84" s="7"/>
      <c r="F84" s="4"/>
      <c r="G84" s="4"/>
      <c r="H84" s="4"/>
      <c r="I84" s="4"/>
      <c r="J84" s="51" t="s">
        <v>205</v>
      </c>
      <c r="K84" s="7"/>
      <c r="L84" s="51" t="s">
        <v>190</v>
      </c>
      <c r="M84" s="140"/>
      <c r="N84" s="140"/>
      <c r="O84" s="140"/>
      <c r="P84" s="140"/>
      <c r="Q84" s="140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30" t="s">
        <v>81</v>
      </c>
      <c r="AJ84" s="30">
        <v>2006</v>
      </c>
      <c r="AK84" s="14"/>
      <c r="AL84" s="14"/>
      <c r="AM84" s="14"/>
      <c r="AN84" s="53">
        <v>7840000</v>
      </c>
      <c r="AO84" s="168" t="s">
        <v>692</v>
      </c>
      <c r="AP84" s="178" t="s">
        <v>72</v>
      </c>
      <c r="AQ84" s="168" t="s">
        <v>699</v>
      </c>
      <c r="AR84" s="159"/>
      <c r="AS84" s="159"/>
      <c r="AT84" s="159"/>
      <c r="AU84" s="159"/>
      <c r="AV84" s="159"/>
    </row>
    <row r="85" spans="1:48" ht="30" customHeight="1" x14ac:dyDescent="0.2">
      <c r="A85" s="5"/>
      <c r="B85" s="7"/>
      <c r="C85" s="43" t="s">
        <v>208</v>
      </c>
      <c r="D85" s="51" t="s">
        <v>209</v>
      </c>
      <c r="E85" s="7"/>
      <c r="F85" s="4"/>
      <c r="G85" s="4"/>
      <c r="H85" s="4"/>
      <c r="I85" s="4"/>
      <c r="J85" s="51" t="s">
        <v>210</v>
      </c>
      <c r="K85" s="7"/>
      <c r="L85" s="51" t="s">
        <v>211</v>
      </c>
      <c r="M85" s="140"/>
      <c r="N85" s="140"/>
      <c r="O85" s="140"/>
      <c r="P85" s="140"/>
      <c r="Q85" s="140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30" t="s">
        <v>81</v>
      </c>
      <c r="AJ85" s="30">
        <v>2006</v>
      </c>
      <c r="AK85" s="14"/>
      <c r="AL85" s="14"/>
      <c r="AM85" s="14"/>
      <c r="AN85" s="54">
        <v>2200000</v>
      </c>
      <c r="AO85" s="168" t="s">
        <v>465</v>
      </c>
      <c r="AP85" s="178" t="s">
        <v>72</v>
      </c>
      <c r="AQ85" s="168" t="s">
        <v>699</v>
      </c>
      <c r="AR85" s="159"/>
      <c r="AS85" s="159"/>
      <c r="AT85" s="159"/>
      <c r="AU85" s="159"/>
      <c r="AV85" s="159"/>
    </row>
    <row r="86" spans="1:48" ht="30" customHeight="1" x14ac:dyDescent="0.2">
      <c r="A86" s="5"/>
      <c r="B86" s="7"/>
      <c r="C86" s="44" t="s">
        <v>187</v>
      </c>
      <c r="D86" s="49" t="s">
        <v>188</v>
      </c>
      <c r="E86" s="7"/>
      <c r="F86" s="4"/>
      <c r="G86" s="4"/>
      <c r="H86" s="4"/>
      <c r="I86" s="4"/>
      <c r="J86" s="49" t="s">
        <v>207</v>
      </c>
      <c r="K86" s="7"/>
      <c r="L86" s="49" t="s">
        <v>190</v>
      </c>
      <c r="M86" s="140"/>
      <c r="N86" s="140"/>
      <c r="O86" s="140"/>
      <c r="P86" s="140"/>
      <c r="Q86" s="140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9" t="s">
        <v>81</v>
      </c>
      <c r="AJ86" s="49">
        <v>2005</v>
      </c>
      <c r="AK86" s="14"/>
      <c r="AL86" s="14"/>
      <c r="AM86" s="14"/>
      <c r="AN86" s="54">
        <v>975000</v>
      </c>
      <c r="AO86" s="168" t="s">
        <v>465</v>
      </c>
      <c r="AP86" s="178" t="s">
        <v>72</v>
      </c>
      <c r="AQ86" s="168" t="s">
        <v>652</v>
      </c>
      <c r="AR86" s="159"/>
      <c r="AS86" s="159"/>
      <c r="AT86" s="159"/>
      <c r="AU86" s="159"/>
      <c r="AV86" s="159"/>
    </row>
    <row r="87" spans="1:48" ht="30" customHeight="1" x14ac:dyDescent="0.2">
      <c r="A87" s="5"/>
      <c r="B87" s="7"/>
      <c r="C87" s="45" t="s">
        <v>195</v>
      </c>
      <c r="D87" s="31" t="s">
        <v>196</v>
      </c>
      <c r="E87" s="7"/>
      <c r="F87" s="4"/>
      <c r="G87" s="4"/>
      <c r="H87" s="4"/>
      <c r="I87" s="4"/>
      <c r="J87" s="31" t="s">
        <v>230</v>
      </c>
      <c r="K87" s="7"/>
      <c r="L87" s="49" t="s">
        <v>198</v>
      </c>
      <c r="M87" s="140"/>
      <c r="N87" s="140"/>
      <c r="O87" s="140"/>
      <c r="P87" s="140"/>
      <c r="Q87" s="140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31" t="s">
        <v>81</v>
      </c>
      <c r="AJ87" s="31">
        <v>2000</v>
      </c>
      <c r="AK87" s="14"/>
      <c r="AL87" s="14"/>
      <c r="AM87" s="14"/>
      <c r="AN87" s="56">
        <v>175000</v>
      </c>
      <c r="AO87" s="168" t="s">
        <v>692</v>
      </c>
      <c r="AP87" s="178" t="s">
        <v>72</v>
      </c>
      <c r="AQ87" s="168" t="s">
        <v>699</v>
      </c>
      <c r="AR87" s="159"/>
      <c r="AS87" s="159"/>
      <c r="AT87" s="159"/>
      <c r="AU87" s="159"/>
      <c r="AV87" s="159"/>
    </row>
    <row r="88" spans="1:48" ht="30" customHeight="1" x14ac:dyDescent="0.2">
      <c r="A88" s="5"/>
      <c r="B88" s="7"/>
      <c r="C88" s="46" t="s">
        <v>238</v>
      </c>
      <c r="D88" s="29" t="s">
        <v>216</v>
      </c>
      <c r="E88" s="7"/>
      <c r="F88" s="4"/>
      <c r="G88" s="4"/>
      <c r="H88" s="4"/>
      <c r="I88" s="4"/>
      <c r="J88" s="29" t="s">
        <v>201</v>
      </c>
      <c r="K88" s="7"/>
      <c r="L88" s="49" t="s">
        <v>219</v>
      </c>
      <c r="M88" s="140"/>
      <c r="N88" s="140"/>
      <c r="O88" s="140"/>
      <c r="P88" s="140"/>
      <c r="Q88" s="140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29" t="s">
        <v>81</v>
      </c>
      <c r="AJ88" s="29">
        <v>2005</v>
      </c>
      <c r="AK88" s="14"/>
      <c r="AL88" s="14"/>
      <c r="AM88" s="14"/>
      <c r="AN88" s="57">
        <v>1050000</v>
      </c>
      <c r="AO88" s="168" t="s">
        <v>692</v>
      </c>
      <c r="AP88" s="178" t="s">
        <v>72</v>
      </c>
      <c r="AQ88" s="168" t="s">
        <v>699</v>
      </c>
      <c r="AR88" s="159"/>
      <c r="AS88" s="159"/>
      <c r="AT88" s="159"/>
      <c r="AU88" s="159"/>
      <c r="AV88" s="159"/>
    </row>
    <row r="89" spans="1:48" ht="30" customHeight="1" x14ac:dyDescent="0.2">
      <c r="A89" s="5"/>
      <c r="B89" s="7"/>
      <c r="C89" s="45" t="s">
        <v>239</v>
      </c>
      <c r="D89" s="31" t="s">
        <v>216</v>
      </c>
      <c r="E89" s="7"/>
      <c r="F89" s="4"/>
      <c r="G89" s="4"/>
      <c r="H89" s="4"/>
      <c r="I89" s="4"/>
      <c r="J89" s="31" t="s">
        <v>201</v>
      </c>
      <c r="K89" s="7"/>
      <c r="L89" s="49" t="s">
        <v>219</v>
      </c>
      <c r="M89" s="140"/>
      <c r="N89" s="140"/>
      <c r="O89" s="140"/>
      <c r="P89" s="140"/>
      <c r="Q89" s="140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31" t="s">
        <v>81</v>
      </c>
      <c r="AJ89" s="31">
        <v>2006</v>
      </c>
      <c r="AK89" s="14"/>
      <c r="AL89" s="14"/>
      <c r="AM89" s="14"/>
      <c r="AN89" s="56">
        <v>1360000</v>
      </c>
      <c r="AO89" s="168" t="s">
        <v>421</v>
      </c>
      <c r="AP89" s="178" t="s">
        <v>72</v>
      </c>
      <c r="AQ89" s="168" t="s">
        <v>645</v>
      </c>
      <c r="AR89" s="159"/>
      <c r="AS89" s="159"/>
      <c r="AT89" s="159"/>
      <c r="AU89" s="159"/>
      <c r="AV89" s="159"/>
    </row>
    <row r="90" spans="1:48" ht="30" customHeight="1" x14ac:dyDescent="0.2">
      <c r="A90" s="5"/>
      <c r="B90" s="7"/>
      <c r="C90" s="46" t="s">
        <v>240</v>
      </c>
      <c r="D90" s="29" t="s">
        <v>216</v>
      </c>
      <c r="E90" s="7"/>
      <c r="F90" s="4"/>
      <c r="G90" s="4"/>
      <c r="H90" s="4"/>
      <c r="I90" s="4"/>
      <c r="J90" s="29" t="s">
        <v>197</v>
      </c>
      <c r="K90" s="7"/>
      <c r="L90" s="49" t="s">
        <v>217</v>
      </c>
      <c r="M90" s="140"/>
      <c r="N90" s="140"/>
      <c r="O90" s="140"/>
      <c r="P90" s="140"/>
      <c r="Q90" s="140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29" t="s">
        <v>81</v>
      </c>
      <c r="AJ90" s="29">
        <v>2005</v>
      </c>
      <c r="AK90" s="14"/>
      <c r="AL90" s="14"/>
      <c r="AM90" s="14"/>
      <c r="AN90" s="57">
        <v>140000</v>
      </c>
      <c r="AO90" s="168" t="s">
        <v>421</v>
      </c>
      <c r="AP90" s="178" t="s">
        <v>72</v>
      </c>
      <c r="AQ90" s="168" t="s">
        <v>647</v>
      </c>
      <c r="AR90" s="159"/>
      <c r="AS90" s="159"/>
      <c r="AT90" s="159"/>
      <c r="AU90" s="159"/>
      <c r="AV90" s="159"/>
    </row>
    <row r="91" spans="1:48" ht="30" customHeight="1" x14ac:dyDescent="0.2">
      <c r="A91" s="5"/>
      <c r="B91" s="7"/>
      <c r="C91" s="45" t="s">
        <v>195</v>
      </c>
      <c r="D91" s="31" t="s">
        <v>196</v>
      </c>
      <c r="E91" s="7"/>
      <c r="F91" s="4"/>
      <c r="G91" s="4"/>
      <c r="H91" s="4"/>
      <c r="I91" s="4"/>
      <c r="J91" s="31" t="s">
        <v>230</v>
      </c>
      <c r="K91" s="7"/>
      <c r="L91" s="49" t="s">
        <v>198</v>
      </c>
      <c r="M91" s="140"/>
      <c r="N91" s="140"/>
      <c r="O91" s="140"/>
      <c r="P91" s="140"/>
      <c r="Q91" s="140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31" t="s">
        <v>81</v>
      </c>
      <c r="AJ91" s="31">
        <v>2006</v>
      </c>
      <c r="AK91" s="14"/>
      <c r="AL91" s="14"/>
      <c r="AM91" s="14"/>
      <c r="AN91" s="56">
        <v>1800000</v>
      </c>
      <c r="AO91" s="168" t="s">
        <v>421</v>
      </c>
      <c r="AP91" s="178" t="s">
        <v>72</v>
      </c>
      <c r="AQ91" s="168" t="s">
        <v>647</v>
      </c>
      <c r="AR91" s="159"/>
      <c r="AS91" s="159"/>
      <c r="AT91" s="159"/>
      <c r="AU91" s="159"/>
      <c r="AV91" s="159"/>
    </row>
    <row r="92" spans="1:48" ht="30" customHeight="1" x14ac:dyDescent="0.2">
      <c r="A92" s="5"/>
      <c r="B92" s="7"/>
      <c r="C92" s="46" t="s">
        <v>195</v>
      </c>
      <c r="D92" s="29" t="s">
        <v>196</v>
      </c>
      <c r="E92" s="7"/>
      <c r="F92" s="4"/>
      <c r="G92" s="4"/>
      <c r="H92" s="4"/>
      <c r="I92" s="4"/>
      <c r="J92" s="29" t="s">
        <v>230</v>
      </c>
      <c r="K92" s="7"/>
      <c r="L92" s="49" t="s">
        <v>198</v>
      </c>
      <c r="M92" s="140"/>
      <c r="N92" s="140"/>
      <c r="O92" s="140"/>
      <c r="P92" s="140"/>
      <c r="Q92" s="140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29" t="s">
        <v>81</v>
      </c>
      <c r="AJ92" s="31">
        <v>2006</v>
      </c>
      <c r="AK92" s="14"/>
      <c r="AL92" s="14"/>
      <c r="AM92" s="14"/>
      <c r="AN92" s="57">
        <v>960000</v>
      </c>
      <c r="AO92" s="168" t="s">
        <v>421</v>
      </c>
      <c r="AP92" s="178" t="s">
        <v>72</v>
      </c>
      <c r="AQ92" s="168" t="s">
        <v>638</v>
      </c>
      <c r="AR92" s="159"/>
      <c r="AS92" s="159"/>
      <c r="AT92" s="159"/>
      <c r="AU92" s="159"/>
      <c r="AV92" s="159"/>
    </row>
    <row r="93" spans="1:48" ht="30" customHeight="1" x14ac:dyDescent="0.2">
      <c r="A93" s="5"/>
      <c r="B93" s="7"/>
      <c r="C93" s="45" t="s">
        <v>241</v>
      </c>
      <c r="D93" s="31" t="s">
        <v>242</v>
      </c>
      <c r="E93" s="7"/>
      <c r="F93" s="4"/>
      <c r="G93" s="4"/>
      <c r="H93" s="4"/>
      <c r="I93" s="4"/>
      <c r="J93" s="31" t="s">
        <v>243</v>
      </c>
      <c r="K93" s="7"/>
      <c r="L93" s="49" t="s">
        <v>198</v>
      </c>
      <c r="M93" s="140"/>
      <c r="N93" s="140"/>
      <c r="O93" s="140"/>
      <c r="P93" s="140"/>
      <c r="Q93" s="140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31" t="s">
        <v>81</v>
      </c>
      <c r="AJ93" s="31">
        <v>2006</v>
      </c>
      <c r="AK93" s="14"/>
      <c r="AL93" s="14"/>
      <c r="AM93" s="14"/>
      <c r="AN93" s="56">
        <v>960000</v>
      </c>
      <c r="AO93" s="168" t="s">
        <v>421</v>
      </c>
      <c r="AP93" s="178" t="s">
        <v>72</v>
      </c>
      <c r="AQ93" s="168" t="s">
        <v>647</v>
      </c>
      <c r="AR93" s="159"/>
      <c r="AS93" s="159"/>
      <c r="AT93" s="159"/>
      <c r="AU93" s="159"/>
      <c r="AV93" s="159"/>
    </row>
    <row r="94" spans="1:48" ht="30" customHeight="1" x14ac:dyDescent="0.2">
      <c r="A94" s="5"/>
      <c r="B94" s="7"/>
      <c r="C94" s="46" t="s">
        <v>191</v>
      </c>
      <c r="D94" s="29" t="s">
        <v>192</v>
      </c>
      <c r="E94" s="7"/>
      <c r="F94" s="4"/>
      <c r="G94" s="4"/>
      <c r="H94" s="4"/>
      <c r="I94" s="4"/>
      <c r="J94" s="29" t="s">
        <v>212</v>
      </c>
      <c r="K94" s="7"/>
      <c r="L94" s="49" t="s">
        <v>213</v>
      </c>
      <c r="M94" s="140"/>
      <c r="N94" s="140"/>
      <c r="O94" s="140"/>
      <c r="P94" s="140"/>
      <c r="Q94" s="140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29" t="s">
        <v>81</v>
      </c>
      <c r="AJ94" s="29">
        <v>2004</v>
      </c>
      <c r="AK94" s="14"/>
      <c r="AL94" s="14"/>
      <c r="AM94" s="14"/>
      <c r="AN94" s="57">
        <v>140000</v>
      </c>
      <c r="AO94" s="168" t="s">
        <v>692</v>
      </c>
      <c r="AP94" s="178" t="s">
        <v>72</v>
      </c>
      <c r="AQ94" s="168" t="s">
        <v>699</v>
      </c>
      <c r="AR94" s="159"/>
      <c r="AS94" s="159"/>
      <c r="AT94" s="159"/>
      <c r="AU94" s="159"/>
      <c r="AV94" s="159"/>
    </row>
    <row r="95" spans="1:48" ht="30" customHeight="1" x14ac:dyDescent="0.2">
      <c r="A95" s="5"/>
      <c r="B95" s="7"/>
      <c r="C95" s="45" t="s">
        <v>199</v>
      </c>
      <c r="D95" s="31" t="s">
        <v>216</v>
      </c>
      <c r="E95" s="7"/>
      <c r="F95" s="4"/>
      <c r="G95" s="4"/>
      <c r="H95" s="4"/>
      <c r="I95" s="4"/>
      <c r="J95" s="31" t="s">
        <v>218</v>
      </c>
      <c r="K95" s="7"/>
      <c r="L95" s="49" t="s">
        <v>219</v>
      </c>
      <c r="M95" s="140"/>
      <c r="N95" s="140"/>
      <c r="O95" s="140"/>
      <c r="P95" s="140"/>
      <c r="Q95" s="140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31" t="s">
        <v>81</v>
      </c>
      <c r="AJ95" s="31">
        <v>2006</v>
      </c>
      <c r="AK95" s="14"/>
      <c r="AL95" s="14"/>
      <c r="AM95" s="14"/>
      <c r="AN95" s="56">
        <v>320000</v>
      </c>
      <c r="AO95" s="168" t="s">
        <v>692</v>
      </c>
      <c r="AP95" s="178" t="s">
        <v>72</v>
      </c>
      <c r="AQ95" s="168" t="s">
        <v>699</v>
      </c>
      <c r="AR95" s="159"/>
      <c r="AS95" s="159"/>
      <c r="AT95" s="159"/>
      <c r="AU95" s="159"/>
      <c r="AV95" s="159"/>
    </row>
    <row r="96" spans="1:48" ht="30" customHeight="1" x14ac:dyDescent="0.2">
      <c r="A96" s="5"/>
      <c r="B96" s="7"/>
      <c r="C96" s="46" t="s">
        <v>214</v>
      </c>
      <c r="D96" s="29" t="s">
        <v>188</v>
      </c>
      <c r="E96" s="7"/>
      <c r="F96" s="4"/>
      <c r="G96" s="4"/>
      <c r="H96" s="4"/>
      <c r="I96" s="4"/>
      <c r="J96" s="29" t="s">
        <v>197</v>
      </c>
      <c r="K96" s="7"/>
      <c r="L96" s="49" t="s">
        <v>215</v>
      </c>
      <c r="M96" s="140"/>
      <c r="N96" s="140"/>
      <c r="O96" s="140"/>
      <c r="P96" s="140"/>
      <c r="Q96" s="140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29" t="s">
        <v>81</v>
      </c>
      <c r="AJ96" s="31">
        <v>2006</v>
      </c>
      <c r="AK96" s="14"/>
      <c r="AL96" s="14"/>
      <c r="AM96" s="14"/>
      <c r="AN96" s="57">
        <v>1125000</v>
      </c>
      <c r="AO96" s="168" t="s">
        <v>421</v>
      </c>
      <c r="AP96" s="178" t="s">
        <v>72</v>
      </c>
      <c r="AQ96" s="168" t="s">
        <v>647</v>
      </c>
      <c r="AR96" s="159"/>
      <c r="AS96" s="159"/>
      <c r="AT96" s="159"/>
      <c r="AU96" s="159"/>
      <c r="AV96" s="159"/>
    </row>
    <row r="97" spans="1:48" ht="30" customHeight="1" x14ac:dyDescent="0.2">
      <c r="A97" s="5"/>
      <c r="B97" s="7"/>
      <c r="C97" s="45" t="s">
        <v>244</v>
      </c>
      <c r="D97" s="31" t="s">
        <v>245</v>
      </c>
      <c r="E97" s="7"/>
      <c r="F97" s="4"/>
      <c r="G97" s="4"/>
      <c r="H97" s="4"/>
      <c r="I97" s="4"/>
      <c r="J97" s="31" t="s">
        <v>228</v>
      </c>
      <c r="K97" s="7"/>
      <c r="L97" s="49" t="s">
        <v>219</v>
      </c>
      <c r="M97" s="140"/>
      <c r="N97" s="140"/>
      <c r="O97" s="140"/>
      <c r="P97" s="140"/>
      <c r="Q97" s="140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31" t="s">
        <v>81</v>
      </c>
      <c r="AJ97" s="31">
        <v>2006</v>
      </c>
      <c r="AK97" s="14"/>
      <c r="AL97" s="14"/>
      <c r="AM97" s="14"/>
      <c r="AN97" s="56">
        <v>800000</v>
      </c>
      <c r="AO97" s="168" t="s">
        <v>421</v>
      </c>
      <c r="AP97" s="178" t="s">
        <v>72</v>
      </c>
      <c r="AQ97" s="168" t="s">
        <v>647</v>
      </c>
      <c r="AR97" s="159"/>
      <c r="AS97" s="159"/>
      <c r="AT97" s="159"/>
      <c r="AU97" s="159"/>
      <c r="AV97" s="159"/>
    </row>
    <row r="98" spans="1:48" ht="30" customHeight="1" x14ac:dyDescent="0.2">
      <c r="A98" s="5"/>
      <c r="B98" s="7"/>
      <c r="C98" s="46" t="s">
        <v>191</v>
      </c>
      <c r="D98" s="29" t="s">
        <v>242</v>
      </c>
      <c r="E98" s="7"/>
      <c r="F98" s="4"/>
      <c r="G98" s="4"/>
      <c r="H98" s="4"/>
      <c r="I98" s="4"/>
      <c r="J98" s="29" t="s">
        <v>243</v>
      </c>
      <c r="K98" s="7"/>
      <c r="L98" s="49" t="s">
        <v>198</v>
      </c>
      <c r="M98" s="140"/>
      <c r="N98" s="140"/>
      <c r="O98" s="140"/>
      <c r="P98" s="140"/>
      <c r="Q98" s="140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29" t="s">
        <v>81</v>
      </c>
      <c r="AJ98" s="31">
        <v>2006</v>
      </c>
      <c r="AK98" s="14"/>
      <c r="AL98" s="14"/>
      <c r="AM98" s="14"/>
      <c r="AN98" s="57">
        <v>640000</v>
      </c>
      <c r="AO98" s="168" t="s">
        <v>421</v>
      </c>
      <c r="AP98" s="178" t="s">
        <v>72</v>
      </c>
      <c r="AQ98" s="168" t="s">
        <v>652</v>
      </c>
      <c r="AR98" s="159"/>
      <c r="AS98" s="159"/>
      <c r="AT98" s="159"/>
      <c r="AU98" s="159"/>
      <c r="AV98" s="159"/>
    </row>
    <row r="99" spans="1:48" ht="30" customHeight="1" x14ac:dyDescent="0.2">
      <c r="A99" s="5"/>
      <c r="B99" s="7"/>
      <c r="C99" s="45" t="s">
        <v>227</v>
      </c>
      <c r="D99" s="31" t="s">
        <v>216</v>
      </c>
      <c r="E99" s="7"/>
      <c r="F99" s="4"/>
      <c r="G99" s="4"/>
      <c r="H99" s="4"/>
      <c r="I99" s="4"/>
      <c r="J99" s="31" t="s">
        <v>230</v>
      </c>
      <c r="K99" s="7"/>
      <c r="L99" s="49" t="s">
        <v>198</v>
      </c>
      <c r="M99" s="140"/>
      <c r="N99" s="140"/>
      <c r="O99" s="140"/>
      <c r="P99" s="140"/>
      <c r="Q99" s="140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31" t="s">
        <v>81</v>
      </c>
      <c r="AJ99" s="31">
        <v>2006</v>
      </c>
      <c r="AK99" s="14"/>
      <c r="AL99" s="14"/>
      <c r="AM99" s="14"/>
      <c r="AN99" s="56">
        <v>1440000</v>
      </c>
      <c r="AO99" s="168" t="s">
        <v>421</v>
      </c>
      <c r="AP99" s="178" t="s">
        <v>72</v>
      </c>
      <c r="AQ99" s="168" t="s">
        <v>638</v>
      </c>
      <c r="AR99" s="159"/>
      <c r="AS99" s="159"/>
      <c r="AT99" s="159"/>
      <c r="AU99" s="159"/>
      <c r="AV99" s="159"/>
    </row>
    <row r="100" spans="1:48" ht="30" customHeight="1" x14ac:dyDescent="0.2">
      <c r="A100" s="5"/>
      <c r="B100" s="7"/>
      <c r="C100" s="46" t="s">
        <v>195</v>
      </c>
      <c r="D100" s="29" t="s">
        <v>242</v>
      </c>
      <c r="E100" s="7"/>
      <c r="F100" s="4"/>
      <c r="G100" s="4"/>
      <c r="H100" s="4"/>
      <c r="I100" s="4"/>
      <c r="J100" s="29" t="s">
        <v>230</v>
      </c>
      <c r="K100" s="7"/>
      <c r="L100" s="49" t="s">
        <v>198</v>
      </c>
      <c r="M100" s="140"/>
      <c r="N100" s="140"/>
      <c r="O100" s="140"/>
      <c r="P100" s="140"/>
      <c r="Q100" s="140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29" t="s">
        <v>81</v>
      </c>
      <c r="AJ100" s="31">
        <v>2006</v>
      </c>
      <c r="AK100" s="14"/>
      <c r="AL100" s="14"/>
      <c r="AM100" s="14"/>
      <c r="AN100" s="57">
        <v>960000</v>
      </c>
      <c r="AO100" s="168" t="s">
        <v>692</v>
      </c>
      <c r="AP100" s="178" t="s">
        <v>72</v>
      </c>
      <c r="AQ100" s="168" t="s">
        <v>652</v>
      </c>
      <c r="AR100" s="159"/>
      <c r="AS100" s="159"/>
      <c r="AT100" s="159"/>
      <c r="AU100" s="159"/>
      <c r="AV100" s="159"/>
    </row>
    <row r="101" spans="1:48" ht="30" customHeight="1" x14ac:dyDescent="0.2">
      <c r="A101" s="5"/>
      <c r="B101" s="7"/>
      <c r="C101" s="45" t="s">
        <v>246</v>
      </c>
      <c r="D101" s="31" t="s">
        <v>242</v>
      </c>
      <c r="E101" s="7"/>
      <c r="F101" s="4"/>
      <c r="G101" s="4"/>
      <c r="H101" s="4"/>
      <c r="I101" s="4"/>
      <c r="J101" s="31" t="s">
        <v>218</v>
      </c>
      <c r="K101" s="7"/>
      <c r="L101" s="49" t="s">
        <v>217</v>
      </c>
      <c r="M101" s="140"/>
      <c r="N101" s="140"/>
      <c r="O101" s="140"/>
      <c r="P101" s="140"/>
      <c r="Q101" s="140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31" t="s">
        <v>81</v>
      </c>
      <c r="AJ101" s="31">
        <v>2006</v>
      </c>
      <c r="AK101" s="14"/>
      <c r="AL101" s="14"/>
      <c r="AM101" s="14"/>
      <c r="AN101" s="56">
        <v>2450000</v>
      </c>
      <c r="AO101" s="168" t="s">
        <v>421</v>
      </c>
      <c r="AP101" s="178" t="s">
        <v>72</v>
      </c>
      <c r="AQ101" s="168" t="s">
        <v>645</v>
      </c>
      <c r="AR101" s="159"/>
      <c r="AS101" s="159"/>
      <c r="AT101" s="159"/>
      <c r="AU101" s="159"/>
      <c r="AV101" s="159"/>
    </row>
    <row r="102" spans="1:48" ht="30" customHeight="1" x14ac:dyDescent="0.2">
      <c r="A102" s="5"/>
      <c r="B102" s="7"/>
      <c r="C102" s="46" t="s">
        <v>208</v>
      </c>
      <c r="D102" s="29" t="s">
        <v>247</v>
      </c>
      <c r="E102" s="7"/>
      <c r="F102" s="4"/>
      <c r="G102" s="4"/>
      <c r="H102" s="4"/>
      <c r="I102" s="4"/>
      <c r="J102" s="29" t="s">
        <v>248</v>
      </c>
      <c r="K102" s="7"/>
      <c r="L102" s="49" t="s">
        <v>211</v>
      </c>
      <c r="M102" s="140"/>
      <c r="N102" s="140"/>
      <c r="O102" s="140"/>
      <c r="P102" s="140"/>
      <c r="Q102" s="140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29" t="s">
        <v>81</v>
      </c>
      <c r="AJ102" s="31">
        <v>2006</v>
      </c>
      <c r="AK102" s="14"/>
      <c r="AL102" s="14"/>
      <c r="AM102" s="14"/>
      <c r="AN102" s="57">
        <v>2975000</v>
      </c>
      <c r="AO102" s="168" t="s">
        <v>465</v>
      </c>
      <c r="AP102" s="178" t="s">
        <v>72</v>
      </c>
      <c r="AQ102" s="168" t="s">
        <v>647</v>
      </c>
      <c r="AR102" s="159"/>
      <c r="AS102" s="159"/>
      <c r="AT102" s="159"/>
      <c r="AU102" s="159"/>
      <c r="AV102" s="159"/>
    </row>
    <row r="103" spans="1:48" ht="30" customHeight="1" x14ac:dyDescent="0.2">
      <c r="A103" s="5"/>
      <c r="B103" s="7"/>
      <c r="C103" s="45" t="s">
        <v>187</v>
      </c>
      <c r="D103" s="31" t="s">
        <v>188</v>
      </c>
      <c r="E103" s="7"/>
      <c r="F103" s="4"/>
      <c r="G103" s="4"/>
      <c r="H103" s="4"/>
      <c r="I103" s="4"/>
      <c r="J103" s="31" t="s">
        <v>249</v>
      </c>
      <c r="K103" s="7"/>
      <c r="L103" s="49" t="s">
        <v>190</v>
      </c>
      <c r="M103" s="140"/>
      <c r="N103" s="140"/>
      <c r="O103" s="140"/>
      <c r="P103" s="140"/>
      <c r="Q103" s="140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31" t="s">
        <v>81</v>
      </c>
      <c r="AJ103" s="31">
        <v>2002</v>
      </c>
      <c r="AK103" s="14"/>
      <c r="AL103" s="14"/>
      <c r="AM103" s="14"/>
      <c r="AN103" s="56">
        <v>845000</v>
      </c>
      <c r="AO103" s="168" t="s">
        <v>465</v>
      </c>
      <c r="AP103" s="178" t="s">
        <v>72</v>
      </c>
      <c r="AQ103" s="168" t="s">
        <v>645</v>
      </c>
      <c r="AR103" s="159"/>
      <c r="AS103" s="159"/>
      <c r="AT103" s="159"/>
      <c r="AU103" s="159"/>
      <c r="AV103" s="159"/>
    </row>
    <row r="104" spans="1:48" ht="30" customHeight="1" x14ac:dyDescent="0.2">
      <c r="A104" s="5"/>
      <c r="B104" s="7"/>
      <c r="C104" s="46" t="s">
        <v>187</v>
      </c>
      <c r="D104" s="29" t="s">
        <v>188</v>
      </c>
      <c r="E104" s="7"/>
      <c r="F104" s="4"/>
      <c r="G104" s="4"/>
      <c r="H104" s="4"/>
      <c r="I104" s="4"/>
      <c r="J104" s="29" t="s">
        <v>207</v>
      </c>
      <c r="K104" s="7"/>
      <c r="L104" s="49" t="s">
        <v>190</v>
      </c>
      <c r="M104" s="140"/>
      <c r="N104" s="140"/>
      <c r="O104" s="140"/>
      <c r="P104" s="140"/>
      <c r="Q104" s="140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29" t="s">
        <v>81</v>
      </c>
      <c r="AJ104" s="31">
        <v>2002</v>
      </c>
      <c r="AK104" s="14"/>
      <c r="AL104" s="14"/>
      <c r="AM104" s="14"/>
      <c r="AN104" s="57">
        <v>1560000</v>
      </c>
      <c r="AO104" s="168" t="s">
        <v>465</v>
      </c>
      <c r="AP104" s="178" t="s">
        <v>72</v>
      </c>
      <c r="AQ104" s="168" t="s">
        <v>652</v>
      </c>
      <c r="AR104" s="159"/>
      <c r="AS104" s="159"/>
      <c r="AT104" s="159"/>
      <c r="AU104" s="159"/>
      <c r="AV104" s="159"/>
    </row>
    <row r="105" spans="1:48" ht="30" customHeight="1" x14ac:dyDescent="0.2">
      <c r="A105" s="5"/>
      <c r="B105" s="7"/>
      <c r="C105" s="45" t="s">
        <v>187</v>
      </c>
      <c r="D105" s="31" t="s">
        <v>188</v>
      </c>
      <c r="E105" s="7"/>
      <c r="F105" s="4"/>
      <c r="G105" s="4"/>
      <c r="H105" s="4"/>
      <c r="I105" s="4"/>
      <c r="J105" s="31" t="s">
        <v>250</v>
      </c>
      <c r="K105" s="7"/>
      <c r="L105" s="49" t="s">
        <v>190</v>
      </c>
      <c r="M105" s="140"/>
      <c r="N105" s="140"/>
      <c r="O105" s="140"/>
      <c r="P105" s="140"/>
      <c r="Q105" s="140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31" t="s">
        <v>81</v>
      </c>
      <c r="AJ105" s="31">
        <v>2004</v>
      </c>
      <c r="AK105" s="14"/>
      <c r="AL105" s="14"/>
      <c r="AM105" s="14"/>
      <c r="AN105" s="56">
        <v>975000</v>
      </c>
      <c r="AO105" s="168" t="s">
        <v>465</v>
      </c>
      <c r="AP105" s="178" t="s">
        <v>72</v>
      </c>
      <c r="AQ105" s="168" t="s">
        <v>645</v>
      </c>
      <c r="AR105" s="159"/>
      <c r="AS105" s="159"/>
      <c r="AT105" s="159"/>
      <c r="AU105" s="159"/>
      <c r="AV105" s="159"/>
    </row>
    <row r="106" spans="1:48" ht="30" customHeight="1" x14ac:dyDescent="0.2">
      <c r="A106" s="5"/>
      <c r="B106" s="7"/>
      <c r="C106" s="46" t="s">
        <v>214</v>
      </c>
      <c r="D106" s="29" t="s">
        <v>188</v>
      </c>
      <c r="E106" s="7"/>
      <c r="F106" s="4"/>
      <c r="G106" s="4"/>
      <c r="H106" s="4"/>
      <c r="I106" s="4"/>
      <c r="J106" s="29" t="s">
        <v>197</v>
      </c>
      <c r="K106" s="7"/>
      <c r="L106" s="49" t="s">
        <v>215</v>
      </c>
      <c r="M106" s="140"/>
      <c r="N106" s="140"/>
      <c r="O106" s="140"/>
      <c r="P106" s="140"/>
      <c r="Q106" s="140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29" t="s">
        <v>81</v>
      </c>
      <c r="AJ106" s="29">
        <v>2006</v>
      </c>
      <c r="AK106" s="14"/>
      <c r="AL106" s="14"/>
      <c r="AM106" s="14"/>
      <c r="AN106" s="57">
        <v>1125000</v>
      </c>
      <c r="AO106" s="168" t="s">
        <v>421</v>
      </c>
      <c r="AP106" s="178" t="s">
        <v>72</v>
      </c>
      <c r="AQ106" s="168" t="s">
        <v>652</v>
      </c>
      <c r="AR106" s="159"/>
      <c r="AS106" s="159"/>
      <c r="AT106" s="159"/>
      <c r="AU106" s="159"/>
      <c r="AV106" s="159"/>
    </row>
    <row r="107" spans="1:48" ht="30" customHeight="1" x14ac:dyDescent="0.2">
      <c r="A107" s="5"/>
      <c r="B107" s="7"/>
      <c r="C107" s="45" t="s">
        <v>199</v>
      </c>
      <c r="D107" s="31" t="s">
        <v>216</v>
      </c>
      <c r="E107" s="7"/>
      <c r="F107" s="4"/>
      <c r="G107" s="4"/>
      <c r="H107" s="4"/>
      <c r="I107" s="4"/>
      <c r="J107" s="31" t="s">
        <v>197</v>
      </c>
      <c r="K107" s="7"/>
      <c r="L107" s="49" t="s">
        <v>217</v>
      </c>
      <c r="M107" s="140"/>
      <c r="N107" s="140"/>
      <c r="O107" s="140"/>
      <c r="P107" s="140"/>
      <c r="Q107" s="140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31" t="s">
        <v>81</v>
      </c>
      <c r="AJ107" s="31">
        <v>2000</v>
      </c>
      <c r="AK107" s="14"/>
      <c r="AL107" s="14"/>
      <c r="AM107" s="14"/>
      <c r="AN107" s="56">
        <v>3060000</v>
      </c>
      <c r="AO107" s="168" t="s">
        <v>692</v>
      </c>
      <c r="AP107" s="178" t="s">
        <v>72</v>
      </c>
      <c r="AQ107" s="168" t="s">
        <v>645</v>
      </c>
      <c r="AR107" s="159"/>
      <c r="AS107" s="159"/>
      <c r="AT107" s="159"/>
      <c r="AU107" s="159"/>
      <c r="AV107" s="159"/>
    </row>
    <row r="108" spans="1:48" ht="30" customHeight="1" x14ac:dyDescent="0.2">
      <c r="A108" s="5"/>
      <c r="B108" s="7"/>
      <c r="C108" s="46" t="s">
        <v>208</v>
      </c>
      <c r="D108" s="29" t="s">
        <v>247</v>
      </c>
      <c r="E108" s="7"/>
      <c r="F108" s="4"/>
      <c r="G108" s="4"/>
      <c r="H108" s="4"/>
      <c r="I108" s="4"/>
      <c r="J108" s="29" t="s">
        <v>210</v>
      </c>
      <c r="K108" s="7"/>
      <c r="L108" s="49" t="s">
        <v>211</v>
      </c>
      <c r="M108" s="140"/>
      <c r="N108" s="140"/>
      <c r="O108" s="140"/>
      <c r="P108" s="140"/>
      <c r="Q108" s="140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29" t="s">
        <v>81</v>
      </c>
      <c r="AJ108" s="29">
        <v>2006</v>
      </c>
      <c r="AK108" s="14"/>
      <c r="AL108" s="14"/>
      <c r="AM108" s="14"/>
      <c r="AN108" s="57">
        <v>2062500</v>
      </c>
      <c r="AO108" s="168" t="s">
        <v>421</v>
      </c>
      <c r="AP108" s="178" t="s">
        <v>72</v>
      </c>
      <c r="AQ108" s="168" t="s">
        <v>647</v>
      </c>
      <c r="AR108" s="159"/>
      <c r="AS108" s="159"/>
      <c r="AT108" s="159"/>
      <c r="AU108" s="159"/>
      <c r="AV108" s="159"/>
    </row>
    <row r="109" spans="1:48" ht="30" customHeight="1" x14ac:dyDescent="0.2">
      <c r="A109" s="5"/>
      <c r="B109" s="7"/>
      <c r="C109" s="45" t="s">
        <v>251</v>
      </c>
      <c r="D109" s="31" t="s">
        <v>252</v>
      </c>
      <c r="E109" s="7"/>
      <c r="F109" s="4"/>
      <c r="G109" s="4"/>
      <c r="H109" s="4"/>
      <c r="I109" s="4"/>
      <c r="J109" s="31" t="s">
        <v>253</v>
      </c>
      <c r="K109" s="7"/>
      <c r="L109" s="49" t="s">
        <v>254</v>
      </c>
      <c r="M109" s="140"/>
      <c r="N109" s="140"/>
      <c r="O109" s="140"/>
      <c r="P109" s="140"/>
      <c r="Q109" s="140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31" t="s">
        <v>81</v>
      </c>
      <c r="AJ109" s="29">
        <v>2006</v>
      </c>
      <c r="AK109" s="14"/>
      <c r="AL109" s="14"/>
      <c r="AM109" s="14"/>
      <c r="AN109" s="56">
        <v>140000</v>
      </c>
      <c r="AO109" s="168" t="s">
        <v>465</v>
      </c>
      <c r="AP109" s="178" t="s">
        <v>72</v>
      </c>
      <c r="AQ109" s="168" t="s">
        <v>645</v>
      </c>
      <c r="AR109" s="159"/>
      <c r="AS109" s="159"/>
      <c r="AT109" s="159"/>
      <c r="AU109" s="159"/>
      <c r="AV109" s="159"/>
    </row>
    <row r="110" spans="1:48" ht="30" customHeight="1" x14ac:dyDescent="0.2">
      <c r="A110" s="5"/>
      <c r="B110" s="7"/>
      <c r="C110" s="46" t="s">
        <v>191</v>
      </c>
      <c r="D110" s="29" t="s">
        <v>192</v>
      </c>
      <c r="E110" s="7"/>
      <c r="F110" s="4"/>
      <c r="G110" s="4"/>
      <c r="H110" s="4"/>
      <c r="I110" s="4"/>
      <c r="J110" s="29" t="s">
        <v>193</v>
      </c>
      <c r="K110" s="7"/>
      <c r="L110" s="49" t="s">
        <v>198</v>
      </c>
      <c r="M110" s="140"/>
      <c r="N110" s="140"/>
      <c r="O110" s="140"/>
      <c r="P110" s="140"/>
      <c r="Q110" s="140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29" t="s">
        <v>81</v>
      </c>
      <c r="AJ110" s="29">
        <v>2006</v>
      </c>
      <c r="AK110" s="14"/>
      <c r="AL110" s="14"/>
      <c r="AM110" s="14"/>
      <c r="AN110" s="57">
        <v>682500</v>
      </c>
      <c r="AO110" s="168" t="s">
        <v>421</v>
      </c>
      <c r="AP110" s="178" t="s">
        <v>72</v>
      </c>
      <c r="AQ110" s="168" t="s">
        <v>647</v>
      </c>
      <c r="AR110" s="159"/>
      <c r="AS110" s="159"/>
      <c r="AT110" s="159"/>
      <c r="AU110" s="159"/>
      <c r="AV110" s="159"/>
    </row>
    <row r="111" spans="1:48" ht="30" customHeight="1" x14ac:dyDescent="0.2">
      <c r="A111" s="5"/>
      <c r="B111" s="7"/>
      <c r="C111" s="45" t="s">
        <v>255</v>
      </c>
      <c r="D111" s="31" t="s">
        <v>242</v>
      </c>
      <c r="E111" s="7"/>
      <c r="F111" s="4"/>
      <c r="G111" s="4"/>
      <c r="H111" s="4"/>
      <c r="I111" s="4"/>
      <c r="J111" s="31" t="s">
        <v>256</v>
      </c>
      <c r="K111" s="7"/>
      <c r="L111" s="49" t="s">
        <v>257</v>
      </c>
      <c r="M111" s="140"/>
      <c r="N111" s="140"/>
      <c r="O111" s="140"/>
      <c r="P111" s="140"/>
      <c r="Q111" s="140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31" t="s">
        <v>81</v>
      </c>
      <c r="AJ111" s="31">
        <v>2001</v>
      </c>
      <c r="AK111" s="14"/>
      <c r="AL111" s="14"/>
      <c r="AM111" s="14"/>
      <c r="AN111" s="56">
        <v>18000</v>
      </c>
      <c r="AO111" s="168" t="s">
        <v>692</v>
      </c>
      <c r="AP111" s="178" t="s">
        <v>72</v>
      </c>
      <c r="AQ111" s="168" t="s">
        <v>699</v>
      </c>
      <c r="AR111" s="159"/>
      <c r="AS111" s="159"/>
      <c r="AT111" s="159"/>
      <c r="AU111" s="159"/>
      <c r="AV111" s="159"/>
    </row>
    <row r="112" spans="1:48" ht="30" customHeight="1" x14ac:dyDescent="0.2">
      <c r="A112" s="5"/>
      <c r="B112" s="7"/>
      <c r="C112" s="46" t="s">
        <v>195</v>
      </c>
      <c r="D112" s="29" t="s">
        <v>196</v>
      </c>
      <c r="E112" s="7"/>
      <c r="F112" s="4"/>
      <c r="G112" s="4"/>
      <c r="H112" s="4"/>
      <c r="I112" s="4"/>
      <c r="J112" s="29" t="s">
        <v>258</v>
      </c>
      <c r="K112" s="7"/>
      <c r="L112" s="49" t="s">
        <v>198</v>
      </c>
      <c r="M112" s="140"/>
      <c r="N112" s="140"/>
      <c r="O112" s="140"/>
      <c r="P112" s="140"/>
      <c r="Q112" s="140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29" t="s">
        <v>81</v>
      </c>
      <c r="AJ112" s="31">
        <v>2001</v>
      </c>
      <c r="AK112" s="14"/>
      <c r="AL112" s="14"/>
      <c r="AM112" s="14"/>
      <c r="AN112" s="57">
        <v>357500</v>
      </c>
      <c r="AO112" s="168" t="s">
        <v>692</v>
      </c>
      <c r="AP112" s="178" t="s">
        <v>72</v>
      </c>
      <c r="AQ112" s="168" t="s">
        <v>699</v>
      </c>
      <c r="AR112" s="159"/>
      <c r="AS112" s="159"/>
      <c r="AT112" s="159"/>
      <c r="AU112" s="159"/>
      <c r="AV112" s="159"/>
    </row>
    <row r="113" spans="1:48" ht="30" customHeight="1" x14ac:dyDescent="0.2">
      <c r="A113" s="5"/>
      <c r="B113" s="7"/>
      <c r="C113" s="45" t="s">
        <v>195</v>
      </c>
      <c r="D113" s="31" t="s">
        <v>242</v>
      </c>
      <c r="E113" s="7"/>
      <c r="F113" s="4"/>
      <c r="G113" s="4"/>
      <c r="H113" s="4"/>
      <c r="I113" s="4"/>
      <c r="J113" s="31" t="s">
        <v>230</v>
      </c>
      <c r="K113" s="7"/>
      <c r="L113" s="49" t="s">
        <v>198</v>
      </c>
      <c r="M113" s="140"/>
      <c r="N113" s="140"/>
      <c r="O113" s="140"/>
      <c r="P113" s="140"/>
      <c r="Q113" s="140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31" t="s">
        <v>81</v>
      </c>
      <c r="AJ113" s="31">
        <v>2006</v>
      </c>
      <c r="AK113" s="14"/>
      <c r="AL113" s="14"/>
      <c r="AM113" s="14"/>
      <c r="AN113" s="56">
        <v>562500</v>
      </c>
      <c r="AO113" s="168" t="s">
        <v>421</v>
      </c>
      <c r="AP113" s="178" t="s">
        <v>72</v>
      </c>
      <c r="AQ113" s="168" t="s">
        <v>645</v>
      </c>
      <c r="AR113" s="159"/>
      <c r="AS113" s="159"/>
      <c r="AT113" s="159"/>
      <c r="AU113" s="159"/>
      <c r="AV113" s="159"/>
    </row>
    <row r="114" spans="1:48" ht="30" customHeight="1" x14ac:dyDescent="0.2">
      <c r="A114" s="5"/>
      <c r="B114" s="7"/>
      <c r="C114" s="45" t="s">
        <v>199</v>
      </c>
      <c r="D114" s="31" t="s">
        <v>216</v>
      </c>
      <c r="E114" s="7"/>
      <c r="F114" s="4"/>
      <c r="G114" s="4"/>
      <c r="H114" s="4"/>
      <c r="I114" s="4"/>
      <c r="J114" s="31" t="s">
        <v>197</v>
      </c>
      <c r="K114" s="7"/>
      <c r="L114" s="31" t="s">
        <v>217</v>
      </c>
      <c r="M114" s="140"/>
      <c r="N114" s="140"/>
      <c r="O114" s="140"/>
      <c r="P114" s="140"/>
      <c r="Q114" s="140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31" t="s">
        <v>81</v>
      </c>
      <c r="AJ114" s="29">
        <v>2005</v>
      </c>
      <c r="AK114" s="14"/>
      <c r="AL114" s="14"/>
      <c r="AM114" s="14"/>
      <c r="AN114" s="56">
        <v>595000</v>
      </c>
      <c r="AO114" s="168" t="s">
        <v>421</v>
      </c>
      <c r="AP114" s="178" t="s">
        <v>72</v>
      </c>
      <c r="AQ114" s="168" t="s">
        <v>646</v>
      </c>
      <c r="AR114" s="159"/>
      <c r="AS114" s="159"/>
      <c r="AT114" s="159"/>
      <c r="AU114" s="159"/>
      <c r="AV114" s="159"/>
    </row>
    <row r="115" spans="1:48" ht="30" customHeight="1" x14ac:dyDescent="0.2">
      <c r="A115" s="5"/>
      <c r="B115" s="7"/>
      <c r="C115" s="46" t="s">
        <v>195</v>
      </c>
      <c r="D115" s="29" t="s">
        <v>242</v>
      </c>
      <c r="E115" s="7"/>
      <c r="F115" s="4"/>
      <c r="G115" s="4"/>
      <c r="H115" s="4"/>
      <c r="I115" s="4"/>
      <c r="J115" s="29" t="s">
        <v>230</v>
      </c>
      <c r="K115" s="7"/>
      <c r="L115" s="29" t="s">
        <v>198</v>
      </c>
      <c r="M115" s="140"/>
      <c r="N115" s="140"/>
      <c r="O115" s="140"/>
      <c r="P115" s="140"/>
      <c r="Q115" s="140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29" t="s">
        <v>81</v>
      </c>
      <c r="AJ115" s="29">
        <v>2006</v>
      </c>
      <c r="AK115" s="14"/>
      <c r="AL115" s="14"/>
      <c r="AM115" s="14"/>
      <c r="AN115" s="57">
        <v>900000</v>
      </c>
      <c r="AO115" s="168" t="s">
        <v>421</v>
      </c>
      <c r="AP115" s="178" t="s">
        <v>72</v>
      </c>
      <c r="AQ115" s="168" t="s">
        <v>638</v>
      </c>
      <c r="AR115" s="159"/>
      <c r="AS115" s="159"/>
      <c r="AT115" s="159"/>
      <c r="AU115" s="159"/>
      <c r="AV115" s="159"/>
    </row>
    <row r="116" spans="1:48" ht="30" customHeight="1" x14ac:dyDescent="0.2">
      <c r="A116" s="5"/>
      <c r="B116" s="7"/>
      <c r="C116" s="45" t="s">
        <v>195</v>
      </c>
      <c r="D116" s="31" t="s">
        <v>196</v>
      </c>
      <c r="E116" s="7"/>
      <c r="F116" s="4"/>
      <c r="G116" s="4"/>
      <c r="H116" s="4"/>
      <c r="I116" s="4"/>
      <c r="J116" s="31" t="s">
        <v>259</v>
      </c>
      <c r="K116" s="7"/>
      <c r="L116" s="31" t="s">
        <v>198</v>
      </c>
      <c r="M116" s="140"/>
      <c r="N116" s="140"/>
      <c r="O116" s="140"/>
      <c r="P116" s="140"/>
      <c r="Q116" s="140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31" t="s">
        <v>81</v>
      </c>
      <c r="AJ116" s="29">
        <v>2006</v>
      </c>
      <c r="AK116" s="14"/>
      <c r="AL116" s="14"/>
      <c r="AM116" s="14"/>
      <c r="AN116" s="56">
        <v>280000</v>
      </c>
      <c r="AO116" s="168" t="s">
        <v>421</v>
      </c>
      <c r="AP116" s="178" t="s">
        <v>72</v>
      </c>
      <c r="AQ116" s="168" t="s">
        <v>645</v>
      </c>
      <c r="AR116" s="159"/>
      <c r="AS116" s="159"/>
      <c r="AT116" s="159"/>
      <c r="AU116" s="159"/>
      <c r="AV116" s="159"/>
    </row>
    <row r="117" spans="1:48" ht="30" customHeight="1" x14ac:dyDescent="0.2">
      <c r="A117" s="5"/>
      <c r="B117" s="7"/>
      <c r="C117" s="46" t="s">
        <v>199</v>
      </c>
      <c r="D117" s="29" t="s">
        <v>216</v>
      </c>
      <c r="E117" s="7"/>
      <c r="F117" s="4"/>
      <c r="G117" s="4"/>
      <c r="H117" s="4"/>
      <c r="I117" s="4"/>
      <c r="J117" s="29" t="s">
        <v>260</v>
      </c>
      <c r="K117" s="7"/>
      <c r="L117" s="29" t="s">
        <v>219</v>
      </c>
      <c r="M117" s="140"/>
      <c r="N117" s="140"/>
      <c r="O117" s="140"/>
      <c r="P117" s="140"/>
      <c r="Q117" s="140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29" t="s">
        <v>81</v>
      </c>
      <c r="AJ117" s="29">
        <v>2006</v>
      </c>
      <c r="AK117" s="14"/>
      <c r="AL117" s="14"/>
      <c r="AM117" s="14"/>
      <c r="AN117" s="57">
        <v>1275000</v>
      </c>
      <c r="AO117" s="168" t="s">
        <v>465</v>
      </c>
      <c r="AP117" s="178" t="s">
        <v>72</v>
      </c>
      <c r="AQ117" s="168" t="s">
        <v>646</v>
      </c>
      <c r="AR117" s="159"/>
      <c r="AS117" s="159"/>
      <c r="AT117" s="159"/>
      <c r="AU117" s="159"/>
      <c r="AV117" s="159"/>
    </row>
    <row r="118" spans="1:48" ht="30" customHeight="1" x14ac:dyDescent="0.2">
      <c r="A118" s="5"/>
      <c r="B118" s="7"/>
      <c r="C118" s="45" t="s">
        <v>208</v>
      </c>
      <c r="D118" s="31" t="s">
        <v>261</v>
      </c>
      <c r="E118" s="7"/>
      <c r="F118" s="4"/>
      <c r="G118" s="4"/>
      <c r="H118" s="4"/>
      <c r="I118" s="4"/>
      <c r="J118" s="31" t="s">
        <v>210</v>
      </c>
      <c r="K118" s="7"/>
      <c r="L118" s="31" t="s">
        <v>211</v>
      </c>
      <c r="M118" s="140"/>
      <c r="N118" s="140"/>
      <c r="O118" s="140"/>
      <c r="P118" s="140"/>
      <c r="Q118" s="140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31" t="s">
        <v>81</v>
      </c>
      <c r="AJ118" s="29">
        <v>2003</v>
      </c>
      <c r="AK118" s="14"/>
      <c r="AL118" s="14"/>
      <c r="AM118" s="14"/>
      <c r="AN118" s="56">
        <v>2450000</v>
      </c>
      <c r="AO118" s="168" t="s">
        <v>692</v>
      </c>
      <c r="AP118" s="178" t="s">
        <v>72</v>
      </c>
      <c r="AQ118" s="168" t="s">
        <v>647</v>
      </c>
      <c r="AR118" s="159"/>
      <c r="AS118" s="159"/>
      <c r="AT118" s="159"/>
      <c r="AU118" s="159"/>
      <c r="AV118" s="159"/>
    </row>
    <row r="119" spans="1:48" ht="30" customHeight="1" x14ac:dyDescent="0.2">
      <c r="A119" s="5"/>
      <c r="B119" s="7"/>
      <c r="C119" s="46" t="s">
        <v>187</v>
      </c>
      <c r="D119" s="29" t="s">
        <v>188</v>
      </c>
      <c r="E119" s="7"/>
      <c r="F119" s="4"/>
      <c r="G119" s="4"/>
      <c r="H119" s="4"/>
      <c r="I119" s="4"/>
      <c r="J119" s="29" t="s">
        <v>207</v>
      </c>
      <c r="K119" s="7"/>
      <c r="L119" s="29" t="s">
        <v>190</v>
      </c>
      <c r="M119" s="140"/>
      <c r="N119" s="140"/>
      <c r="O119" s="140"/>
      <c r="P119" s="140"/>
      <c r="Q119" s="140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29" t="s">
        <v>81</v>
      </c>
      <c r="AJ119" s="29">
        <v>2006</v>
      </c>
      <c r="AK119" s="14"/>
      <c r="AL119" s="14"/>
      <c r="AM119" s="14"/>
      <c r="AN119" s="57">
        <v>975000</v>
      </c>
      <c r="AO119" s="168" t="s">
        <v>465</v>
      </c>
      <c r="AP119" s="178" t="s">
        <v>72</v>
      </c>
      <c r="AQ119" s="168" t="s">
        <v>645</v>
      </c>
      <c r="AR119" s="159"/>
      <c r="AS119" s="159"/>
      <c r="AT119" s="159"/>
      <c r="AU119" s="159"/>
      <c r="AV119" s="159"/>
    </row>
    <row r="120" spans="1:48" ht="30" customHeight="1" x14ac:dyDescent="0.2">
      <c r="A120" s="5"/>
      <c r="B120" s="7"/>
      <c r="C120" s="45" t="s">
        <v>232</v>
      </c>
      <c r="D120" s="31" t="s">
        <v>262</v>
      </c>
      <c r="E120" s="7"/>
      <c r="F120" s="4"/>
      <c r="G120" s="4"/>
      <c r="H120" s="4"/>
      <c r="I120" s="4"/>
      <c r="J120" s="31" t="s">
        <v>234</v>
      </c>
      <c r="K120" s="7"/>
      <c r="L120" s="31" t="s">
        <v>211</v>
      </c>
      <c r="M120" s="140"/>
      <c r="N120" s="140"/>
      <c r="O120" s="140"/>
      <c r="P120" s="140"/>
      <c r="Q120" s="140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31" t="s">
        <v>81</v>
      </c>
      <c r="AJ120" s="29">
        <v>2006</v>
      </c>
      <c r="AK120" s="14"/>
      <c r="AL120" s="14"/>
      <c r="AM120" s="14"/>
      <c r="AN120" s="56">
        <v>245000</v>
      </c>
      <c r="AO120" s="168" t="s">
        <v>692</v>
      </c>
      <c r="AP120" s="178" t="s">
        <v>72</v>
      </c>
      <c r="AQ120" s="168" t="s">
        <v>646</v>
      </c>
      <c r="AR120" s="159"/>
      <c r="AS120" s="159"/>
      <c r="AT120" s="159"/>
      <c r="AU120" s="159"/>
      <c r="AV120" s="159"/>
    </row>
    <row r="121" spans="1:48" ht="30" customHeight="1" x14ac:dyDescent="0.2">
      <c r="A121" s="5"/>
      <c r="B121" s="7"/>
      <c r="C121" s="46" t="s">
        <v>195</v>
      </c>
      <c r="D121" s="29" t="s">
        <v>242</v>
      </c>
      <c r="E121" s="7"/>
      <c r="F121" s="4"/>
      <c r="G121" s="4"/>
      <c r="H121" s="4"/>
      <c r="I121" s="4"/>
      <c r="J121" s="29" t="s">
        <v>263</v>
      </c>
      <c r="K121" s="7"/>
      <c r="L121" s="29" t="s">
        <v>198</v>
      </c>
      <c r="M121" s="140"/>
      <c r="N121" s="140"/>
      <c r="O121" s="140"/>
      <c r="P121" s="140"/>
      <c r="Q121" s="140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29" t="s">
        <v>81</v>
      </c>
      <c r="AJ121" s="29">
        <v>2005</v>
      </c>
      <c r="AK121" s="14"/>
      <c r="AL121" s="14"/>
      <c r="AM121" s="14"/>
      <c r="AN121" s="57">
        <v>937500</v>
      </c>
      <c r="AO121" s="168" t="s">
        <v>692</v>
      </c>
      <c r="AP121" s="178" t="s">
        <v>72</v>
      </c>
      <c r="AQ121" s="168" t="s">
        <v>646</v>
      </c>
      <c r="AR121" s="159"/>
      <c r="AS121" s="159"/>
      <c r="AT121" s="159"/>
      <c r="AU121" s="159"/>
      <c r="AV121" s="159"/>
    </row>
    <row r="122" spans="1:48" ht="30" customHeight="1" x14ac:dyDescent="0.2">
      <c r="A122" s="5"/>
      <c r="B122" s="7"/>
      <c r="C122" s="45" t="s">
        <v>235</v>
      </c>
      <c r="D122" s="31" t="s">
        <v>221</v>
      </c>
      <c r="E122" s="7"/>
      <c r="F122" s="4"/>
      <c r="G122" s="4"/>
      <c r="H122" s="4"/>
      <c r="I122" s="4"/>
      <c r="J122" s="31" t="s">
        <v>205</v>
      </c>
      <c r="K122" s="7"/>
      <c r="L122" s="31" t="s">
        <v>206</v>
      </c>
      <c r="M122" s="140"/>
      <c r="N122" s="140"/>
      <c r="O122" s="140"/>
      <c r="P122" s="140"/>
      <c r="Q122" s="140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31" t="s">
        <v>81</v>
      </c>
      <c r="AJ122" s="29">
        <v>2006</v>
      </c>
      <c r="AK122" s="14"/>
      <c r="AL122" s="14"/>
      <c r="AM122" s="14"/>
      <c r="AN122" s="56">
        <v>595000</v>
      </c>
      <c r="AO122" s="168" t="s">
        <v>692</v>
      </c>
      <c r="AP122" s="178" t="s">
        <v>72</v>
      </c>
      <c r="AQ122" s="168" t="s">
        <v>646</v>
      </c>
      <c r="AR122" s="159"/>
      <c r="AS122" s="159"/>
      <c r="AT122" s="159"/>
      <c r="AU122" s="159"/>
      <c r="AV122" s="159"/>
    </row>
    <row r="123" spans="1:48" ht="30" customHeight="1" x14ac:dyDescent="0.2">
      <c r="A123" s="5"/>
      <c r="B123" s="7"/>
      <c r="C123" s="46" t="s">
        <v>224</v>
      </c>
      <c r="D123" s="29" t="s">
        <v>225</v>
      </c>
      <c r="E123" s="7"/>
      <c r="F123" s="4"/>
      <c r="G123" s="4"/>
      <c r="H123" s="4"/>
      <c r="I123" s="4"/>
      <c r="J123" s="29" t="s">
        <v>205</v>
      </c>
      <c r="K123" s="7"/>
      <c r="L123" s="29" t="s">
        <v>190</v>
      </c>
      <c r="M123" s="140"/>
      <c r="N123" s="140"/>
      <c r="O123" s="140"/>
      <c r="P123" s="140"/>
      <c r="Q123" s="140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29" t="s">
        <v>81</v>
      </c>
      <c r="AJ123" s="29">
        <v>2006</v>
      </c>
      <c r="AK123" s="14"/>
      <c r="AL123" s="14"/>
      <c r="AM123" s="14"/>
      <c r="AN123" s="57">
        <v>6860000</v>
      </c>
      <c r="AO123" s="168" t="s">
        <v>692</v>
      </c>
      <c r="AP123" s="178" t="s">
        <v>72</v>
      </c>
      <c r="AQ123" s="168" t="s">
        <v>646</v>
      </c>
      <c r="AR123" s="159"/>
      <c r="AS123" s="159"/>
      <c r="AT123" s="159"/>
      <c r="AU123" s="159"/>
      <c r="AV123" s="159"/>
    </row>
    <row r="124" spans="1:48" ht="30" customHeight="1" x14ac:dyDescent="0.2">
      <c r="A124" s="5"/>
      <c r="B124" s="7"/>
      <c r="C124" s="45" t="s">
        <v>264</v>
      </c>
      <c r="D124" s="31" t="s">
        <v>188</v>
      </c>
      <c r="E124" s="7"/>
      <c r="F124" s="4"/>
      <c r="G124" s="4"/>
      <c r="H124" s="4"/>
      <c r="I124" s="4"/>
      <c r="J124" s="31" t="s">
        <v>197</v>
      </c>
      <c r="K124" s="7"/>
      <c r="L124" s="31" t="s">
        <v>217</v>
      </c>
      <c r="M124" s="140"/>
      <c r="N124" s="140"/>
      <c r="O124" s="140"/>
      <c r="P124" s="140"/>
      <c r="Q124" s="140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31" t="s">
        <v>81</v>
      </c>
      <c r="AJ124" s="29">
        <v>2005</v>
      </c>
      <c r="AK124" s="14"/>
      <c r="AL124" s="14"/>
      <c r="AM124" s="14"/>
      <c r="AN124" s="56">
        <v>650000</v>
      </c>
      <c r="AO124" s="168" t="s">
        <v>421</v>
      </c>
      <c r="AP124" s="178" t="s">
        <v>72</v>
      </c>
      <c r="AQ124" s="168" t="s">
        <v>647</v>
      </c>
      <c r="AR124" s="159"/>
      <c r="AS124" s="159"/>
      <c r="AT124" s="159"/>
      <c r="AU124" s="159"/>
      <c r="AV124" s="159"/>
    </row>
    <row r="125" spans="1:48" ht="30" customHeight="1" x14ac:dyDescent="0.2">
      <c r="A125" s="5"/>
      <c r="B125" s="7"/>
      <c r="C125" s="46" t="s">
        <v>191</v>
      </c>
      <c r="D125" s="29" t="s">
        <v>242</v>
      </c>
      <c r="E125" s="7"/>
      <c r="F125" s="4"/>
      <c r="G125" s="4"/>
      <c r="H125" s="4"/>
      <c r="I125" s="4"/>
      <c r="J125" s="29" t="s">
        <v>193</v>
      </c>
      <c r="K125" s="7"/>
      <c r="L125" s="29" t="s">
        <v>198</v>
      </c>
      <c r="M125" s="140"/>
      <c r="N125" s="140"/>
      <c r="O125" s="140"/>
      <c r="P125" s="140"/>
      <c r="Q125" s="140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29" t="s">
        <v>81</v>
      </c>
      <c r="AJ125" s="29">
        <v>2004</v>
      </c>
      <c r="AK125" s="14"/>
      <c r="AL125" s="14"/>
      <c r="AM125" s="14"/>
      <c r="AN125" s="57">
        <v>227500</v>
      </c>
      <c r="AO125" s="168" t="s">
        <v>692</v>
      </c>
      <c r="AP125" s="178" t="s">
        <v>72</v>
      </c>
      <c r="AQ125" s="168" t="s">
        <v>646</v>
      </c>
      <c r="AR125" s="159"/>
      <c r="AS125" s="159"/>
      <c r="AT125" s="159"/>
      <c r="AU125" s="159"/>
      <c r="AV125" s="159"/>
    </row>
    <row r="126" spans="1:48" ht="30" customHeight="1" x14ac:dyDescent="0.2">
      <c r="A126" s="5"/>
      <c r="B126" s="7"/>
      <c r="C126" s="45" t="s">
        <v>264</v>
      </c>
      <c r="D126" s="31" t="s">
        <v>265</v>
      </c>
      <c r="E126" s="7"/>
      <c r="F126" s="4"/>
      <c r="G126" s="4"/>
      <c r="H126" s="4"/>
      <c r="I126" s="4"/>
      <c r="J126" s="31" t="s">
        <v>197</v>
      </c>
      <c r="K126" s="7"/>
      <c r="L126" s="31" t="s">
        <v>217</v>
      </c>
      <c r="M126" s="140"/>
      <c r="N126" s="140"/>
      <c r="O126" s="140"/>
      <c r="P126" s="140"/>
      <c r="Q126" s="140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31" t="s">
        <v>81</v>
      </c>
      <c r="AJ126" s="29">
        <v>2005</v>
      </c>
      <c r="AK126" s="14"/>
      <c r="AL126" s="14"/>
      <c r="AM126" s="14"/>
      <c r="AN126" s="56">
        <v>750000</v>
      </c>
      <c r="AO126" s="168" t="s">
        <v>421</v>
      </c>
      <c r="AP126" s="178" t="s">
        <v>72</v>
      </c>
      <c r="AQ126" s="168" t="s">
        <v>638</v>
      </c>
      <c r="AR126" s="159"/>
      <c r="AS126" s="159"/>
      <c r="AT126" s="159"/>
      <c r="AU126" s="159"/>
      <c r="AV126" s="159"/>
    </row>
    <row r="127" spans="1:48" ht="30" customHeight="1" x14ac:dyDescent="0.2">
      <c r="A127" s="5"/>
      <c r="B127" s="7"/>
      <c r="C127" s="46" t="s">
        <v>199</v>
      </c>
      <c r="D127" s="29" t="s">
        <v>216</v>
      </c>
      <c r="E127" s="7"/>
      <c r="F127" s="4"/>
      <c r="G127" s="4"/>
      <c r="H127" s="4"/>
      <c r="I127" s="4"/>
      <c r="J127" s="29" t="s">
        <v>201</v>
      </c>
      <c r="K127" s="7"/>
      <c r="L127" s="29" t="s">
        <v>219</v>
      </c>
      <c r="M127" s="140"/>
      <c r="N127" s="140"/>
      <c r="O127" s="140"/>
      <c r="P127" s="140"/>
      <c r="Q127" s="140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29" t="s">
        <v>81</v>
      </c>
      <c r="AJ127" s="29">
        <v>2006</v>
      </c>
      <c r="AK127" s="14"/>
      <c r="AL127" s="14"/>
      <c r="AM127" s="14"/>
      <c r="AN127" s="57">
        <v>680000</v>
      </c>
      <c r="AO127" s="168" t="s">
        <v>692</v>
      </c>
      <c r="AP127" s="178" t="s">
        <v>72</v>
      </c>
      <c r="AQ127" s="168" t="s">
        <v>646</v>
      </c>
      <c r="AR127" s="159"/>
      <c r="AS127" s="159"/>
      <c r="AT127" s="159"/>
      <c r="AU127" s="159"/>
      <c r="AV127" s="159"/>
    </row>
    <row r="128" spans="1:48" ht="30" customHeight="1" x14ac:dyDescent="0.2">
      <c r="A128" s="5"/>
      <c r="B128" s="7"/>
      <c r="C128" s="45" t="s">
        <v>266</v>
      </c>
      <c r="D128" s="31" t="s">
        <v>267</v>
      </c>
      <c r="E128" s="7"/>
      <c r="F128" s="4"/>
      <c r="G128" s="4"/>
      <c r="H128" s="4"/>
      <c r="I128" s="4"/>
      <c r="J128" s="31" t="s">
        <v>268</v>
      </c>
      <c r="K128" s="7"/>
      <c r="L128" s="31" t="s">
        <v>223</v>
      </c>
      <c r="M128" s="140"/>
      <c r="N128" s="140"/>
      <c r="O128" s="140"/>
      <c r="P128" s="140"/>
      <c r="Q128" s="140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31" t="s">
        <v>81</v>
      </c>
      <c r="AJ128" s="29">
        <v>2000</v>
      </c>
      <c r="AK128" s="14"/>
      <c r="AL128" s="14"/>
      <c r="AM128" s="14"/>
      <c r="AN128" s="56">
        <v>975000</v>
      </c>
      <c r="AO128" s="168" t="s">
        <v>692</v>
      </c>
      <c r="AP128" s="178" t="s">
        <v>72</v>
      </c>
      <c r="AQ128" s="168" t="s">
        <v>647</v>
      </c>
      <c r="AR128" s="159"/>
      <c r="AS128" s="159"/>
      <c r="AT128" s="159"/>
      <c r="AU128" s="159"/>
      <c r="AV128" s="159"/>
    </row>
    <row r="129" spans="1:48" ht="30" customHeight="1" x14ac:dyDescent="0.2">
      <c r="A129" s="5"/>
      <c r="B129" s="7"/>
      <c r="C129" s="46" t="s">
        <v>199</v>
      </c>
      <c r="D129" s="29" t="s">
        <v>269</v>
      </c>
      <c r="E129" s="7"/>
      <c r="F129" s="4"/>
      <c r="G129" s="4"/>
      <c r="H129" s="4"/>
      <c r="I129" s="4"/>
      <c r="J129" s="29" t="s">
        <v>270</v>
      </c>
      <c r="K129" s="7"/>
      <c r="L129" s="29" t="s">
        <v>219</v>
      </c>
      <c r="M129" s="140"/>
      <c r="N129" s="140"/>
      <c r="O129" s="140"/>
      <c r="P129" s="140"/>
      <c r="Q129" s="140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29" t="s">
        <v>81</v>
      </c>
      <c r="AJ129" s="29">
        <v>2001</v>
      </c>
      <c r="AK129" s="14"/>
      <c r="AL129" s="14"/>
      <c r="AM129" s="14"/>
      <c r="AN129" s="57">
        <v>0</v>
      </c>
      <c r="AO129" s="168" t="s">
        <v>692</v>
      </c>
      <c r="AP129" s="178" t="s">
        <v>72</v>
      </c>
      <c r="AQ129" s="168" t="s">
        <v>646</v>
      </c>
      <c r="AR129" s="159"/>
      <c r="AS129" s="159"/>
      <c r="AT129" s="159"/>
      <c r="AU129" s="159"/>
      <c r="AV129" s="159"/>
    </row>
    <row r="130" spans="1:48" ht="30" customHeight="1" x14ac:dyDescent="0.2">
      <c r="A130" s="5"/>
      <c r="B130" s="7"/>
      <c r="C130" s="45" t="s">
        <v>251</v>
      </c>
      <c r="D130" s="31" t="s">
        <v>252</v>
      </c>
      <c r="E130" s="7"/>
      <c r="F130" s="4"/>
      <c r="G130" s="4"/>
      <c r="H130" s="4"/>
      <c r="I130" s="4"/>
      <c r="J130" s="31" t="s">
        <v>253</v>
      </c>
      <c r="K130" s="7"/>
      <c r="L130" s="31" t="s">
        <v>254</v>
      </c>
      <c r="M130" s="140"/>
      <c r="N130" s="140"/>
      <c r="O130" s="140"/>
      <c r="P130" s="140"/>
      <c r="Q130" s="140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31" t="s">
        <v>81</v>
      </c>
      <c r="AJ130" s="29">
        <v>2006</v>
      </c>
      <c r="AK130" s="14"/>
      <c r="AL130" s="14"/>
      <c r="AM130" s="14"/>
      <c r="AN130" s="56">
        <v>140000</v>
      </c>
      <c r="AO130" s="168" t="s">
        <v>421</v>
      </c>
      <c r="AP130" s="178" t="s">
        <v>72</v>
      </c>
      <c r="AQ130" s="168" t="s">
        <v>645</v>
      </c>
      <c r="AR130" s="159"/>
      <c r="AS130" s="159"/>
      <c r="AT130" s="159"/>
      <c r="AU130" s="159"/>
      <c r="AV130" s="159"/>
    </row>
    <row r="131" spans="1:48" ht="30" customHeight="1" x14ac:dyDescent="0.2">
      <c r="A131" s="5"/>
      <c r="B131" s="7"/>
      <c r="C131" s="46" t="s">
        <v>187</v>
      </c>
      <c r="D131" s="29" t="s">
        <v>188</v>
      </c>
      <c r="E131" s="7"/>
      <c r="F131" s="4"/>
      <c r="G131" s="4"/>
      <c r="H131" s="4"/>
      <c r="I131" s="4"/>
      <c r="J131" s="29" t="s">
        <v>207</v>
      </c>
      <c r="K131" s="7"/>
      <c r="L131" s="29" t="s">
        <v>190</v>
      </c>
      <c r="M131" s="140"/>
      <c r="N131" s="140"/>
      <c r="O131" s="140"/>
      <c r="P131" s="140"/>
      <c r="Q131" s="140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29" t="s">
        <v>81</v>
      </c>
      <c r="AJ131" s="29">
        <v>2006</v>
      </c>
      <c r="AK131" s="14"/>
      <c r="AL131" s="14"/>
      <c r="AM131" s="14"/>
      <c r="AN131" s="57">
        <v>2730000</v>
      </c>
      <c r="AO131" s="168" t="s">
        <v>465</v>
      </c>
      <c r="AP131" s="178" t="s">
        <v>72</v>
      </c>
      <c r="AQ131" s="168" t="s">
        <v>652</v>
      </c>
      <c r="AR131" s="159"/>
      <c r="AS131" s="159"/>
      <c r="AT131" s="159"/>
      <c r="AU131" s="159"/>
      <c r="AV131" s="159"/>
    </row>
    <row r="132" spans="1:48" ht="30" customHeight="1" x14ac:dyDescent="0.2">
      <c r="A132" s="5"/>
      <c r="B132" s="7"/>
      <c r="C132" s="45" t="s">
        <v>191</v>
      </c>
      <c r="D132" s="31" t="s">
        <v>242</v>
      </c>
      <c r="E132" s="7"/>
      <c r="F132" s="4"/>
      <c r="G132" s="4"/>
      <c r="H132" s="4"/>
      <c r="I132" s="4"/>
      <c r="J132" s="31" t="s">
        <v>271</v>
      </c>
      <c r="K132" s="7"/>
      <c r="L132" s="31" t="s">
        <v>198</v>
      </c>
      <c r="M132" s="140"/>
      <c r="N132" s="140"/>
      <c r="O132" s="140"/>
      <c r="P132" s="140"/>
      <c r="Q132" s="140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31" t="s">
        <v>81</v>
      </c>
      <c r="AJ132" s="29">
        <v>2006</v>
      </c>
      <c r="AK132" s="14"/>
      <c r="AL132" s="14"/>
      <c r="AM132" s="14"/>
      <c r="AN132" s="56">
        <v>420000</v>
      </c>
      <c r="AO132" s="168" t="s">
        <v>421</v>
      </c>
      <c r="AP132" s="178" t="s">
        <v>72</v>
      </c>
      <c r="AQ132" s="168" t="s">
        <v>647</v>
      </c>
      <c r="AR132" s="159"/>
      <c r="AS132" s="159"/>
      <c r="AT132" s="159"/>
      <c r="AU132" s="159"/>
      <c r="AV132" s="159"/>
    </row>
    <row r="133" spans="1:48" ht="30" customHeight="1" x14ac:dyDescent="0.2">
      <c r="A133" s="5"/>
      <c r="B133" s="7"/>
      <c r="C133" s="46" t="s">
        <v>195</v>
      </c>
      <c r="D133" s="29" t="s">
        <v>196</v>
      </c>
      <c r="E133" s="7"/>
      <c r="F133" s="4"/>
      <c r="G133" s="4"/>
      <c r="H133" s="4"/>
      <c r="I133" s="4"/>
      <c r="J133" s="29" t="s">
        <v>230</v>
      </c>
      <c r="K133" s="7"/>
      <c r="L133" s="29" t="s">
        <v>198</v>
      </c>
      <c r="M133" s="140"/>
      <c r="N133" s="140"/>
      <c r="O133" s="140"/>
      <c r="P133" s="140"/>
      <c r="Q133" s="140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29" t="s">
        <v>81</v>
      </c>
      <c r="AJ133" s="29">
        <v>2006</v>
      </c>
      <c r="AK133" s="14"/>
      <c r="AL133" s="14"/>
      <c r="AM133" s="14"/>
      <c r="AN133" s="57">
        <v>937500</v>
      </c>
      <c r="AO133" s="168" t="s">
        <v>421</v>
      </c>
      <c r="AP133" s="178" t="s">
        <v>72</v>
      </c>
      <c r="AQ133" s="168" t="s">
        <v>647</v>
      </c>
      <c r="AR133" s="159"/>
      <c r="AS133" s="159"/>
      <c r="AT133" s="159"/>
      <c r="AU133" s="159"/>
      <c r="AV133" s="159"/>
    </row>
    <row r="134" spans="1:48" ht="30" customHeight="1" x14ac:dyDescent="0.2">
      <c r="A134" s="5"/>
      <c r="B134" s="7"/>
      <c r="C134" s="45" t="s">
        <v>195</v>
      </c>
      <c r="D134" s="31" t="s">
        <v>242</v>
      </c>
      <c r="E134" s="7"/>
      <c r="F134" s="4"/>
      <c r="G134" s="4"/>
      <c r="H134" s="4"/>
      <c r="I134" s="4"/>
      <c r="J134" s="31" t="s">
        <v>230</v>
      </c>
      <c r="K134" s="7"/>
      <c r="L134" s="31" t="s">
        <v>198</v>
      </c>
      <c r="M134" s="140"/>
      <c r="N134" s="140"/>
      <c r="O134" s="140"/>
      <c r="P134" s="140"/>
      <c r="Q134" s="140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31" t="s">
        <v>81</v>
      </c>
      <c r="AJ134" s="29">
        <v>2005</v>
      </c>
      <c r="AK134" s="14"/>
      <c r="AL134" s="14"/>
      <c r="AM134" s="14"/>
      <c r="AN134" s="56">
        <v>1050000</v>
      </c>
      <c r="AO134" s="168" t="s">
        <v>421</v>
      </c>
      <c r="AP134" s="178" t="s">
        <v>72</v>
      </c>
      <c r="AQ134" s="168" t="s">
        <v>647</v>
      </c>
      <c r="AR134" s="159"/>
      <c r="AS134" s="159"/>
      <c r="AT134" s="159"/>
      <c r="AU134" s="159"/>
      <c r="AV134" s="159"/>
    </row>
    <row r="135" spans="1:48" ht="30" customHeight="1" x14ac:dyDescent="0.2">
      <c r="A135" s="5"/>
      <c r="B135" s="7"/>
      <c r="C135" s="46" t="s">
        <v>187</v>
      </c>
      <c r="D135" s="29" t="s">
        <v>188</v>
      </c>
      <c r="E135" s="7"/>
      <c r="F135" s="4"/>
      <c r="G135" s="4"/>
      <c r="H135" s="4"/>
      <c r="I135" s="4"/>
      <c r="J135" s="29" t="s">
        <v>272</v>
      </c>
      <c r="K135" s="7"/>
      <c r="L135" s="29" t="s">
        <v>190</v>
      </c>
      <c r="M135" s="140"/>
      <c r="N135" s="140"/>
      <c r="O135" s="140"/>
      <c r="P135" s="140"/>
      <c r="Q135" s="140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29" t="s">
        <v>81</v>
      </c>
      <c r="AJ135" s="29">
        <v>2004</v>
      </c>
      <c r="AK135" s="14"/>
      <c r="AL135" s="14"/>
      <c r="AM135" s="14"/>
      <c r="AN135" s="57">
        <v>1105000</v>
      </c>
      <c r="AO135" s="168" t="s">
        <v>421</v>
      </c>
      <c r="AP135" s="178" t="s">
        <v>72</v>
      </c>
      <c r="AQ135" s="168" t="s">
        <v>652</v>
      </c>
      <c r="AR135" s="159"/>
      <c r="AS135" s="159"/>
      <c r="AT135" s="159"/>
      <c r="AU135" s="159"/>
      <c r="AV135" s="159"/>
    </row>
    <row r="136" spans="1:48" ht="30" customHeight="1" x14ac:dyDescent="0.2">
      <c r="A136" s="5"/>
      <c r="B136" s="7"/>
      <c r="C136" s="45" t="s">
        <v>235</v>
      </c>
      <c r="D136" s="31" t="s">
        <v>221</v>
      </c>
      <c r="E136" s="7"/>
      <c r="F136" s="4"/>
      <c r="G136" s="4"/>
      <c r="H136" s="4"/>
      <c r="I136" s="4"/>
      <c r="J136" s="31" t="s">
        <v>273</v>
      </c>
      <c r="K136" s="7"/>
      <c r="L136" s="31" t="s">
        <v>217</v>
      </c>
      <c r="M136" s="140"/>
      <c r="N136" s="140"/>
      <c r="O136" s="140"/>
      <c r="P136" s="140"/>
      <c r="Q136" s="140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31" t="s">
        <v>81</v>
      </c>
      <c r="AJ136" s="29">
        <v>2005</v>
      </c>
      <c r="AK136" s="14"/>
      <c r="AL136" s="14"/>
      <c r="AM136" s="14"/>
      <c r="AN136" s="56">
        <v>510000</v>
      </c>
      <c r="AO136" s="168" t="s">
        <v>692</v>
      </c>
      <c r="AP136" s="178" t="s">
        <v>72</v>
      </c>
      <c r="AQ136" s="168" t="s">
        <v>646</v>
      </c>
      <c r="AR136" s="159"/>
      <c r="AS136" s="159"/>
      <c r="AT136" s="159"/>
      <c r="AU136" s="159"/>
      <c r="AV136" s="159"/>
    </row>
    <row r="137" spans="1:48" ht="30" customHeight="1" x14ac:dyDescent="0.2">
      <c r="A137" s="5"/>
      <c r="B137" s="7"/>
      <c r="C137" s="46" t="s">
        <v>232</v>
      </c>
      <c r="D137" s="29" t="s">
        <v>262</v>
      </c>
      <c r="E137" s="7"/>
      <c r="F137" s="4"/>
      <c r="G137" s="4"/>
      <c r="H137" s="4"/>
      <c r="I137" s="4"/>
      <c r="J137" s="29" t="s">
        <v>234</v>
      </c>
      <c r="K137" s="7"/>
      <c r="L137" s="29" t="s">
        <v>211</v>
      </c>
      <c r="M137" s="140"/>
      <c r="N137" s="140"/>
      <c r="O137" s="140"/>
      <c r="P137" s="140"/>
      <c r="Q137" s="140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29" t="s">
        <v>81</v>
      </c>
      <c r="AJ137" s="29">
        <v>2001</v>
      </c>
      <c r="AK137" s="14"/>
      <c r="AL137" s="14"/>
      <c r="AM137" s="14"/>
      <c r="AN137" s="57">
        <v>0</v>
      </c>
      <c r="AO137" s="168" t="s">
        <v>692</v>
      </c>
      <c r="AP137" s="178" t="s">
        <v>72</v>
      </c>
      <c r="AQ137" s="168" t="s">
        <v>646</v>
      </c>
      <c r="AR137" s="159"/>
      <c r="AS137" s="159"/>
      <c r="AT137" s="159"/>
      <c r="AU137" s="159"/>
      <c r="AV137" s="159"/>
    </row>
    <row r="138" spans="1:48" ht="30" customHeight="1" x14ac:dyDescent="0.2">
      <c r="A138" s="5"/>
      <c r="B138" s="7"/>
      <c r="C138" s="45" t="s">
        <v>274</v>
      </c>
      <c r="D138" s="31" t="s">
        <v>275</v>
      </c>
      <c r="E138" s="7"/>
      <c r="F138" s="4"/>
      <c r="G138" s="4"/>
      <c r="H138" s="4"/>
      <c r="I138" s="4"/>
      <c r="J138" s="31" t="s">
        <v>197</v>
      </c>
      <c r="K138" s="7"/>
      <c r="L138" s="31" t="s">
        <v>276</v>
      </c>
      <c r="M138" s="140"/>
      <c r="N138" s="140"/>
      <c r="O138" s="140"/>
      <c r="P138" s="140"/>
      <c r="Q138" s="140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31" t="s">
        <v>81</v>
      </c>
      <c r="AJ138" s="29">
        <v>2006</v>
      </c>
      <c r="AK138" s="14"/>
      <c r="AL138" s="14"/>
      <c r="AM138" s="14"/>
      <c r="AN138" s="56">
        <v>70000</v>
      </c>
      <c r="AO138" s="168" t="s">
        <v>421</v>
      </c>
      <c r="AP138" s="178" t="s">
        <v>72</v>
      </c>
      <c r="AQ138" s="168" t="s">
        <v>647</v>
      </c>
      <c r="AR138" s="159"/>
      <c r="AS138" s="159"/>
      <c r="AT138" s="159"/>
      <c r="AU138" s="159"/>
      <c r="AV138" s="159"/>
    </row>
    <row r="139" spans="1:48" ht="30" customHeight="1" x14ac:dyDescent="0.2">
      <c r="A139" s="5"/>
      <c r="B139" s="7"/>
      <c r="C139" s="46" t="s">
        <v>224</v>
      </c>
      <c r="D139" s="29" t="s">
        <v>225</v>
      </c>
      <c r="E139" s="7"/>
      <c r="F139" s="4"/>
      <c r="G139" s="4"/>
      <c r="H139" s="4"/>
      <c r="I139" s="4"/>
      <c r="J139" s="29" t="s">
        <v>273</v>
      </c>
      <c r="K139" s="7"/>
      <c r="L139" s="29" t="s">
        <v>190</v>
      </c>
      <c r="M139" s="140"/>
      <c r="N139" s="140"/>
      <c r="O139" s="140"/>
      <c r="P139" s="140"/>
      <c r="Q139" s="140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29" t="s">
        <v>81</v>
      </c>
      <c r="AJ139" s="29">
        <v>2005</v>
      </c>
      <c r="AK139" s="14"/>
      <c r="AL139" s="14"/>
      <c r="AM139" s="14"/>
      <c r="AN139" s="57">
        <v>5740000</v>
      </c>
      <c r="AO139" s="168" t="s">
        <v>692</v>
      </c>
      <c r="AP139" s="178" t="s">
        <v>72</v>
      </c>
      <c r="AQ139" s="168" t="s">
        <v>646</v>
      </c>
      <c r="AR139" s="159"/>
      <c r="AS139" s="159"/>
      <c r="AT139" s="159"/>
      <c r="AU139" s="159"/>
      <c r="AV139" s="159"/>
    </row>
    <row r="140" spans="1:48" ht="30" customHeight="1" x14ac:dyDescent="0.2">
      <c r="A140" s="5"/>
      <c r="B140" s="7"/>
      <c r="C140" s="45" t="s">
        <v>191</v>
      </c>
      <c r="D140" s="31" t="s">
        <v>192</v>
      </c>
      <c r="E140" s="7"/>
      <c r="F140" s="4"/>
      <c r="G140" s="4"/>
      <c r="H140" s="4"/>
      <c r="I140" s="4"/>
      <c r="J140" s="31" t="s">
        <v>212</v>
      </c>
      <c r="K140" s="7"/>
      <c r="L140" s="31" t="s">
        <v>198</v>
      </c>
      <c r="M140" s="140"/>
      <c r="N140" s="140"/>
      <c r="O140" s="140"/>
      <c r="P140" s="140"/>
      <c r="Q140" s="140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31" t="s">
        <v>81</v>
      </c>
      <c r="AJ140" s="29">
        <v>2006</v>
      </c>
      <c r="AK140" s="14"/>
      <c r="AL140" s="14"/>
      <c r="AM140" s="14"/>
      <c r="AN140" s="56">
        <v>420000</v>
      </c>
      <c r="AO140" s="168" t="s">
        <v>421</v>
      </c>
      <c r="AP140" s="178" t="s">
        <v>72</v>
      </c>
      <c r="AQ140" s="168" t="s">
        <v>647</v>
      </c>
      <c r="AR140" s="159"/>
      <c r="AS140" s="159"/>
      <c r="AT140" s="159"/>
      <c r="AU140" s="159"/>
      <c r="AV140" s="159"/>
    </row>
    <row r="141" spans="1:48" ht="30" customHeight="1" x14ac:dyDescent="0.2">
      <c r="A141" s="5"/>
      <c r="B141" s="7"/>
      <c r="C141" s="46" t="s">
        <v>195</v>
      </c>
      <c r="D141" s="29" t="s">
        <v>277</v>
      </c>
      <c r="E141" s="7"/>
      <c r="F141" s="4"/>
      <c r="G141" s="4"/>
      <c r="H141" s="4"/>
      <c r="I141" s="4"/>
      <c r="J141" s="29" t="s">
        <v>212</v>
      </c>
      <c r="K141" s="7"/>
      <c r="L141" s="29" t="s">
        <v>198</v>
      </c>
      <c r="M141" s="140"/>
      <c r="N141" s="140"/>
      <c r="O141" s="140"/>
      <c r="P141" s="140"/>
      <c r="Q141" s="140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29" t="s">
        <v>81</v>
      </c>
      <c r="AJ141" s="29">
        <v>2001</v>
      </c>
      <c r="AK141" s="14"/>
      <c r="AL141" s="14"/>
      <c r="AM141" s="14"/>
      <c r="AN141" s="57">
        <v>0</v>
      </c>
      <c r="AO141" s="168" t="s">
        <v>692</v>
      </c>
      <c r="AP141" s="178" t="s">
        <v>72</v>
      </c>
      <c r="AQ141" s="168" t="s">
        <v>646</v>
      </c>
      <c r="AR141" s="159"/>
      <c r="AS141" s="159"/>
      <c r="AT141" s="159"/>
      <c r="AU141" s="159"/>
      <c r="AV141" s="159"/>
    </row>
    <row r="142" spans="1:48" ht="30" customHeight="1" x14ac:dyDescent="0.2">
      <c r="A142" s="5"/>
      <c r="B142" s="7"/>
      <c r="C142" s="45" t="s">
        <v>238</v>
      </c>
      <c r="D142" s="31" t="s">
        <v>216</v>
      </c>
      <c r="E142" s="7"/>
      <c r="F142" s="4"/>
      <c r="G142" s="4"/>
      <c r="H142" s="4"/>
      <c r="I142" s="4"/>
      <c r="J142" s="31" t="s">
        <v>278</v>
      </c>
      <c r="K142" s="7"/>
      <c r="L142" s="31" t="s">
        <v>219</v>
      </c>
      <c r="M142" s="140"/>
      <c r="N142" s="140"/>
      <c r="O142" s="140"/>
      <c r="P142" s="140"/>
      <c r="Q142" s="140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31" t="s">
        <v>81</v>
      </c>
      <c r="AJ142" s="29">
        <v>2005</v>
      </c>
      <c r="AK142" s="14"/>
      <c r="AL142" s="14"/>
      <c r="AM142" s="14"/>
      <c r="AN142" s="56">
        <v>1125000</v>
      </c>
      <c r="AO142" s="168" t="s">
        <v>692</v>
      </c>
      <c r="AP142" s="178" t="s">
        <v>72</v>
      </c>
      <c r="AQ142" s="168" t="s">
        <v>698</v>
      </c>
      <c r="AR142" s="159"/>
      <c r="AS142" s="159"/>
      <c r="AT142" s="159"/>
      <c r="AU142" s="159"/>
      <c r="AV142" s="159"/>
    </row>
    <row r="143" spans="1:48" ht="30" customHeight="1" x14ac:dyDescent="0.2">
      <c r="A143" s="5"/>
      <c r="B143" s="7"/>
      <c r="C143" s="46" t="s">
        <v>191</v>
      </c>
      <c r="D143" s="29" t="s">
        <v>242</v>
      </c>
      <c r="E143" s="7"/>
      <c r="F143" s="4"/>
      <c r="G143" s="4"/>
      <c r="H143" s="4"/>
      <c r="I143" s="4"/>
      <c r="J143" s="29" t="s">
        <v>212</v>
      </c>
      <c r="K143" s="7"/>
      <c r="L143" s="29" t="s">
        <v>194</v>
      </c>
      <c r="M143" s="140"/>
      <c r="N143" s="140"/>
      <c r="O143" s="140"/>
      <c r="P143" s="140"/>
      <c r="Q143" s="140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29" t="s">
        <v>81</v>
      </c>
      <c r="AJ143" s="29">
        <v>2004</v>
      </c>
      <c r="AK143" s="14"/>
      <c r="AL143" s="14"/>
      <c r="AM143" s="14"/>
      <c r="AN143" s="57">
        <v>2450000</v>
      </c>
      <c r="AO143" s="168" t="s">
        <v>692</v>
      </c>
      <c r="AP143" s="178" t="s">
        <v>72</v>
      </c>
      <c r="AQ143" s="168" t="s">
        <v>646</v>
      </c>
      <c r="AR143" s="159"/>
      <c r="AS143" s="159"/>
      <c r="AT143" s="159"/>
      <c r="AU143" s="159"/>
      <c r="AV143" s="159"/>
    </row>
    <row r="144" spans="1:48" ht="30" customHeight="1" x14ac:dyDescent="0.2">
      <c r="A144" s="5"/>
      <c r="B144" s="7"/>
      <c r="C144" s="45" t="s">
        <v>264</v>
      </c>
      <c r="D144" s="31" t="s">
        <v>188</v>
      </c>
      <c r="E144" s="7"/>
      <c r="F144" s="4"/>
      <c r="G144" s="4"/>
      <c r="H144" s="4"/>
      <c r="I144" s="4"/>
      <c r="J144" s="31" t="s">
        <v>197</v>
      </c>
      <c r="K144" s="7"/>
      <c r="L144" s="31" t="s">
        <v>217</v>
      </c>
      <c r="M144" s="140"/>
      <c r="N144" s="140"/>
      <c r="O144" s="140"/>
      <c r="P144" s="140"/>
      <c r="Q144" s="140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31" t="s">
        <v>81</v>
      </c>
      <c r="AJ144" s="29">
        <v>2005</v>
      </c>
      <c r="AK144" s="14"/>
      <c r="AL144" s="14"/>
      <c r="AM144" s="14"/>
      <c r="AN144" s="56">
        <v>750000</v>
      </c>
      <c r="AO144" s="168" t="s">
        <v>421</v>
      </c>
      <c r="AP144" s="178" t="s">
        <v>72</v>
      </c>
      <c r="AQ144" s="168" t="s">
        <v>652</v>
      </c>
      <c r="AR144" s="159"/>
      <c r="AS144" s="159"/>
      <c r="AT144" s="159"/>
      <c r="AU144" s="159"/>
      <c r="AV144" s="159"/>
    </row>
    <row r="145" spans="1:48" ht="30" customHeight="1" x14ac:dyDescent="0.2">
      <c r="A145" s="5"/>
      <c r="B145" s="7"/>
      <c r="C145" s="46" t="s">
        <v>251</v>
      </c>
      <c r="D145" s="29" t="s">
        <v>252</v>
      </c>
      <c r="E145" s="7"/>
      <c r="F145" s="4"/>
      <c r="G145" s="4"/>
      <c r="H145" s="4"/>
      <c r="I145" s="4"/>
      <c r="J145" s="29" t="s">
        <v>253</v>
      </c>
      <c r="K145" s="7"/>
      <c r="L145" s="29" t="s">
        <v>254</v>
      </c>
      <c r="M145" s="140"/>
      <c r="N145" s="140"/>
      <c r="O145" s="140"/>
      <c r="P145" s="140"/>
      <c r="Q145" s="140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29" t="s">
        <v>81</v>
      </c>
      <c r="AJ145" s="29">
        <v>2003</v>
      </c>
      <c r="AK145" s="14"/>
      <c r="AL145" s="14"/>
      <c r="AM145" s="14"/>
      <c r="AN145" s="57">
        <v>260000</v>
      </c>
      <c r="AO145" s="168" t="s">
        <v>421</v>
      </c>
      <c r="AP145" s="178" t="s">
        <v>72</v>
      </c>
      <c r="AQ145" s="168" t="s">
        <v>647</v>
      </c>
      <c r="AR145" s="159"/>
      <c r="AS145" s="159"/>
      <c r="AT145" s="159"/>
      <c r="AU145" s="159"/>
      <c r="AV145" s="159"/>
    </row>
    <row r="146" spans="1:48" ht="30" customHeight="1" x14ac:dyDescent="0.2">
      <c r="A146" s="5"/>
      <c r="B146" s="7"/>
      <c r="C146" s="45" t="s">
        <v>199</v>
      </c>
      <c r="D146" s="31" t="s">
        <v>216</v>
      </c>
      <c r="E146" s="7"/>
      <c r="F146" s="4"/>
      <c r="G146" s="4"/>
      <c r="H146" s="4"/>
      <c r="I146" s="4"/>
      <c r="J146" s="31" t="s">
        <v>218</v>
      </c>
      <c r="K146" s="7"/>
      <c r="L146" s="31" t="s">
        <v>219</v>
      </c>
      <c r="M146" s="140"/>
      <c r="N146" s="140"/>
      <c r="O146" s="140"/>
      <c r="P146" s="140"/>
      <c r="Q146" s="140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31" t="s">
        <v>81</v>
      </c>
      <c r="AJ146" s="29">
        <v>2005</v>
      </c>
      <c r="AK146" s="14"/>
      <c r="AL146" s="14"/>
      <c r="AM146" s="14"/>
      <c r="AN146" s="56">
        <v>560000</v>
      </c>
      <c r="AO146" s="168" t="s">
        <v>692</v>
      </c>
      <c r="AP146" s="178" t="s">
        <v>72</v>
      </c>
      <c r="AQ146" s="168" t="s">
        <v>646</v>
      </c>
      <c r="AR146" s="159"/>
      <c r="AS146" s="159"/>
      <c r="AT146" s="159"/>
      <c r="AU146" s="159"/>
      <c r="AV146" s="159"/>
    </row>
    <row r="147" spans="1:48" ht="30" customHeight="1" x14ac:dyDescent="0.2">
      <c r="A147" s="5"/>
      <c r="B147" s="7"/>
      <c r="C147" s="46" t="s">
        <v>244</v>
      </c>
      <c r="D147" s="29" t="s">
        <v>245</v>
      </c>
      <c r="E147" s="7"/>
      <c r="F147" s="4"/>
      <c r="G147" s="4"/>
      <c r="H147" s="4"/>
      <c r="I147" s="4"/>
      <c r="J147" s="29" t="s">
        <v>197</v>
      </c>
      <c r="K147" s="7"/>
      <c r="L147" s="29" t="s">
        <v>279</v>
      </c>
      <c r="M147" s="140"/>
      <c r="N147" s="140"/>
      <c r="O147" s="140"/>
      <c r="P147" s="140"/>
      <c r="Q147" s="140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29" t="s">
        <v>81</v>
      </c>
      <c r="AJ147" s="29">
        <v>2001</v>
      </c>
      <c r="AK147" s="14"/>
      <c r="AL147" s="14"/>
      <c r="AM147" s="14"/>
      <c r="AN147" s="57">
        <v>1787500</v>
      </c>
      <c r="AO147" s="168" t="s">
        <v>421</v>
      </c>
      <c r="AP147" s="178" t="s">
        <v>72</v>
      </c>
      <c r="AQ147" s="168" t="s">
        <v>645</v>
      </c>
      <c r="AR147" s="159"/>
      <c r="AS147" s="159"/>
      <c r="AT147" s="159"/>
      <c r="AU147" s="159"/>
      <c r="AV147" s="159"/>
    </row>
    <row r="148" spans="1:48" ht="30" customHeight="1" x14ac:dyDescent="0.2">
      <c r="A148" s="5"/>
      <c r="B148" s="7"/>
      <c r="C148" s="45" t="s">
        <v>199</v>
      </c>
      <c r="D148" s="31" t="s">
        <v>216</v>
      </c>
      <c r="E148" s="7"/>
      <c r="F148" s="4"/>
      <c r="G148" s="4"/>
      <c r="H148" s="4"/>
      <c r="I148" s="4"/>
      <c r="J148" s="31" t="s">
        <v>218</v>
      </c>
      <c r="K148" s="7"/>
      <c r="L148" s="31" t="s">
        <v>219</v>
      </c>
      <c r="M148" s="140"/>
      <c r="N148" s="140"/>
      <c r="O148" s="140"/>
      <c r="P148" s="140"/>
      <c r="Q148" s="140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31" t="s">
        <v>81</v>
      </c>
      <c r="AJ148" s="29">
        <v>2006</v>
      </c>
      <c r="AK148" s="14"/>
      <c r="AL148" s="14"/>
      <c r="AM148" s="14"/>
      <c r="AN148" s="56">
        <v>320000</v>
      </c>
      <c r="AO148" s="168" t="s">
        <v>421</v>
      </c>
      <c r="AP148" s="178" t="s">
        <v>72</v>
      </c>
      <c r="AQ148" s="168" t="s">
        <v>645</v>
      </c>
      <c r="AR148" s="159"/>
      <c r="AS148" s="159"/>
      <c r="AT148" s="159"/>
      <c r="AU148" s="159"/>
      <c r="AV148" s="159"/>
    </row>
    <row r="149" spans="1:48" ht="30" customHeight="1" x14ac:dyDescent="0.2">
      <c r="A149" s="5"/>
      <c r="B149" s="7"/>
      <c r="C149" s="46" t="s">
        <v>264</v>
      </c>
      <c r="D149" s="29" t="s">
        <v>188</v>
      </c>
      <c r="E149" s="7"/>
      <c r="F149" s="4"/>
      <c r="G149" s="4"/>
      <c r="H149" s="4"/>
      <c r="I149" s="4"/>
      <c r="J149" s="29" t="s">
        <v>197</v>
      </c>
      <c r="K149" s="7"/>
      <c r="L149" s="29" t="s">
        <v>217</v>
      </c>
      <c r="M149" s="140"/>
      <c r="N149" s="140"/>
      <c r="O149" s="140"/>
      <c r="P149" s="140"/>
      <c r="Q149" s="140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29" t="s">
        <v>81</v>
      </c>
      <c r="AJ149" s="29">
        <v>2005</v>
      </c>
      <c r="AK149" s="14"/>
      <c r="AL149" s="14"/>
      <c r="AM149" s="14"/>
      <c r="AN149" s="57">
        <v>600000</v>
      </c>
      <c r="AO149" s="168" t="s">
        <v>421</v>
      </c>
      <c r="AP149" s="178" t="s">
        <v>72</v>
      </c>
      <c r="AQ149" s="168" t="s">
        <v>647</v>
      </c>
      <c r="AR149" s="159"/>
      <c r="AS149" s="159"/>
      <c r="AT149" s="159"/>
      <c r="AU149" s="159"/>
      <c r="AV149" s="159"/>
    </row>
    <row r="150" spans="1:48" ht="30" customHeight="1" x14ac:dyDescent="0.2">
      <c r="A150" s="5"/>
      <c r="B150" s="7"/>
      <c r="C150" s="45" t="s">
        <v>220</v>
      </c>
      <c r="D150" s="31" t="s">
        <v>216</v>
      </c>
      <c r="E150" s="7"/>
      <c r="F150" s="4"/>
      <c r="G150" s="4"/>
      <c r="H150" s="4"/>
      <c r="I150" s="4"/>
      <c r="J150" s="31" t="s">
        <v>280</v>
      </c>
      <c r="K150" s="7"/>
      <c r="L150" s="31" t="s">
        <v>281</v>
      </c>
      <c r="M150" s="140"/>
      <c r="N150" s="140"/>
      <c r="O150" s="140"/>
      <c r="P150" s="140"/>
      <c r="Q150" s="140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31" t="s">
        <v>81</v>
      </c>
      <c r="AJ150" s="29">
        <v>2006</v>
      </c>
      <c r="AK150" s="14"/>
      <c r="AL150" s="14"/>
      <c r="AM150" s="14"/>
      <c r="AN150" s="56">
        <v>700000</v>
      </c>
      <c r="AO150" s="168" t="s">
        <v>692</v>
      </c>
      <c r="AP150" s="178" t="s">
        <v>72</v>
      </c>
      <c r="AQ150" s="168" t="s">
        <v>647</v>
      </c>
      <c r="AR150" s="159"/>
      <c r="AS150" s="159"/>
      <c r="AT150" s="159"/>
      <c r="AU150" s="159"/>
      <c r="AV150" s="159"/>
    </row>
    <row r="151" spans="1:48" ht="30" customHeight="1" x14ac:dyDescent="0.2">
      <c r="A151" s="5"/>
      <c r="B151" s="7"/>
      <c r="C151" s="46" t="s">
        <v>266</v>
      </c>
      <c r="D151" s="29" t="s">
        <v>282</v>
      </c>
      <c r="E151" s="7"/>
      <c r="F151" s="4"/>
      <c r="G151" s="4"/>
      <c r="H151" s="4"/>
      <c r="I151" s="4"/>
      <c r="J151" s="29" t="s">
        <v>222</v>
      </c>
      <c r="K151" s="7"/>
      <c r="L151" s="29" t="s">
        <v>283</v>
      </c>
      <c r="M151" s="140"/>
      <c r="N151" s="140"/>
      <c r="O151" s="140"/>
      <c r="P151" s="140"/>
      <c r="Q151" s="140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29" t="s">
        <v>81</v>
      </c>
      <c r="AJ151" s="29">
        <v>2006</v>
      </c>
      <c r="AK151" s="14"/>
      <c r="AL151" s="14"/>
      <c r="AM151" s="14"/>
      <c r="AN151" s="57">
        <v>1200000</v>
      </c>
      <c r="AO151" s="168" t="s">
        <v>692</v>
      </c>
      <c r="AP151" s="178" t="s">
        <v>72</v>
      </c>
      <c r="AQ151" s="168" t="s">
        <v>647</v>
      </c>
      <c r="AR151" s="159"/>
      <c r="AS151" s="159"/>
      <c r="AT151" s="159"/>
      <c r="AU151" s="159"/>
      <c r="AV151" s="159"/>
    </row>
    <row r="152" spans="1:48" ht="30" customHeight="1" x14ac:dyDescent="0.2">
      <c r="A152" s="5"/>
      <c r="B152" s="7"/>
      <c r="C152" s="45" t="s">
        <v>266</v>
      </c>
      <c r="D152" s="31" t="s">
        <v>282</v>
      </c>
      <c r="E152" s="7"/>
      <c r="F152" s="4"/>
      <c r="G152" s="4"/>
      <c r="H152" s="4"/>
      <c r="I152" s="4"/>
      <c r="J152" s="31" t="s">
        <v>284</v>
      </c>
      <c r="K152" s="7"/>
      <c r="L152" s="31" t="s">
        <v>223</v>
      </c>
      <c r="M152" s="140"/>
      <c r="N152" s="140"/>
      <c r="O152" s="140"/>
      <c r="P152" s="140"/>
      <c r="Q152" s="140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31" t="s">
        <v>81</v>
      </c>
      <c r="AJ152" s="29">
        <v>2002</v>
      </c>
      <c r="AK152" s="14"/>
      <c r="AL152" s="14"/>
      <c r="AM152" s="14"/>
      <c r="AN152" s="56">
        <v>900000</v>
      </c>
      <c r="AO152" s="168" t="s">
        <v>692</v>
      </c>
      <c r="AP152" s="178" t="s">
        <v>72</v>
      </c>
      <c r="AQ152" s="168" t="s">
        <v>647</v>
      </c>
      <c r="AR152" s="159"/>
      <c r="AS152" s="159"/>
      <c r="AT152" s="159"/>
      <c r="AU152" s="159"/>
      <c r="AV152" s="159"/>
    </row>
    <row r="153" spans="1:48" ht="30" customHeight="1" x14ac:dyDescent="0.2">
      <c r="A153" s="5"/>
      <c r="B153" s="7"/>
      <c r="C153" s="46" t="s">
        <v>199</v>
      </c>
      <c r="D153" s="29" t="s">
        <v>216</v>
      </c>
      <c r="E153" s="7"/>
      <c r="F153" s="4"/>
      <c r="G153" s="4"/>
      <c r="H153" s="4"/>
      <c r="I153" s="4"/>
      <c r="J153" s="29" t="s">
        <v>201</v>
      </c>
      <c r="K153" s="7"/>
      <c r="L153" s="29" t="s">
        <v>217</v>
      </c>
      <c r="M153" s="140"/>
      <c r="N153" s="140"/>
      <c r="O153" s="140"/>
      <c r="P153" s="140"/>
      <c r="Q153" s="140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29" t="s">
        <v>81</v>
      </c>
      <c r="AJ153" s="29">
        <v>2005</v>
      </c>
      <c r="AK153" s="14"/>
      <c r="AL153" s="14"/>
      <c r="AM153" s="14"/>
      <c r="AN153" s="57">
        <v>875000</v>
      </c>
      <c r="AO153" s="168" t="s">
        <v>692</v>
      </c>
      <c r="AP153" s="178" t="s">
        <v>72</v>
      </c>
      <c r="AQ153" s="168" t="s">
        <v>638</v>
      </c>
      <c r="AR153" s="159"/>
      <c r="AS153" s="159"/>
      <c r="AT153" s="159"/>
      <c r="AU153" s="159"/>
      <c r="AV153" s="159"/>
    </row>
    <row r="154" spans="1:48" ht="30" customHeight="1" x14ac:dyDescent="0.2">
      <c r="A154" s="5"/>
      <c r="B154" s="7"/>
      <c r="C154" s="45" t="s">
        <v>195</v>
      </c>
      <c r="D154" s="31" t="s">
        <v>196</v>
      </c>
      <c r="E154" s="7"/>
      <c r="F154" s="4"/>
      <c r="G154" s="4"/>
      <c r="H154" s="4"/>
      <c r="I154" s="4"/>
      <c r="J154" s="31" t="s">
        <v>258</v>
      </c>
      <c r="K154" s="7"/>
      <c r="L154" s="31" t="s">
        <v>198</v>
      </c>
      <c r="M154" s="140"/>
      <c r="N154" s="140"/>
      <c r="O154" s="140"/>
      <c r="P154" s="140"/>
      <c r="Q154" s="140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31" t="s">
        <v>81</v>
      </c>
      <c r="AJ154" s="29">
        <v>2000</v>
      </c>
      <c r="AK154" s="14"/>
      <c r="AL154" s="14"/>
      <c r="AM154" s="14"/>
      <c r="AN154" s="56">
        <v>357500</v>
      </c>
      <c r="AO154" s="168" t="s">
        <v>692</v>
      </c>
      <c r="AP154" s="178" t="s">
        <v>72</v>
      </c>
      <c r="AQ154" s="168" t="s">
        <v>697</v>
      </c>
      <c r="AR154" s="159"/>
      <c r="AS154" s="159"/>
      <c r="AT154" s="159"/>
      <c r="AU154" s="159"/>
      <c r="AV154" s="159"/>
    </row>
    <row r="155" spans="1:48" ht="30" customHeight="1" x14ac:dyDescent="0.2">
      <c r="A155" s="5"/>
      <c r="B155" s="7"/>
      <c r="C155" s="46" t="s">
        <v>232</v>
      </c>
      <c r="D155" s="29" t="s">
        <v>262</v>
      </c>
      <c r="E155" s="7"/>
      <c r="F155" s="4"/>
      <c r="G155" s="4"/>
      <c r="H155" s="4"/>
      <c r="I155" s="4"/>
      <c r="J155" s="29" t="s">
        <v>234</v>
      </c>
      <c r="K155" s="7"/>
      <c r="L155" s="29" t="s">
        <v>211</v>
      </c>
      <c r="M155" s="140"/>
      <c r="N155" s="140"/>
      <c r="O155" s="140"/>
      <c r="P155" s="140"/>
      <c r="Q155" s="140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29" t="s">
        <v>81</v>
      </c>
      <c r="AJ155" s="29">
        <v>2006</v>
      </c>
      <c r="AK155" s="14"/>
      <c r="AL155" s="14"/>
      <c r="AM155" s="14"/>
      <c r="AN155" s="57">
        <v>120000</v>
      </c>
      <c r="AO155" s="168" t="s">
        <v>692</v>
      </c>
      <c r="AP155" s="178" t="s">
        <v>72</v>
      </c>
      <c r="AQ155" s="168" t="s">
        <v>645</v>
      </c>
      <c r="AR155" s="159"/>
      <c r="AS155" s="159"/>
      <c r="AT155" s="159"/>
      <c r="AU155" s="159"/>
      <c r="AV155" s="159"/>
    </row>
    <row r="156" spans="1:48" ht="30" customHeight="1" x14ac:dyDescent="0.2">
      <c r="A156" s="5"/>
      <c r="B156" s="7"/>
      <c r="C156" s="45" t="s">
        <v>244</v>
      </c>
      <c r="D156" s="31" t="s">
        <v>188</v>
      </c>
      <c r="E156" s="7"/>
      <c r="F156" s="4"/>
      <c r="G156" s="4"/>
      <c r="H156" s="4"/>
      <c r="I156" s="4"/>
      <c r="J156" s="31" t="s">
        <v>197</v>
      </c>
      <c r="K156" s="7"/>
      <c r="L156" s="31" t="s">
        <v>229</v>
      </c>
      <c r="M156" s="140"/>
      <c r="N156" s="140"/>
      <c r="O156" s="140"/>
      <c r="P156" s="140"/>
      <c r="Q156" s="140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31" t="s">
        <v>81</v>
      </c>
      <c r="AJ156" s="29">
        <v>2005</v>
      </c>
      <c r="AK156" s="14"/>
      <c r="AL156" s="14"/>
      <c r="AM156" s="14"/>
      <c r="AN156" s="56">
        <v>770000</v>
      </c>
      <c r="AO156" s="168" t="s">
        <v>421</v>
      </c>
      <c r="AP156" s="178" t="s">
        <v>72</v>
      </c>
      <c r="AQ156" s="168" t="s">
        <v>647</v>
      </c>
      <c r="AR156" s="159"/>
      <c r="AS156" s="159"/>
      <c r="AT156" s="159"/>
      <c r="AU156" s="159"/>
      <c r="AV156" s="159"/>
    </row>
    <row r="157" spans="1:48" ht="30" customHeight="1" x14ac:dyDescent="0.2">
      <c r="A157" s="5"/>
      <c r="B157" s="7"/>
      <c r="C157" s="46" t="s">
        <v>191</v>
      </c>
      <c r="D157" s="29" t="s">
        <v>192</v>
      </c>
      <c r="E157" s="7"/>
      <c r="F157" s="4"/>
      <c r="G157" s="4"/>
      <c r="H157" s="4"/>
      <c r="I157" s="4"/>
      <c r="J157" s="29" t="s">
        <v>212</v>
      </c>
      <c r="K157" s="7"/>
      <c r="L157" s="29" t="s">
        <v>198</v>
      </c>
      <c r="M157" s="140"/>
      <c r="N157" s="140"/>
      <c r="O157" s="140"/>
      <c r="P157" s="140"/>
      <c r="Q157" s="140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29" t="s">
        <v>81</v>
      </c>
      <c r="AJ157" s="29">
        <v>2003</v>
      </c>
      <c r="AK157" s="14"/>
      <c r="AL157" s="14"/>
      <c r="AM157" s="14"/>
      <c r="AN157" s="57">
        <v>525000</v>
      </c>
      <c r="AO157" s="168" t="s">
        <v>692</v>
      </c>
      <c r="AP157" s="178" t="s">
        <v>72</v>
      </c>
      <c r="AQ157" s="168" t="s">
        <v>697</v>
      </c>
      <c r="AR157" s="159"/>
      <c r="AS157" s="159"/>
      <c r="AT157" s="159"/>
      <c r="AU157" s="159"/>
      <c r="AV157" s="159"/>
    </row>
    <row r="158" spans="1:48" ht="30" customHeight="1" x14ac:dyDescent="0.2">
      <c r="A158" s="5"/>
      <c r="B158" s="7"/>
      <c r="C158" s="45" t="s">
        <v>199</v>
      </c>
      <c r="D158" s="31" t="s">
        <v>216</v>
      </c>
      <c r="E158" s="7"/>
      <c r="F158" s="4"/>
      <c r="G158" s="4"/>
      <c r="H158" s="4"/>
      <c r="I158" s="4"/>
      <c r="J158" s="31" t="s">
        <v>218</v>
      </c>
      <c r="K158" s="7"/>
      <c r="L158" s="31" t="s">
        <v>219</v>
      </c>
      <c r="M158" s="140"/>
      <c r="N158" s="140"/>
      <c r="O158" s="140"/>
      <c r="P158" s="140"/>
      <c r="Q158" s="140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31" t="s">
        <v>81</v>
      </c>
      <c r="AJ158" s="29">
        <v>2003</v>
      </c>
      <c r="AK158" s="14"/>
      <c r="AL158" s="14"/>
      <c r="AM158" s="14"/>
      <c r="AN158" s="56">
        <v>240000</v>
      </c>
      <c r="AO158" s="168" t="s">
        <v>692</v>
      </c>
      <c r="AP158" s="178" t="s">
        <v>72</v>
      </c>
      <c r="AQ158" s="168" t="s">
        <v>697</v>
      </c>
      <c r="AR158" s="159"/>
      <c r="AS158" s="159"/>
      <c r="AT158" s="159"/>
      <c r="AU158" s="159"/>
      <c r="AV158" s="159"/>
    </row>
    <row r="159" spans="1:48" ht="30" customHeight="1" x14ac:dyDescent="0.2">
      <c r="A159" s="5"/>
      <c r="B159" s="7"/>
      <c r="C159" s="46" t="s">
        <v>195</v>
      </c>
      <c r="D159" s="29" t="s">
        <v>242</v>
      </c>
      <c r="E159" s="7"/>
      <c r="F159" s="4"/>
      <c r="G159" s="4"/>
      <c r="H159" s="4"/>
      <c r="I159" s="4"/>
      <c r="J159" s="29" t="s">
        <v>230</v>
      </c>
      <c r="K159" s="7"/>
      <c r="L159" s="29" t="s">
        <v>198</v>
      </c>
      <c r="M159" s="140"/>
      <c r="N159" s="140"/>
      <c r="O159" s="140"/>
      <c r="P159" s="140"/>
      <c r="Q159" s="140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29" t="s">
        <v>81</v>
      </c>
      <c r="AJ159" s="29">
        <v>2006</v>
      </c>
      <c r="AK159" s="14"/>
      <c r="AL159" s="14"/>
      <c r="AM159" s="14"/>
      <c r="AN159" s="57">
        <v>600000</v>
      </c>
      <c r="AO159" s="168" t="s">
        <v>421</v>
      </c>
      <c r="AP159" s="178" t="s">
        <v>72</v>
      </c>
      <c r="AQ159" s="168" t="s">
        <v>698</v>
      </c>
      <c r="AR159" s="159"/>
      <c r="AS159" s="159"/>
      <c r="AT159" s="159"/>
      <c r="AU159" s="159"/>
      <c r="AV159" s="159"/>
    </row>
    <row r="160" spans="1:48" ht="30" customHeight="1" x14ac:dyDescent="0.2">
      <c r="A160" s="5"/>
      <c r="B160" s="7"/>
      <c r="C160" s="45" t="s">
        <v>191</v>
      </c>
      <c r="D160" s="31" t="s">
        <v>242</v>
      </c>
      <c r="E160" s="7"/>
      <c r="F160" s="4"/>
      <c r="G160" s="4"/>
      <c r="H160" s="4"/>
      <c r="I160" s="4"/>
      <c r="J160" s="31" t="s">
        <v>271</v>
      </c>
      <c r="K160" s="7"/>
      <c r="L160" s="31" t="s">
        <v>198</v>
      </c>
      <c r="M160" s="140"/>
      <c r="N160" s="140"/>
      <c r="O160" s="140"/>
      <c r="P160" s="140"/>
      <c r="Q160" s="140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31" t="s">
        <v>81</v>
      </c>
      <c r="AJ160" s="29">
        <v>2006</v>
      </c>
      <c r="AK160" s="14"/>
      <c r="AL160" s="14"/>
      <c r="AM160" s="14"/>
      <c r="AN160" s="56">
        <v>750000</v>
      </c>
      <c r="AO160" s="168" t="s">
        <v>421</v>
      </c>
      <c r="AP160" s="178" t="s">
        <v>72</v>
      </c>
      <c r="AQ160" s="168" t="s">
        <v>647</v>
      </c>
      <c r="AR160" s="159"/>
      <c r="AS160" s="159"/>
      <c r="AT160" s="159"/>
      <c r="AU160" s="159"/>
      <c r="AV160" s="159"/>
    </row>
    <row r="161" spans="1:48" ht="30" customHeight="1" x14ac:dyDescent="0.2">
      <c r="A161" s="5"/>
      <c r="B161" s="7"/>
      <c r="C161" s="46" t="s">
        <v>187</v>
      </c>
      <c r="D161" s="29" t="s">
        <v>188</v>
      </c>
      <c r="E161" s="7"/>
      <c r="F161" s="4"/>
      <c r="G161" s="4"/>
      <c r="H161" s="4"/>
      <c r="I161" s="4"/>
      <c r="J161" s="29" t="s">
        <v>285</v>
      </c>
      <c r="K161" s="7"/>
      <c r="L161" s="29" t="s">
        <v>190</v>
      </c>
      <c r="M161" s="140"/>
      <c r="N161" s="140"/>
      <c r="O161" s="140"/>
      <c r="P161" s="140"/>
      <c r="Q161" s="140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29" t="s">
        <v>81</v>
      </c>
      <c r="AJ161" s="29">
        <v>2006</v>
      </c>
      <c r="AK161" s="14"/>
      <c r="AL161" s="14"/>
      <c r="AM161" s="14"/>
      <c r="AN161" s="57">
        <v>2100000</v>
      </c>
      <c r="AO161" s="168" t="s">
        <v>421</v>
      </c>
      <c r="AP161" s="178" t="s">
        <v>72</v>
      </c>
      <c r="AQ161" s="168" t="s">
        <v>647</v>
      </c>
      <c r="AR161" s="159"/>
      <c r="AS161" s="159"/>
      <c r="AT161" s="159"/>
      <c r="AU161" s="159"/>
      <c r="AV161" s="159"/>
    </row>
    <row r="162" spans="1:48" ht="30" customHeight="1" x14ac:dyDescent="0.2">
      <c r="A162" s="5"/>
      <c r="B162" s="7"/>
      <c r="C162" s="45" t="s">
        <v>232</v>
      </c>
      <c r="D162" s="31" t="s">
        <v>262</v>
      </c>
      <c r="E162" s="7"/>
      <c r="F162" s="4"/>
      <c r="G162" s="4"/>
      <c r="H162" s="4"/>
      <c r="I162" s="4"/>
      <c r="J162" s="31" t="s">
        <v>234</v>
      </c>
      <c r="K162" s="7"/>
      <c r="L162" s="31" t="s">
        <v>211</v>
      </c>
      <c r="M162" s="140"/>
      <c r="N162" s="140"/>
      <c r="O162" s="140"/>
      <c r="P162" s="140"/>
      <c r="Q162" s="140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31" t="s">
        <v>81</v>
      </c>
      <c r="AJ162" s="29">
        <v>2006</v>
      </c>
      <c r="AK162" s="14"/>
      <c r="AL162" s="14"/>
      <c r="AM162" s="14"/>
      <c r="AN162" s="56">
        <v>280000</v>
      </c>
      <c r="AO162" s="168" t="s">
        <v>692</v>
      </c>
      <c r="AP162" s="178" t="s">
        <v>72</v>
      </c>
      <c r="AQ162" s="168" t="s">
        <v>647</v>
      </c>
      <c r="AR162" s="159"/>
      <c r="AS162" s="159"/>
      <c r="AT162" s="159"/>
      <c r="AU162" s="159"/>
      <c r="AV162" s="159"/>
    </row>
    <row r="163" spans="1:48" ht="30" customHeight="1" x14ac:dyDescent="0.2">
      <c r="A163" s="5"/>
      <c r="B163" s="7"/>
      <c r="C163" s="46" t="s">
        <v>286</v>
      </c>
      <c r="D163" s="29" t="s">
        <v>287</v>
      </c>
      <c r="E163" s="7"/>
      <c r="F163" s="4"/>
      <c r="G163" s="4"/>
      <c r="H163" s="4"/>
      <c r="I163" s="4"/>
      <c r="J163" s="29" t="s">
        <v>288</v>
      </c>
      <c r="K163" s="7"/>
      <c r="L163" s="29" t="s">
        <v>211</v>
      </c>
      <c r="M163" s="140"/>
      <c r="N163" s="140"/>
      <c r="O163" s="140"/>
      <c r="P163" s="140"/>
      <c r="Q163" s="140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29" t="s">
        <v>81</v>
      </c>
      <c r="AJ163" s="29">
        <v>2006</v>
      </c>
      <c r="AK163" s="14"/>
      <c r="AL163" s="14"/>
      <c r="AM163" s="14"/>
      <c r="AN163" s="57">
        <v>5625000</v>
      </c>
      <c r="AO163" s="168" t="s">
        <v>421</v>
      </c>
      <c r="AP163" s="178" t="s">
        <v>72</v>
      </c>
      <c r="AQ163" s="168" t="s">
        <v>647</v>
      </c>
      <c r="AR163" s="159"/>
      <c r="AS163" s="159"/>
      <c r="AT163" s="159"/>
      <c r="AU163" s="159"/>
      <c r="AV163" s="159"/>
    </row>
    <row r="164" spans="1:48" ht="30" customHeight="1" x14ac:dyDescent="0.2">
      <c r="A164" s="5"/>
      <c r="B164" s="7"/>
      <c r="C164" s="45" t="s">
        <v>203</v>
      </c>
      <c r="D164" s="31" t="s">
        <v>289</v>
      </c>
      <c r="E164" s="7"/>
      <c r="F164" s="4"/>
      <c r="G164" s="4"/>
      <c r="H164" s="4"/>
      <c r="I164" s="4"/>
      <c r="J164" s="31" t="s">
        <v>205</v>
      </c>
      <c r="K164" s="7"/>
      <c r="L164" s="31" t="s">
        <v>206</v>
      </c>
      <c r="M164" s="140"/>
      <c r="N164" s="140"/>
      <c r="O164" s="140"/>
      <c r="P164" s="140"/>
      <c r="Q164" s="140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31" t="s">
        <v>81</v>
      </c>
      <c r="AJ164" s="29">
        <v>2006</v>
      </c>
      <c r="AK164" s="14"/>
      <c r="AL164" s="14"/>
      <c r="AM164" s="14"/>
      <c r="AN164" s="56">
        <v>6300000</v>
      </c>
      <c r="AO164" s="168" t="s">
        <v>692</v>
      </c>
      <c r="AP164" s="178" t="s">
        <v>72</v>
      </c>
      <c r="AQ164" s="168" t="s">
        <v>647</v>
      </c>
      <c r="AR164" s="159"/>
      <c r="AS164" s="159"/>
      <c r="AT164" s="159"/>
      <c r="AU164" s="159"/>
      <c r="AV164" s="159"/>
    </row>
    <row r="165" spans="1:48" ht="30" customHeight="1" x14ac:dyDescent="0.2">
      <c r="A165" s="5"/>
      <c r="B165" s="7"/>
      <c r="C165" s="46" t="s">
        <v>208</v>
      </c>
      <c r="D165" s="29" t="s">
        <v>247</v>
      </c>
      <c r="E165" s="7"/>
      <c r="F165" s="4"/>
      <c r="G165" s="4"/>
      <c r="H165" s="4"/>
      <c r="I165" s="4"/>
      <c r="J165" s="29" t="s">
        <v>290</v>
      </c>
      <c r="K165" s="7"/>
      <c r="L165" s="29" t="s">
        <v>211</v>
      </c>
      <c r="M165" s="140"/>
      <c r="N165" s="140"/>
      <c r="O165" s="140"/>
      <c r="P165" s="140"/>
      <c r="Q165" s="140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29" t="s">
        <v>81</v>
      </c>
      <c r="AJ165" s="29">
        <v>2002</v>
      </c>
      <c r="AK165" s="14"/>
      <c r="AL165" s="14"/>
      <c r="AM165" s="14"/>
      <c r="AN165" s="57">
        <v>1375000</v>
      </c>
      <c r="AO165" s="168" t="s">
        <v>692</v>
      </c>
      <c r="AP165" s="178" t="s">
        <v>72</v>
      </c>
      <c r="AQ165" s="168" t="s">
        <v>647</v>
      </c>
      <c r="AR165" s="159"/>
      <c r="AS165" s="159"/>
      <c r="AT165" s="159"/>
      <c r="AU165" s="159"/>
      <c r="AV165" s="159"/>
    </row>
    <row r="166" spans="1:48" ht="30" customHeight="1" x14ac:dyDescent="0.2">
      <c r="A166" s="5"/>
      <c r="B166" s="7"/>
      <c r="C166" s="45" t="s">
        <v>291</v>
      </c>
      <c r="D166" s="31" t="s">
        <v>292</v>
      </c>
      <c r="E166" s="7"/>
      <c r="F166" s="4"/>
      <c r="G166" s="4"/>
      <c r="H166" s="4"/>
      <c r="I166" s="4"/>
      <c r="J166" s="31" t="s">
        <v>293</v>
      </c>
      <c r="K166" s="7"/>
      <c r="L166" s="31" t="s">
        <v>190</v>
      </c>
      <c r="M166" s="140"/>
      <c r="N166" s="140"/>
      <c r="O166" s="140"/>
      <c r="P166" s="140"/>
      <c r="Q166" s="140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31" t="s">
        <v>81</v>
      </c>
      <c r="AJ166" s="29">
        <v>2006</v>
      </c>
      <c r="AK166" s="14"/>
      <c r="AL166" s="14"/>
      <c r="AM166" s="14"/>
      <c r="AN166" s="56">
        <v>105000</v>
      </c>
      <c r="AO166" s="168" t="s">
        <v>692</v>
      </c>
      <c r="AP166" s="178" t="s">
        <v>72</v>
      </c>
      <c r="AQ166" s="168" t="s">
        <v>647</v>
      </c>
      <c r="AR166" s="159"/>
      <c r="AS166" s="159"/>
      <c r="AT166" s="159"/>
      <c r="AU166" s="159"/>
      <c r="AV166" s="159"/>
    </row>
    <row r="167" spans="1:48" ht="30" customHeight="1" x14ac:dyDescent="0.2">
      <c r="A167" s="5"/>
      <c r="B167" s="7"/>
      <c r="C167" s="46" t="s">
        <v>235</v>
      </c>
      <c r="D167" s="29" t="s">
        <v>221</v>
      </c>
      <c r="E167" s="7"/>
      <c r="F167" s="4"/>
      <c r="G167" s="4"/>
      <c r="H167" s="4"/>
      <c r="I167" s="4"/>
      <c r="J167" s="29" t="s">
        <v>205</v>
      </c>
      <c r="K167" s="7"/>
      <c r="L167" s="29" t="s">
        <v>211</v>
      </c>
      <c r="M167" s="140"/>
      <c r="N167" s="140"/>
      <c r="O167" s="140"/>
      <c r="P167" s="140"/>
      <c r="Q167" s="140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29" t="s">
        <v>81</v>
      </c>
      <c r="AJ167" s="29">
        <v>2006</v>
      </c>
      <c r="AK167" s="14"/>
      <c r="AL167" s="14"/>
      <c r="AM167" s="14"/>
      <c r="AN167" s="57">
        <v>800000</v>
      </c>
      <c r="AO167" s="168" t="s">
        <v>692</v>
      </c>
      <c r="AP167" s="178" t="s">
        <v>72</v>
      </c>
      <c r="AQ167" s="168" t="s">
        <v>697</v>
      </c>
      <c r="AR167" s="159"/>
      <c r="AS167" s="159"/>
      <c r="AT167" s="159"/>
      <c r="AU167" s="159"/>
      <c r="AV167" s="159"/>
    </row>
    <row r="168" spans="1:48" ht="30" customHeight="1" x14ac:dyDescent="0.2">
      <c r="A168" s="5"/>
      <c r="B168" s="7"/>
      <c r="C168" s="45" t="s">
        <v>224</v>
      </c>
      <c r="D168" s="31" t="s">
        <v>225</v>
      </c>
      <c r="E168" s="7"/>
      <c r="F168" s="4"/>
      <c r="G168" s="4"/>
      <c r="H168" s="4"/>
      <c r="I168" s="4"/>
      <c r="J168" s="31" t="s">
        <v>205</v>
      </c>
      <c r="K168" s="7"/>
      <c r="L168" s="31" t="s">
        <v>190</v>
      </c>
      <c r="M168" s="140"/>
      <c r="N168" s="140"/>
      <c r="O168" s="140"/>
      <c r="P168" s="140"/>
      <c r="Q168" s="140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31" t="s">
        <v>81</v>
      </c>
      <c r="AJ168" s="29">
        <v>2006</v>
      </c>
      <c r="AK168" s="14"/>
      <c r="AL168" s="14"/>
      <c r="AM168" s="14"/>
      <c r="AN168" s="56">
        <v>7420000</v>
      </c>
      <c r="AO168" s="168" t="s">
        <v>692</v>
      </c>
      <c r="AP168" s="178" t="s">
        <v>72</v>
      </c>
      <c r="AQ168" s="168" t="s">
        <v>697</v>
      </c>
      <c r="AR168" s="159"/>
      <c r="AS168" s="159"/>
      <c r="AT168" s="159"/>
      <c r="AU168" s="159"/>
      <c r="AV168" s="159"/>
    </row>
    <row r="169" spans="1:48" ht="30" customHeight="1" x14ac:dyDescent="0.2">
      <c r="A169" s="5"/>
      <c r="B169" s="7"/>
      <c r="C169" s="46" t="s">
        <v>294</v>
      </c>
      <c r="D169" s="29" t="s">
        <v>295</v>
      </c>
      <c r="E169" s="7"/>
      <c r="F169" s="4"/>
      <c r="G169" s="4"/>
      <c r="H169" s="4"/>
      <c r="I169" s="4"/>
      <c r="J169" s="29" t="s">
        <v>296</v>
      </c>
      <c r="K169" s="7"/>
      <c r="L169" s="29" t="s">
        <v>190</v>
      </c>
      <c r="M169" s="140"/>
      <c r="N169" s="140"/>
      <c r="O169" s="140"/>
      <c r="P169" s="140"/>
      <c r="Q169" s="140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29" t="s">
        <v>81</v>
      </c>
      <c r="AJ169" s="29">
        <v>2006</v>
      </c>
      <c r="AK169" s="14"/>
      <c r="AL169" s="14"/>
      <c r="AM169" s="14"/>
      <c r="AN169" s="57">
        <v>97500</v>
      </c>
      <c r="AO169" s="168" t="s">
        <v>692</v>
      </c>
      <c r="AP169" s="178" t="s">
        <v>72</v>
      </c>
      <c r="AQ169" s="168" t="s">
        <v>697</v>
      </c>
      <c r="AR169" s="159"/>
      <c r="AS169" s="159"/>
      <c r="AT169" s="159"/>
      <c r="AU169" s="159"/>
      <c r="AV169" s="159"/>
    </row>
    <row r="170" spans="1:48" ht="30" customHeight="1" x14ac:dyDescent="0.2">
      <c r="A170" s="5"/>
      <c r="B170" s="7"/>
      <c r="C170" s="45" t="s">
        <v>199</v>
      </c>
      <c r="D170" s="31" t="s">
        <v>269</v>
      </c>
      <c r="E170" s="7"/>
      <c r="F170" s="4"/>
      <c r="G170" s="4"/>
      <c r="H170" s="4"/>
      <c r="I170" s="4"/>
      <c r="J170" s="31" t="s">
        <v>218</v>
      </c>
      <c r="K170" s="7"/>
      <c r="L170" s="31" t="s">
        <v>219</v>
      </c>
      <c r="M170" s="140"/>
      <c r="N170" s="140"/>
      <c r="O170" s="140"/>
      <c r="P170" s="140"/>
      <c r="Q170" s="140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31" t="s">
        <v>81</v>
      </c>
      <c r="AJ170" s="29">
        <v>2001</v>
      </c>
      <c r="AK170" s="14"/>
      <c r="AL170" s="14"/>
      <c r="AM170" s="14"/>
      <c r="AN170" s="56">
        <v>0</v>
      </c>
      <c r="AO170" s="168" t="s">
        <v>692</v>
      </c>
      <c r="AP170" s="178" t="s">
        <v>72</v>
      </c>
      <c r="AQ170" s="168" t="s">
        <v>697</v>
      </c>
      <c r="AR170" s="159"/>
      <c r="AS170" s="159"/>
      <c r="AT170" s="159"/>
      <c r="AU170" s="159"/>
      <c r="AV170" s="159"/>
    </row>
    <row r="171" spans="1:48" ht="30" customHeight="1" x14ac:dyDescent="0.2">
      <c r="A171" s="5"/>
      <c r="B171" s="7"/>
      <c r="C171" s="46" t="s">
        <v>195</v>
      </c>
      <c r="D171" s="29" t="s">
        <v>297</v>
      </c>
      <c r="E171" s="7"/>
      <c r="F171" s="4"/>
      <c r="G171" s="4"/>
      <c r="H171" s="4"/>
      <c r="I171" s="4"/>
      <c r="J171" s="29" t="s">
        <v>259</v>
      </c>
      <c r="K171" s="7"/>
      <c r="L171" s="29" t="s">
        <v>198</v>
      </c>
      <c r="M171" s="140"/>
      <c r="N171" s="140"/>
      <c r="O171" s="140"/>
      <c r="P171" s="140"/>
      <c r="Q171" s="140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29" t="s">
        <v>81</v>
      </c>
      <c r="AJ171" s="29">
        <v>2006</v>
      </c>
      <c r="AK171" s="14"/>
      <c r="AL171" s="14"/>
      <c r="AM171" s="14"/>
      <c r="AN171" s="57">
        <v>600000</v>
      </c>
      <c r="AO171" s="168" t="s">
        <v>421</v>
      </c>
      <c r="AP171" s="178" t="s">
        <v>72</v>
      </c>
      <c r="AQ171" s="168" t="s">
        <v>698</v>
      </c>
      <c r="AR171" s="159"/>
      <c r="AS171" s="159"/>
      <c r="AT171" s="159"/>
      <c r="AU171" s="159"/>
      <c r="AV171" s="159"/>
    </row>
    <row r="172" spans="1:48" ht="30" customHeight="1" x14ac:dyDescent="0.2">
      <c r="A172" s="5"/>
      <c r="B172" s="7"/>
      <c r="C172" s="45" t="s">
        <v>232</v>
      </c>
      <c r="D172" s="31" t="s">
        <v>262</v>
      </c>
      <c r="E172" s="7"/>
      <c r="F172" s="4"/>
      <c r="G172" s="4"/>
      <c r="H172" s="4"/>
      <c r="I172" s="4"/>
      <c r="J172" s="31" t="s">
        <v>234</v>
      </c>
      <c r="K172" s="7"/>
      <c r="L172" s="31" t="s">
        <v>211</v>
      </c>
      <c r="M172" s="140"/>
      <c r="N172" s="140"/>
      <c r="O172" s="140"/>
      <c r="P172" s="140"/>
      <c r="Q172" s="140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31" t="s">
        <v>81</v>
      </c>
      <c r="AJ172" s="29">
        <v>2001</v>
      </c>
      <c r="AK172" s="14"/>
      <c r="AL172" s="14"/>
      <c r="AM172" s="14"/>
      <c r="AN172" s="56">
        <v>245000</v>
      </c>
      <c r="AO172" s="168" t="s">
        <v>692</v>
      </c>
      <c r="AP172" s="178" t="s">
        <v>72</v>
      </c>
      <c r="AQ172" s="168" t="s">
        <v>697</v>
      </c>
      <c r="AR172" s="159"/>
      <c r="AS172" s="159"/>
      <c r="AT172" s="159"/>
      <c r="AU172" s="159"/>
      <c r="AV172" s="159"/>
    </row>
    <row r="173" spans="1:48" ht="30" customHeight="1" x14ac:dyDescent="0.2">
      <c r="A173" s="5"/>
      <c r="B173" s="7"/>
      <c r="C173" s="46" t="s">
        <v>298</v>
      </c>
      <c r="D173" s="29" t="s">
        <v>209</v>
      </c>
      <c r="E173" s="7"/>
      <c r="F173" s="4"/>
      <c r="G173" s="4"/>
      <c r="H173" s="4"/>
      <c r="I173" s="4"/>
      <c r="J173" s="29" t="s">
        <v>210</v>
      </c>
      <c r="K173" s="7"/>
      <c r="L173" s="29" t="s">
        <v>211</v>
      </c>
      <c r="M173" s="140"/>
      <c r="N173" s="140"/>
      <c r="O173" s="140"/>
      <c r="P173" s="140"/>
      <c r="Q173" s="140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29" t="s">
        <v>81</v>
      </c>
      <c r="AJ173" s="29">
        <v>2001</v>
      </c>
      <c r="AK173" s="14"/>
      <c r="AL173" s="14"/>
      <c r="AM173" s="14"/>
      <c r="AN173" s="57">
        <v>0</v>
      </c>
      <c r="AO173" s="168" t="s">
        <v>465</v>
      </c>
      <c r="AP173" s="178" t="s">
        <v>72</v>
      </c>
      <c r="AQ173" s="168" t="s">
        <v>638</v>
      </c>
      <c r="AR173" s="159"/>
      <c r="AS173" s="159"/>
      <c r="AT173" s="159"/>
      <c r="AU173" s="159"/>
      <c r="AV173" s="159"/>
    </row>
    <row r="174" spans="1:48" ht="30" customHeight="1" x14ac:dyDescent="0.2">
      <c r="A174" s="5"/>
      <c r="B174" s="7"/>
      <c r="C174" s="45" t="s">
        <v>299</v>
      </c>
      <c r="D174" s="31" t="s">
        <v>300</v>
      </c>
      <c r="E174" s="7"/>
      <c r="F174" s="4"/>
      <c r="G174" s="4"/>
      <c r="H174" s="4"/>
      <c r="I174" s="4"/>
      <c r="J174" s="31" t="s">
        <v>301</v>
      </c>
      <c r="K174" s="7"/>
      <c r="L174" s="31" t="s">
        <v>219</v>
      </c>
      <c r="M174" s="140"/>
      <c r="N174" s="140"/>
      <c r="O174" s="140"/>
      <c r="P174" s="140"/>
      <c r="Q174" s="140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31" t="s">
        <v>81</v>
      </c>
      <c r="AJ174" s="29">
        <v>2001</v>
      </c>
      <c r="AK174" s="14"/>
      <c r="AL174" s="14"/>
      <c r="AM174" s="14"/>
      <c r="AN174" s="56">
        <v>0</v>
      </c>
      <c r="AO174" s="168" t="s">
        <v>692</v>
      </c>
      <c r="AP174" s="178" t="s">
        <v>72</v>
      </c>
      <c r="AQ174" s="168" t="s">
        <v>697</v>
      </c>
      <c r="AR174" s="159"/>
      <c r="AS174" s="159"/>
      <c r="AT174" s="159"/>
      <c r="AU174" s="159"/>
      <c r="AV174" s="159"/>
    </row>
    <row r="175" spans="1:48" ht="30" customHeight="1" x14ac:dyDescent="0.2">
      <c r="A175" s="5"/>
      <c r="B175" s="7"/>
      <c r="C175" s="46" t="s">
        <v>299</v>
      </c>
      <c r="D175" s="29" t="s">
        <v>300</v>
      </c>
      <c r="E175" s="7"/>
      <c r="F175" s="4"/>
      <c r="G175" s="4"/>
      <c r="H175" s="4"/>
      <c r="I175" s="4"/>
      <c r="J175" s="29" t="s">
        <v>228</v>
      </c>
      <c r="K175" s="7"/>
      <c r="L175" s="29" t="s">
        <v>219</v>
      </c>
      <c r="M175" s="140"/>
      <c r="N175" s="140"/>
      <c r="O175" s="140"/>
      <c r="P175" s="140"/>
      <c r="Q175" s="140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29" t="s">
        <v>81</v>
      </c>
      <c r="AJ175" s="29">
        <v>2001</v>
      </c>
      <c r="AK175" s="14"/>
      <c r="AL175" s="14"/>
      <c r="AM175" s="14"/>
      <c r="AN175" s="57">
        <v>0</v>
      </c>
      <c r="AO175" s="168" t="s">
        <v>692</v>
      </c>
      <c r="AP175" s="178" t="s">
        <v>72</v>
      </c>
      <c r="AQ175" s="168"/>
      <c r="AR175" s="159"/>
      <c r="AS175" s="159"/>
      <c r="AT175" s="159"/>
      <c r="AU175" s="159"/>
      <c r="AV175" s="159"/>
    </row>
    <row r="176" spans="1:48" ht="30" customHeight="1" x14ac:dyDescent="0.2">
      <c r="A176" s="5"/>
      <c r="B176" s="7"/>
      <c r="C176" s="45" t="s">
        <v>241</v>
      </c>
      <c r="D176" s="31" t="s">
        <v>242</v>
      </c>
      <c r="E176" s="7"/>
      <c r="F176" s="4"/>
      <c r="G176" s="4"/>
      <c r="H176" s="4"/>
      <c r="I176" s="4"/>
      <c r="J176" s="31" t="s">
        <v>212</v>
      </c>
      <c r="K176" s="7"/>
      <c r="L176" s="31" t="s">
        <v>198</v>
      </c>
      <c r="M176" s="140"/>
      <c r="N176" s="140"/>
      <c r="O176" s="140"/>
      <c r="P176" s="140"/>
      <c r="Q176" s="140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31" t="s">
        <v>81</v>
      </c>
      <c r="AJ176" s="29">
        <v>2001</v>
      </c>
      <c r="AK176" s="14"/>
      <c r="AL176" s="14"/>
      <c r="AM176" s="14"/>
      <c r="AN176" s="56">
        <v>0</v>
      </c>
      <c r="AO176" s="168" t="s">
        <v>692</v>
      </c>
      <c r="AP176" s="178" t="s">
        <v>72</v>
      </c>
      <c r="AQ176" s="168" t="s">
        <v>645</v>
      </c>
      <c r="AR176" s="159"/>
      <c r="AS176" s="159"/>
      <c r="AT176" s="159"/>
      <c r="AU176" s="159"/>
      <c r="AV176" s="159"/>
    </row>
    <row r="177" spans="1:48" ht="30" customHeight="1" x14ac:dyDescent="0.2">
      <c r="A177" s="5"/>
      <c r="B177" s="7"/>
      <c r="C177" s="46" t="s">
        <v>298</v>
      </c>
      <c r="D177" s="29" t="s">
        <v>209</v>
      </c>
      <c r="E177" s="7"/>
      <c r="F177" s="4"/>
      <c r="G177" s="4"/>
      <c r="H177" s="4"/>
      <c r="I177" s="4"/>
      <c r="J177" s="29" t="s">
        <v>210</v>
      </c>
      <c r="K177" s="7"/>
      <c r="L177" s="29" t="s">
        <v>211</v>
      </c>
      <c r="M177" s="140"/>
      <c r="N177" s="140"/>
      <c r="O177" s="140"/>
      <c r="P177" s="140"/>
      <c r="Q177" s="140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29" t="s">
        <v>81</v>
      </c>
      <c r="AJ177" s="29">
        <v>2001</v>
      </c>
      <c r="AK177" s="14"/>
      <c r="AL177" s="14"/>
      <c r="AM177" s="14"/>
      <c r="AN177" s="57">
        <v>0</v>
      </c>
      <c r="AO177" s="168" t="s">
        <v>465</v>
      </c>
      <c r="AP177" s="178" t="s">
        <v>72</v>
      </c>
      <c r="AQ177" s="168" t="s">
        <v>645</v>
      </c>
      <c r="AR177" s="159"/>
      <c r="AS177" s="159"/>
      <c r="AT177" s="159"/>
      <c r="AU177" s="159"/>
      <c r="AV177" s="159"/>
    </row>
    <row r="178" spans="1:48" ht="30" customHeight="1" x14ac:dyDescent="0.2">
      <c r="A178" s="5"/>
      <c r="B178" s="7"/>
      <c r="C178" s="45" t="s">
        <v>302</v>
      </c>
      <c r="D178" s="31" t="s">
        <v>303</v>
      </c>
      <c r="E178" s="7"/>
      <c r="F178" s="4"/>
      <c r="G178" s="4"/>
      <c r="H178" s="4"/>
      <c r="I178" s="4"/>
      <c r="J178" s="31" t="s">
        <v>228</v>
      </c>
      <c r="K178" s="7"/>
      <c r="L178" s="31" t="s">
        <v>198</v>
      </c>
      <c r="M178" s="140"/>
      <c r="N178" s="140"/>
      <c r="O178" s="140"/>
      <c r="P178" s="140"/>
      <c r="Q178" s="140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31" t="s">
        <v>81</v>
      </c>
      <c r="AJ178" s="29">
        <v>2004</v>
      </c>
      <c r="AK178" s="14"/>
      <c r="AL178" s="14"/>
      <c r="AM178" s="14"/>
      <c r="AN178" s="56">
        <v>0</v>
      </c>
      <c r="AO178" s="168" t="s">
        <v>692</v>
      </c>
      <c r="AP178" s="178" t="s">
        <v>72</v>
      </c>
      <c r="AQ178" s="168" t="s">
        <v>646</v>
      </c>
      <c r="AR178" s="159"/>
      <c r="AS178" s="159"/>
      <c r="AT178" s="159"/>
      <c r="AU178" s="159"/>
      <c r="AV178" s="159"/>
    </row>
    <row r="179" spans="1:48" ht="30" customHeight="1" x14ac:dyDescent="0.2">
      <c r="A179" s="5"/>
      <c r="B179" s="7"/>
      <c r="C179" s="46" t="s">
        <v>241</v>
      </c>
      <c r="D179" s="29" t="s">
        <v>242</v>
      </c>
      <c r="E179" s="7"/>
      <c r="F179" s="4"/>
      <c r="G179" s="4"/>
      <c r="H179" s="4"/>
      <c r="I179" s="4"/>
      <c r="J179" s="29" t="s">
        <v>212</v>
      </c>
      <c r="K179" s="7"/>
      <c r="L179" s="29" t="s">
        <v>198</v>
      </c>
      <c r="M179" s="140"/>
      <c r="N179" s="140"/>
      <c r="O179" s="140"/>
      <c r="P179" s="140"/>
      <c r="Q179" s="140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29" t="s">
        <v>81</v>
      </c>
      <c r="AJ179" s="29">
        <v>2004</v>
      </c>
      <c r="AK179" s="14"/>
      <c r="AL179" s="14"/>
      <c r="AM179" s="14"/>
      <c r="AN179" s="57">
        <v>0</v>
      </c>
      <c r="AO179" s="168" t="s">
        <v>692</v>
      </c>
      <c r="AP179" s="178" t="s">
        <v>72</v>
      </c>
      <c r="AQ179" s="168" t="s">
        <v>638</v>
      </c>
      <c r="AR179" s="159"/>
      <c r="AS179" s="159"/>
      <c r="AT179" s="159"/>
      <c r="AU179" s="159"/>
      <c r="AV179" s="159"/>
    </row>
    <row r="180" spans="1:48" ht="30" customHeight="1" x14ac:dyDescent="0.2">
      <c r="A180" s="5"/>
      <c r="B180" s="7"/>
      <c r="C180" s="45" t="s">
        <v>235</v>
      </c>
      <c r="D180" s="31" t="s">
        <v>221</v>
      </c>
      <c r="E180" s="7"/>
      <c r="F180" s="4"/>
      <c r="G180" s="4"/>
      <c r="H180" s="4"/>
      <c r="I180" s="4"/>
      <c r="J180" s="31" t="s">
        <v>205</v>
      </c>
      <c r="K180" s="7"/>
      <c r="L180" s="31" t="s">
        <v>206</v>
      </c>
      <c r="M180" s="140"/>
      <c r="N180" s="140"/>
      <c r="O180" s="140"/>
      <c r="P180" s="140"/>
      <c r="Q180" s="140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31" t="s">
        <v>81</v>
      </c>
      <c r="AJ180" s="29">
        <v>2002</v>
      </c>
      <c r="AK180" s="14"/>
      <c r="AL180" s="14"/>
      <c r="AM180" s="14"/>
      <c r="AN180" s="56">
        <v>0</v>
      </c>
      <c r="AO180" s="168" t="s">
        <v>692</v>
      </c>
      <c r="AP180" s="178" t="s">
        <v>72</v>
      </c>
      <c r="AQ180" s="168" t="s">
        <v>638</v>
      </c>
      <c r="AR180" s="159"/>
      <c r="AS180" s="159"/>
      <c r="AT180" s="159"/>
      <c r="AU180" s="159"/>
      <c r="AV180" s="159"/>
    </row>
    <row r="181" spans="1:48" ht="30" customHeight="1" x14ac:dyDescent="0.2">
      <c r="A181" s="5"/>
      <c r="B181" s="7"/>
      <c r="C181" s="46" t="s">
        <v>224</v>
      </c>
      <c r="D181" s="29" t="s">
        <v>225</v>
      </c>
      <c r="E181" s="7"/>
      <c r="F181" s="4"/>
      <c r="G181" s="4"/>
      <c r="H181" s="4"/>
      <c r="I181" s="4"/>
      <c r="J181" s="29" t="s">
        <v>205</v>
      </c>
      <c r="K181" s="7"/>
      <c r="L181" s="29" t="s">
        <v>190</v>
      </c>
      <c r="M181" s="140"/>
      <c r="N181" s="140"/>
      <c r="O181" s="140"/>
      <c r="P181" s="140"/>
      <c r="Q181" s="140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29" t="s">
        <v>81</v>
      </c>
      <c r="AJ181" s="29">
        <v>2002</v>
      </c>
      <c r="AK181" s="14"/>
      <c r="AL181" s="14"/>
      <c r="AM181" s="14"/>
      <c r="AN181" s="57">
        <v>0</v>
      </c>
      <c r="AO181" s="168" t="s">
        <v>692</v>
      </c>
      <c r="AP181" s="178" t="s">
        <v>72</v>
      </c>
      <c r="AQ181" s="168" t="s">
        <v>638</v>
      </c>
      <c r="AR181" s="159"/>
      <c r="AS181" s="159"/>
      <c r="AT181" s="159"/>
      <c r="AU181" s="159"/>
      <c r="AV181" s="159"/>
    </row>
    <row r="182" spans="1:48" ht="30" customHeight="1" x14ac:dyDescent="0.2">
      <c r="A182" s="5"/>
      <c r="B182" s="7"/>
      <c r="C182" s="45" t="s">
        <v>298</v>
      </c>
      <c r="D182" s="31" t="s">
        <v>209</v>
      </c>
      <c r="E182" s="7"/>
      <c r="F182" s="4"/>
      <c r="G182" s="4"/>
      <c r="H182" s="4"/>
      <c r="I182" s="4"/>
      <c r="J182" s="31" t="s">
        <v>210</v>
      </c>
      <c r="K182" s="7"/>
      <c r="L182" s="31" t="s">
        <v>211</v>
      </c>
      <c r="M182" s="140"/>
      <c r="N182" s="140"/>
      <c r="O182" s="140"/>
      <c r="P182" s="140"/>
      <c r="Q182" s="140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31" t="s">
        <v>81</v>
      </c>
      <c r="AJ182" s="29">
        <v>2002</v>
      </c>
      <c r="AK182" s="14"/>
      <c r="AL182" s="14"/>
      <c r="AM182" s="14"/>
      <c r="AN182" s="56">
        <v>0</v>
      </c>
      <c r="AO182" s="168" t="s">
        <v>465</v>
      </c>
      <c r="AP182" s="178" t="s">
        <v>72</v>
      </c>
      <c r="AQ182" s="168" t="s">
        <v>695</v>
      </c>
      <c r="AR182" s="159"/>
      <c r="AS182" s="159"/>
      <c r="AT182" s="159"/>
      <c r="AU182" s="159"/>
      <c r="AV182" s="159"/>
    </row>
    <row r="183" spans="1:48" ht="30" customHeight="1" x14ac:dyDescent="0.2">
      <c r="A183" s="5"/>
      <c r="B183" s="7"/>
      <c r="C183" s="47" t="s">
        <v>304</v>
      </c>
      <c r="D183" s="52" t="s">
        <v>305</v>
      </c>
      <c r="E183" s="7"/>
      <c r="F183" s="4"/>
      <c r="G183" s="4"/>
      <c r="H183" s="4"/>
      <c r="I183" s="4"/>
      <c r="J183" s="52" t="s">
        <v>212</v>
      </c>
      <c r="K183" s="7"/>
      <c r="L183" s="52" t="s">
        <v>198</v>
      </c>
      <c r="M183" s="140"/>
      <c r="N183" s="140"/>
      <c r="O183" s="140"/>
      <c r="P183" s="140"/>
      <c r="Q183" s="140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52" t="s">
        <v>81</v>
      </c>
      <c r="AJ183" s="52">
        <v>2002</v>
      </c>
      <c r="AK183" s="14"/>
      <c r="AL183" s="14"/>
      <c r="AM183" s="14"/>
      <c r="AN183" s="58">
        <v>0</v>
      </c>
      <c r="AO183" s="168" t="s">
        <v>421</v>
      </c>
      <c r="AP183" s="178" t="s">
        <v>72</v>
      </c>
      <c r="AQ183" s="168" t="s">
        <v>645</v>
      </c>
      <c r="AR183" s="159"/>
      <c r="AS183" s="159"/>
      <c r="AT183" s="159"/>
      <c r="AU183" s="159"/>
      <c r="AV183" s="159"/>
    </row>
    <row r="184" spans="1:48" ht="30" customHeight="1" x14ac:dyDescent="0.2">
      <c r="A184" s="5"/>
      <c r="B184" s="7"/>
      <c r="C184" s="45" t="s">
        <v>299</v>
      </c>
      <c r="D184" s="31" t="s">
        <v>300</v>
      </c>
      <c r="E184" s="7"/>
      <c r="F184" s="4"/>
      <c r="G184" s="4"/>
      <c r="H184" s="4"/>
      <c r="I184" s="4"/>
      <c r="J184" s="31" t="s">
        <v>301</v>
      </c>
      <c r="K184" s="7"/>
      <c r="L184" s="31" t="s">
        <v>219</v>
      </c>
      <c r="M184" s="140"/>
      <c r="N184" s="140"/>
      <c r="O184" s="140"/>
      <c r="P184" s="140"/>
      <c r="Q184" s="140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31" t="s">
        <v>81</v>
      </c>
      <c r="AJ184" s="29">
        <v>2002</v>
      </c>
      <c r="AK184" s="14"/>
      <c r="AL184" s="14"/>
      <c r="AM184" s="14"/>
      <c r="AN184" s="56">
        <v>0</v>
      </c>
      <c r="AO184" s="168" t="s">
        <v>692</v>
      </c>
      <c r="AP184" s="178" t="s">
        <v>72</v>
      </c>
      <c r="AQ184" s="168" t="s">
        <v>652</v>
      </c>
      <c r="AR184" s="159"/>
      <c r="AS184" s="159"/>
      <c r="AT184" s="159"/>
      <c r="AU184" s="159"/>
      <c r="AV184" s="159"/>
    </row>
    <row r="185" spans="1:48" ht="30" customHeight="1" x14ac:dyDescent="0.2">
      <c r="A185" s="5"/>
      <c r="B185" s="7"/>
      <c r="C185" s="46" t="s">
        <v>306</v>
      </c>
      <c r="D185" s="29" t="s">
        <v>307</v>
      </c>
      <c r="E185" s="7"/>
      <c r="F185" s="4"/>
      <c r="G185" s="4"/>
      <c r="H185" s="4"/>
      <c r="I185" s="4"/>
      <c r="J185" s="29" t="s">
        <v>308</v>
      </c>
      <c r="K185" s="7"/>
      <c r="L185" s="29" t="s">
        <v>211</v>
      </c>
      <c r="M185" s="140"/>
      <c r="N185" s="140"/>
      <c r="O185" s="140"/>
      <c r="P185" s="140"/>
      <c r="Q185" s="140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29" t="s">
        <v>81</v>
      </c>
      <c r="AJ185" s="29">
        <v>2002</v>
      </c>
      <c r="AK185" s="14"/>
      <c r="AL185" s="14"/>
      <c r="AM185" s="14"/>
      <c r="AN185" s="57">
        <v>0</v>
      </c>
      <c r="AO185" s="168" t="s">
        <v>692</v>
      </c>
      <c r="AP185" s="178" t="s">
        <v>72</v>
      </c>
      <c r="AQ185" s="168" t="s">
        <v>646</v>
      </c>
      <c r="AR185" s="159"/>
      <c r="AS185" s="159"/>
      <c r="AT185" s="159"/>
      <c r="AU185" s="159"/>
      <c r="AV185" s="159"/>
    </row>
    <row r="186" spans="1:48" ht="30" customHeight="1" x14ac:dyDescent="0.2">
      <c r="A186" s="5"/>
      <c r="B186" s="7"/>
      <c r="C186" s="45" t="s">
        <v>309</v>
      </c>
      <c r="D186" s="31" t="s">
        <v>310</v>
      </c>
      <c r="E186" s="7"/>
      <c r="F186" s="4"/>
      <c r="G186" s="4"/>
      <c r="H186" s="4"/>
      <c r="I186" s="4"/>
      <c r="J186" s="31" t="s">
        <v>301</v>
      </c>
      <c r="K186" s="7"/>
      <c r="L186" s="31" t="s">
        <v>219</v>
      </c>
      <c r="M186" s="140"/>
      <c r="N186" s="140"/>
      <c r="O186" s="140"/>
      <c r="P186" s="140"/>
      <c r="Q186" s="140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31" t="s">
        <v>81</v>
      </c>
      <c r="AJ186" s="29">
        <v>2002</v>
      </c>
      <c r="AK186" s="14"/>
      <c r="AL186" s="14"/>
      <c r="AM186" s="14"/>
      <c r="AN186" s="56">
        <v>0</v>
      </c>
      <c r="AO186" s="168" t="s">
        <v>692</v>
      </c>
      <c r="AP186" s="178" t="s">
        <v>72</v>
      </c>
      <c r="AQ186" s="168" t="s">
        <v>646</v>
      </c>
      <c r="AR186" s="159"/>
      <c r="AS186" s="159"/>
      <c r="AT186" s="159"/>
      <c r="AU186" s="159"/>
      <c r="AV186" s="159"/>
    </row>
    <row r="187" spans="1:48" ht="30" customHeight="1" x14ac:dyDescent="0.2">
      <c r="A187" s="5"/>
      <c r="B187" s="7"/>
      <c r="C187" s="46" t="s">
        <v>241</v>
      </c>
      <c r="D187" s="29" t="s">
        <v>311</v>
      </c>
      <c r="E187" s="7"/>
      <c r="F187" s="4"/>
      <c r="G187" s="4"/>
      <c r="H187" s="4"/>
      <c r="I187" s="4"/>
      <c r="J187" s="29" t="s">
        <v>212</v>
      </c>
      <c r="K187" s="7"/>
      <c r="L187" s="29" t="s">
        <v>198</v>
      </c>
      <c r="M187" s="140"/>
      <c r="N187" s="140"/>
      <c r="O187" s="140"/>
      <c r="P187" s="140"/>
      <c r="Q187" s="140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29" t="s">
        <v>81</v>
      </c>
      <c r="AJ187" s="29">
        <v>2002</v>
      </c>
      <c r="AK187" s="14"/>
      <c r="AL187" s="14"/>
      <c r="AM187" s="14"/>
      <c r="AN187" s="57">
        <v>0</v>
      </c>
      <c r="AO187" s="168" t="s">
        <v>692</v>
      </c>
      <c r="AP187" s="178" t="s">
        <v>72</v>
      </c>
      <c r="AQ187" s="168" t="s">
        <v>646</v>
      </c>
      <c r="AR187" s="159"/>
      <c r="AS187" s="159"/>
      <c r="AT187" s="159"/>
      <c r="AU187" s="159"/>
      <c r="AV187" s="159"/>
    </row>
    <row r="188" spans="1:48" ht="30" customHeight="1" x14ac:dyDescent="0.2">
      <c r="A188" s="5"/>
      <c r="B188" s="7"/>
      <c r="C188" s="45" t="s">
        <v>299</v>
      </c>
      <c r="D188" s="31" t="s">
        <v>300</v>
      </c>
      <c r="E188" s="7"/>
      <c r="F188" s="4"/>
      <c r="G188" s="4"/>
      <c r="H188" s="4"/>
      <c r="I188" s="4"/>
      <c r="J188" s="31" t="s">
        <v>228</v>
      </c>
      <c r="K188" s="7"/>
      <c r="L188" s="31" t="s">
        <v>217</v>
      </c>
      <c r="M188" s="140"/>
      <c r="N188" s="140"/>
      <c r="O188" s="140"/>
      <c r="P188" s="140"/>
      <c r="Q188" s="140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31" t="s">
        <v>81</v>
      </c>
      <c r="AJ188" s="29">
        <v>2003</v>
      </c>
      <c r="AK188" s="14"/>
      <c r="AL188" s="14"/>
      <c r="AM188" s="14"/>
      <c r="AN188" s="56">
        <v>0</v>
      </c>
      <c r="AO188" s="168" t="s">
        <v>692</v>
      </c>
      <c r="AP188" s="178" t="s">
        <v>72</v>
      </c>
      <c r="AQ188" s="168" t="s">
        <v>646</v>
      </c>
      <c r="AR188" s="159"/>
      <c r="AS188" s="159"/>
      <c r="AT188" s="159"/>
      <c r="AU188" s="159"/>
      <c r="AV188" s="159"/>
    </row>
    <row r="189" spans="1:48" ht="30" customHeight="1" x14ac:dyDescent="0.2">
      <c r="A189" s="5"/>
      <c r="B189" s="7"/>
      <c r="C189" s="46" t="s">
        <v>302</v>
      </c>
      <c r="D189" s="29" t="s">
        <v>312</v>
      </c>
      <c r="E189" s="7"/>
      <c r="F189" s="4"/>
      <c r="G189" s="4"/>
      <c r="H189" s="4"/>
      <c r="I189" s="4"/>
      <c r="J189" s="29" t="s">
        <v>212</v>
      </c>
      <c r="K189" s="7"/>
      <c r="L189" s="29" t="s">
        <v>198</v>
      </c>
      <c r="M189" s="140"/>
      <c r="N189" s="140"/>
      <c r="O189" s="140"/>
      <c r="P189" s="140"/>
      <c r="Q189" s="140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29" t="s">
        <v>81</v>
      </c>
      <c r="AJ189" s="29">
        <v>2003</v>
      </c>
      <c r="AK189" s="14"/>
      <c r="AL189" s="14"/>
      <c r="AM189" s="14"/>
      <c r="AN189" s="57">
        <v>0</v>
      </c>
      <c r="AO189" s="168" t="s">
        <v>421</v>
      </c>
      <c r="AP189" s="178" t="s">
        <v>72</v>
      </c>
      <c r="AQ189" s="168" t="s">
        <v>645</v>
      </c>
      <c r="AR189" s="159"/>
      <c r="AS189" s="159"/>
      <c r="AT189" s="159"/>
      <c r="AU189" s="159"/>
      <c r="AV189" s="159"/>
    </row>
    <row r="190" spans="1:48" ht="30" customHeight="1" x14ac:dyDescent="0.2">
      <c r="A190" s="5"/>
      <c r="B190" s="7"/>
      <c r="C190" s="45" t="s">
        <v>299</v>
      </c>
      <c r="D190" s="31" t="s">
        <v>313</v>
      </c>
      <c r="E190" s="7"/>
      <c r="F190" s="4"/>
      <c r="G190" s="4"/>
      <c r="H190" s="4"/>
      <c r="I190" s="4"/>
      <c r="J190" s="31" t="s">
        <v>301</v>
      </c>
      <c r="K190" s="7"/>
      <c r="L190" s="31" t="s">
        <v>219</v>
      </c>
      <c r="M190" s="140"/>
      <c r="N190" s="140"/>
      <c r="O190" s="140"/>
      <c r="P190" s="140"/>
      <c r="Q190" s="140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31" t="s">
        <v>81</v>
      </c>
      <c r="AJ190" s="29">
        <v>2003</v>
      </c>
      <c r="AK190" s="14"/>
      <c r="AL190" s="14"/>
      <c r="AM190" s="14"/>
      <c r="AN190" s="56">
        <v>0</v>
      </c>
      <c r="AO190" s="168" t="s">
        <v>692</v>
      </c>
      <c r="AP190" s="178" t="s">
        <v>72</v>
      </c>
      <c r="AQ190" s="168" t="s">
        <v>646</v>
      </c>
      <c r="AR190" s="159"/>
      <c r="AS190" s="159"/>
      <c r="AT190" s="159"/>
      <c r="AU190" s="159"/>
      <c r="AV190" s="159"/>
    </row>
    <row r="191" spans="1:48" ht="30" customHeight="1" x14ac:dyDescent="0.2">
      <c r="A191" s="5"/>
      <c r="B191" s="7"/>
      <c r="C191" s="46" t="s">
        <v>232</v>
      </c>
      <c r="D191" s="29" t="s">
        <v>314</v>
      </c>
      <c r="E191" s="7"/>
      <c r="F191" s="4"/>
      <c r="G191" s="4"/>
      <c r="H191" s="4"/>
      <c r="I191" s="4"/>
      <c r="J191" s="29" t="s">
        <v>301</v>
      </c>
      <c r="K191" s="7"/>
      <c r="L191" s="29" t="s">
        <v>211</v>
      </c>
      <c r="M191" s="140"/>
      <c r="N191" s="140"/>
      <c r="O191" s="140"/>
      <c r="P191" s="140"/>
      <c r="Q191" s="140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29" t="s">
        <v>81</v>
      </c>
      <c r="AJ191" s="29">
        <v>2003</v>
      </c>
      <c r="AK191" s="14"/>
      <c r="AL191" s="14"/>
      <c r="AM191" s="14"/>
      <c r="AN191" s="57">
        <v>0</v>
      </c>
      <c r="AO191" s="168" t="s">
        <v>692</v>
      </c>
      <c r="AP191" s="178" t="s">
        <v>72</v>
      </c>
      <c r="AQ191" s="168" t="s">
        <v>646</v>
      </c>
      <c r="AR191" s="159"/>
      <c r="AS191" s="159"/>
      <c r="AT191" s="159"/>
      <c r="AU191" s="159"/>
      <c r="AV191" s="159"/>
    </row>
    <row r="192" spans="1:48" ht="30" customHeight="1" x14ac:dyDescent="0.2">
      <c r="A192" s="5"/>
      <c r="B192" s="7"/>
      <c r="C192" s="45" t="s">
        <v>232</v>
      </c>
      <c r="D192" s="31" t="s">
        <v>315</v>
      </c>
      <c r="E192" s="7"/>
      <c r="F192" s="4"/>
      <c r="G192" s="4"/>
      <c r="H192" s="4"/>
      <c r="I192" s="4"/>
      <c r="J192" s="31" t="s">
        <v>234</v>
      </c>
      <c r="K192" s="7"/>
      <c r="L192" s="31" t="s">
        <v>211</v>
      </c>
      <c r="M192" s="140"/>
      <c r="N192" s="140"/>
      <c r="O192" s="140"/>
      <c r="P192" s="140"/>
      <c r="Q192" s="140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31" t="s">
        <v>81</v>
      </c>
      <c r="AJ192" s="29">
        <v>2003</v>
      </c>
      <c r="AK192" s="14"/>
      <c r="AL192" s="14"/>
      <c r="AM192" s="14"/>
      <c r="AN192" s="56">
        <v>0</v>
      </c>
      <c r="AO192" s="168" t="s">
        <v>692</v>
      </c>
      <c r="AP192" s="178" t="s">
        <v>72</v>
      </c>
      <c r="AQ192" s="168" t="s">
        <v>647</v>
      </c>
      <c r="AR192" s="159"/>
      <c r="AS192" s="159"/>
      <c r="AT192" s="159"/>
      <c r="AU192" s="159"/>
      <c r="AV192" s="159"/>
    </row>
    <row r="193" spans="1:48" s="166" customFormat="1" ht="30" customHeight="1" x14ac:dyDescent="0.2">
      <c r="A193" s="5"/>
      <c r="B193" s="67"/>
      <c r="C193" s="230" t="s">
        <v>316</v>
      </c>
      <c r="D193" s="231" t="s">
        <v>317</v>
      </c>
      <c r="E193" s="232" t="s">
        <v>318</v>
      </c>
      <c r="F193" s="174"/>
      <c r="G193" s="174"/>
      <c r="H193" s="174"/>
      <c r="I193" s="174"/>
      <c r="J193" s="231"/>
      <c r="K193" s="67"/>
      <c r="L193" s="231" t="s">
        <v>319</v>
      </c>
      <c r="M193" s="206"/>
      <c r="N193" s="206"/>
      <c r="O193" s="206"/>
      <c r="P193" s="206"/>
      <c r="Q193" s="206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231" t="s">
        <v>81</v>
      </c>
      <c r="AJ193" s="232">
        <v>2007</v>
      </c>
      <c r="AK193" s="175"/>
      <c r="AL193" s="175"/>
      <c r="AM193" s="175"/>
      <c r="AN193" s="233">
        <v>15113578.493075984</v>
      </c>
      <c r="AO193" s="168" t="s">
        <v>692</v>
      </c>
      <c r="AP193" s="178" t="s">
        <v>72</v>
      </c>
      <c r="AQ193" s="168" t="s">
        <v>638</v>
      </c>
      <c r="AR193" s="176"/>
      <c r="AS193" s="176"/>
      <c r="AT193" s="176"/>
      <c r="AU193" s="176"/>
      <c r="AV193" s="176"/>
    </row>
    <row r="194" spans="1:48" s="166" customFormat="1" ht="30" customHeight="1" x14ac:dyDescent="0.2">
      <c r="A194" s="5"/>
      <c r="B194" s="67"/>
      <c r="C194" s="234" t="s">
        <v>320</v>
      </c>
      <c r="D194" s="232" t="s">
        <v>317</v>
      </c>
      <c r="E194" s="232" t="s">
        <v>321</v>
      </c>
      <c r="F194" s="174"/>
      <c r="G194" s="174"/>
      <c r="H194" s="174"/>
      <c r="I194" s="174"/>
      <c r="J194" s="232"/>
      <c r="K194" s="67"/>
      <c r="L194" s="232" t="s">
        <v>319</v>
      </c>
      <c r="M194" s="206"/>
      <c r="N194" s="206"/>
      <c r="O194" s="206"/>
      <c r="P194" s="206"/>
      <c r="Q194" s="206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232" t="s">
        <v>81</v>
      </c>
      <c r="AJ194" s="232">
        <v>2007</v>
      </c>
      <c r="AK194" s="175"/>
      <c r="AL194" s="175"/>
      <c r="AM194" s="175"/>
      <c r="AN194" s="207">
        <v>17337371.392798238</v>
      </c>
      <c r="AO194" s="168" t="s">
        <v>692</v>
      </c>
      <c r="AP194" s="178" t="s">
        <v>72</v>
      </c>
      <c r="AQ194" s="168" t="s">
        <v>638</v>
      </c>
      <c r="AR194" s="176"/>
      <c r="AS194" s="176"/>
      <c r="AT194" s="176"/>
      <c r="AU194" s="176"/>
      <c r="AV194" s="176"/>
    </row>
    <row r="195" spans="1:48" s="166" customFormat="1" ht="30" customHeight="1" x14ac:dyDescent="0.2">
      <c r="A195" s="5"/>
      <c r="B195" s="67"/>
      <c r="C195" s="230" t="s">
        <v>322</v>
      </c>
      <c r="D195" s="231" t="s">
        <v>323</v>
      </c>
      <c r="E195" s="232" t="s">
        <v>324</v>
      </c>
      <c r="F195" s="174"/>
      <c r="G195" s="174"/>
      <c r="H195" s="174"/>
      <c r="I195" s="174"/>
      <c r="J195" s="231"/>
      <c r="K195" s="67"/>
      <c r="L195" s="231" t="s">
        <v>325</v>
      </c>
      <c r="M195" s="206"/>
      <c r="N195" s="206"/>
      <c r="O195" s="206"/>
      <c r="P195" s="206"/>
      <c r="Q195" s="206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231" t="s">
        <v>81</v>
      </c>
      <c r="AJ195" s="232">
        <v>2007</v>
      </c>
      <c r="AK195" s="175"/>
      <c r="AL195" s="175"/>
      <c r="AM195" s="175"/>
      <c r="AN195" s="233">
        <v>2645965.1108194985</v>
      </c>
      <c r="AO195" s="168" t="s">
        <v>692</v>
      </c>
      <c r="AP195" s="178" t="s">
        <v>72</v>
      </c>
      <c r="AQ195" s="168" t="s">
        <v>638</v>
      </c>
      <c r="AR195" s="176"/>
      <c r="AS195" s="176"/>
      <c r="AT195" s="176"/>
      <c r="AU195" s="176"/>
      <c r="AV195" s="176"/>
    </row>
    <row r="196" spans="1:48" s="166" customFormat="1" ht="30" customHeight="1" x14ac:dyDescent="0.2">
      <c r="A196" s="5"/>
      <c r="B196" s="67"/>
      <c r="C196" s="234" t="s">
        <v>326</v>
      </c>
      <c r="D196" s="232" t="s">
        <v>327</v>
      </c>
      <c r="E196" s="232" t="s">
        <v>328</v>
      </c>
      <c r="F196" s="174"/>
      <c r="G196" s="174"/>
      <c r="H196" s="174"/>
      <c r="I196" s="174"/>
      <c r="J196" s="232"/>
      <c r="K196" s="67"/>
      <c r="L196" s="232" t="s">
        <v>325</v>
      </c>
      <c r="M196" s="206"/>
      <c r="N196" s="206"/>
      <c r="O196" s="206"/>
      <c r="P196" s="206"/>
      <c r="Q196" s="206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232" t="s">
        <v>81</v>
      </c>
      <c r="AJ196" s="232">
        <v>2007</v>
      </c>
      <c r="AK196" s="175"/>
      <c r="AL196" s="175"/>
      <c r="AM196" s="175"/>
      <c r="AN196" s="207">
        <v>4501668.6418742398</v>
      </c>
      <c r="AO196" s="168" t="s">
        <v>692</v>
      </c>
      <c r="AP196" s="178" t="s">
        <v>72</v>
      </c>
      <c r="AQ196" s="168" t="s">
        <v>638</v>
      </c>
      <c r="AR196" s="176"/>
      <c r="AS196" s="176"/>
      <c r="AT196" s="176"/>
      <c r="AU196" s="176"/>
      <c r="AV196" s="176"/>
    </row>
    <row r="197" spans="1:48" s="166" customFormat="1" ht="30" customHeight="1" x14ac:dyDescent="0.2">
      <c r="A197" s="5"/>
      <c r="B197" s="67"/>
      <c r="C197" s="234" t="s">
        <v>329</v>
      </c>
      <c r="D197" s="232" t="s">
        <v>330</v>
      </c>
      <c r="E197" s="232" t="s">
        <v>331</v>
      </c>
      <c r="F197" s="174"/>
      <c r="G197" s="174"/>
      <c r="H197" s="174"/>
      <c r="I197" s="174"/>
      <c r="J197" s="232" t="s">
        <v>72</v>
      </c>
      <c r="K197" s="67"/>
      <c r="L197" s="232" t="s">
        <v>176</v>
      </c>
      <c r="M197" s="206"/>
      <c r="N197" s="206"/>
      <c r="O197" s="206"/>
      <c r="P197" s="206"/>
      <c r="Q197" s="206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232" t="s">
        <v>81</v>
      </c>
      <c r="AJ197" s="232">
        <v>2007</v>
      </c>
      <c r="AK197" s="175"/>
      <c r="AL197" s="175"/>
      <c r="AM197" s="175"/>
      <c r="AN197" s="207">
        <v>1734000</v>
      </c>
      <c r="AO197" s="168" t="s">
        <v>692</v>
      </c>
      <c r="AP197" s="178" t="s">
        <v>72</v>
      </c>
      <c r="AQ197" s="168" t="s">
        <v>696</v>
      </c>
      <c r="AR197" s="176"/>
      <c r="AS197" s="176"/>
      <c r="AT197" s="176"/>
      <c r="AU197" s="176"/>
      <c r="AV197" s="176"/>
    </row>
    <row r="198" spans="1:48" s="166" customFormat="1" ht="30" customHeight="1" x14ac:dyDescent="0.2">
      <c r="A198" s="5"/>
      <c r="B198" s="67"/>
      <c r="C198" s="230" t="s">
        <v>332</v>
      </c>
      <c r="D198" s="231" t="s">
        <v>333</v>
      </c>
      <c r="E198" s="232" t="s">
        <v>334</v>
      </c>
      <c r="F198" s="174"/>
      <c r="G198" s="174"/>
      <c r="H198" s="174"/>
      <c r="I198" s="174"/>
      <c r="J198" s="231" t="s">
        <v>335</v>
      </c>
      <c r="K198" s="67"/>
      <c r="L198" s="231"/>
      <c r="M198" s="206"/>
      <c r="N198" s="206"/>
      <c r="O198" s="206"/>
      <c r="P198" s="206"/>
      <c r="Q198" s="206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231" t="s">
        <v>81</v>
      </c>
      <c r="AJ198" s="232">
        <v>2007</v>
      </c>
      <c r="AK198" s="175"/>
      <c r="AL198" s="175"/>
      <c r="AM198" s="175"/>
      <c r="AN198" s="233">
        <v>32966666.666666664</v>
      </c>
      <c r="AO198" s="168" t="s">
        <v>421</v>
      </c>
      <c r="AP198" s="178" t="s">
        <v>72</v>
      </c>
      <c r="AQ198" s="168" t="s">
        <v>421</v>
      </c>
      <c r="AR198" s="176"/>
      <c r="AS198" s="176"/>
      <c r="AT198" s="176"/>
      <c r="AU198" s="176"/>
      <c r="AV198" s="176"/>
    </row>
    <row r="199" spans="1:48" s="166" customFormat="1" ht="30" customHeight="1" x14ac:dyDescent="0.2">
      <c r="A199" s="5"/>
      <c r="B199" s="67"/>
      <c r="C199" s="234" t="s">
        <v>336</v>
      </c>
      <c r="D199" s="232" t="s">
        <v>337</v>
      </c>
      <c r="E199" s="232" t="s">
        <v>331</v>
      </c>
      <c r="F199" s="174"/>
      <c r="G199" s="174"/>
      <c r="H199" s="174"/>
      <c r="I199" s="174"/>
      <c r="J199" s="232" t="s">
        <v>335</v>
      </c>
      <c r="K199" s="67"/>
      <c r="L199" s="232"/>
      <c r="M199" s="206"/>
      <c r="N199" s="206"/>
      <c r="O199" s="206"/>
      <c r="P199" s="206"/>
      <c r="Q199" s="206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231" t="s">
        <v>81</v>
      </c>
      <c r="AJ199" s="232">
        <v>2007</v>
      </c>
      <c r="AK199" s="175"/>
      <c r="AL199" s="175"/>
      <c r="AM199" s="175"/>
      <c r="AN199" s="207">
        <v>23450000</v>
      </c>
      <c r="AO199" s="168" t="s">
        <v>692</v>
      </c>
      <c r="AP199" s="178" t="s">
        <v>72</v>
      </c>
      <c r="AQ199" s="168" t="s">
        <v>647</v>
      </c>
      <c r="AR199" s="176"/>
      <c r="AS199" s="176"/>
      <c r="AT199" s="176"/>
      <c r="AU199" s="176"/>
      <c r="AV199" s="176"/>
    </row>
    <row r="200" spans="1:48" s="166" customFormat="1" ht="30" customHeight="1" x14ac:dyDescent="0.2">
      <c r="A200" s="5"/>
      <c r="B200" s="67"/>
      <c r="C200" s="230" t="s">
        <v>338</v>
      </c>
      <c r="D200" s="98" t="s">
        <v>339</v>
      </c>
      <c r="E200" s="64" t="s">
        <v>331</v>
      </c>
      <c r="F200" s="174"/>
      <c r="G200" s="174"/>
      <c r="H200" s="174"/>
      <c r="I200" s="174"/>
      <c r="J200" s="51" t="s">
        <v>340</v>
      </c>
      <c r="K200" s="67"/>
      <c r="L200" s="51" t="s">
        <v>341</v>
      </c>
      <c r="M200" s="206"/>
      <c r="N200" s="206"/>
      <c r="O200" s="206"/>
      <c r="P200" s="206"/>
      <c r="Q200" s="206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231" t="s">
        <v>81</v>
      </c>
      <c r="AJ200" s="30">
        <v>2007</v>
      </c>
      <c r="AK200" s="175"/>
      <c r="AL200" s="175"/>
      <c r="AM200" s="175"/>
      <c r="AN200" s="233">
        <v>9940000</v>
      </c>
      <c r="AO200" s="168" t="s">
        <v>692</v>
      </c>
      <c r="AP200" s="178" t="s">
        <v>72</v>
      </c>
      <c r="AQ200" s="168" t="s">
        <v>647</v>
      </c>
      <c r="AR200" s="176"/>
      <c r="AS200" s="176"/>
      <c r="AT200" s="176"/>
      <c r="AU200" s="176"/>
      <c r="AV200" s="176"/>
    </row>
    <row r="201" spans="1:48" s="166" customFormat="1" ht="30" customHeight="1" x14ac:dyDescent="0.2">
      <c r="A201" s="5"/>
      <c r="B201" s="67"/>
      <c r="C201" s="234" t="s">
        <v>342</v>
      </c>
      <c r="D201" s="232" t="s">
        <v>343</v>
      </c>
      <c r="E201" s="232" t="s">
        <v>331</v>
      </c>
      <c r="F201" s="174"/>
      <c r="G201" s="174"/>
      <c r="H201" s="174"/>
      <c r="I201" s="174"/>
      <c r="J201" s="232" t="s">
        <v>72</v>
      </c>
      <c r="K201" s="67"/>
      <c r="L201" s="51" t="s">
        <v>341</v>
      </c>
      <c r="M201" s="206"/>
      <c r="N201" s="206"/>
      <c r="O201" s="206"/>
      <c r="P201" s="206"/>
      <c r="Q201" s="206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231" t="s">
        <v>81</v>
      </c>
      <c r="AJ201" s="30">
        <v>2007</v>
      </c>
      <c r="AK201" s="175"/>
      <c r="AL201" s="175"/>
      <c r="AM201" s="175"/>
      <c r="AN201" s="207">
        <v>5950000</v>
      </c>
      <c r="AO201" s="168" t="s">
        <v>421</v>
      </c>
      <c r="AP201" s="178" t="s">
        <v>72</v>
      </c>
      <c r="AQ201" s="168" t="s">
        <v>647</v>
      </c>
      <c r="AR201" s="176"/>
      <c r="AS201" s="176"/>
      <c r="AT201" s="176"/>
      <c r="AU201" s="176"/>
      <c r="AV201" s="176"/>
    </row>
    <row r="202" spans="1:48" s="166" customFormat="1" ht="30" customHeight="1" x14ac:dyDescent="0.2">
      <c r="A202" s="5"/>
      <c r="B202" s="67"/>
      <c r="C202" s="230" t="s">
        <v>344</v>
      </c>
      <c r="D202" s="231" t="s">
        <v>345</v>
      </c>
      <c r="E202" s="232" t="s">
        <v>331</v>
      </c>
      <c r="F202" s="174"/>
      <c r="G202" s="174"/>
      <c r="H202" s="174"/>
      <c r="I202" s="174"/>
      <c r="J202" s="231" t="s">
        <v>72</v>
      </c>
      <c r="K202" s="67"/>
      <c r="L202" s="51" t="s">
        <v>341</v>
      </c>
      <c r="M202" s="206"/>
      <c r="N202" s="206"/>
      <c r="O202" s="206"/>
      <c r="P202" s="206"/>
      <c r="Q202" s="206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231" t="s">
        <v>81</v>
      </c>
      <c r="AJ202" s="30">
        <v>2007</v>
      </c>
      <c r="AK202" s="175"/>
      <c r="AL202" s="175"/>
      <c r="AM202" s="175"/>
      <c r="AN202" s="233">
        <v>8910000</v>
      </c>
      <c r="AO202" s="168" t="s">
        <v>692</v>
      </c>
      <c r="AP202" s="178" t="s">
        <v>72</v>
      </c>
      <c r="AQ202" s="168" t="s">
        <v>645</v>
      </c>
      <c r="AR202" s="176"/>
      <c r="AS202" s="176"/>
      <c r="AT202" s="176"/>
      <c r="AU202" s="176"/>
      <c r="AV202" s="176"/>
    </row>
    <row r="203" spans="1:48" s="166" customFormat="1" ht="30" customHeight="1" x14ac:dyDescent="0.2">
      <c r="A203" s="5"/>
      <c r="B203" s="67"/>
      <c r="C203" s="234" t="s">
        <v>346</v>
      </c>
      <c r="D203" s="232" t="s">
        <v>347</v>
      </c>
      <c r="E203" s="232" t="s">
        <v>331</v>
      </c>
      <c r="F203" s="174"/>
      <c r="G203" s="174"/>
      <c r="H203" s="174"/>
      <c r="I203" s="174"/>
      <c r="J203" s="232" t="s">
        <v>72</v>
      </c>
      <c r="K203" s="67"/>
      <c r="L203" s="51" t="s">
        <v>341</v>
      </c>
      <c r="M203" s="206"/>
      <c r="N203" s="206"/>
      <c r="O203" s="206"/>
      <c r="P203" s="206"/>
      <c r="Q203" s="206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231" t="s">
        <v>81</v>
      </c>
      <c r="AJ203" s="30">
        <v>2007</v>
      </c>
      <c r="AK203" s="175"/>
      <c r="AL203" s="175"/>
      <c r="AM203" s="175"/>
      <c r="AN203" s="207">
        <v>5940000</v>
      </c>
      <c r="AO203" s="168" t="s">
        <v>421</v>
      </c>
      <c r="AP203" s="178" t="s">
        <v>72</v>
      </c>
      <c r="AQ203" s="168" t="s">
        <v>647</v>
      </c>
      <c r="AR203" s="176"/>
      <c r="AS203" s="176"/>
      <c r="AT203" s="176"/>
      <c r="AU203" s="176"/>
      <c r="AV203" s="176"/>
    </row>
    <row r="204" spans="1:48" s="166" customFormat="1" ht="30" customHeight="1" x14ac:dyDescent="0.2">
      <c r="A204" s="5"/>
      <c r="B204" s="67"/>
      <c r="C204" s="230" t="s">
        <v>348</v>
      </c>
      <c r="D204" s="231" t="s">
        <v>330</v>
      </c>
      <c r="E204" s="232" t="s">
        <v>349</v>
      </c>
      <c r="F204" s="174"/>
      <c r="G204" s="174"/>
      <c r="H204" s="174"/>
      <c r="I204" s="174"/>
      <c r="J204" s="231" t="s">
        <v>210</v>
      </c>
      <c r="K204" s="67"/>
      <c r="L204" s="51" t="s">
        <v>341</v>
      </c>
      <c r="M204" s="206"/>
      <c r="N204" s="206"/>
      <c r="O204" s="206"/>
      <c r="P204" s="206"/>
      <c r="Q204" s="206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231" t="s">
        <v>81</v>
      </c>
      <c r="AJ204" s="30">
        <v>2007</v>
      </c>
      <c r="AK204" s="175"/>
      <c r="AL204" s="175"/>
      <c r="AM204" s="175"/>
      <c r="AN204" s="233">
        <v>44900000</v>
      </c>
      <c r="AO204" s="168" t="s">
        <v>421</v>
      </c>
      <c r="AP204" s="178" t="s">
        <v>72</v>
      </c>
      <c r="AQ204" s="168" t="s">
        <v>646</v>
      </c>
      <c r="AR204" s="176"/>
      <c r="AS204" s="176"/>
      <c r="AT204" s="176"/>
      <c r="AU204" s="176"/>
      <c r="AV204" s="176"/>
    </row>
    <row r="205" spans="1:48" s="166" customFormat="1" ht="30" customHeight="1" x14ac:dyDescent="0.2">
      <c r="A205" s="5"/>
      <c r="B205" s="67"/>
      <c r="C205" s="234" t="s">
        <v>350</v>
      </c>
      <c r="D205" s="232"/>
      <c r="E205" s="232"/>
      <c r="F205" s="174"/>
      <c r="G205" s="174"/>
      <c r="H205" s="174"/>
      <c r="I205" s="174"/>
      <c r="J205" s="232"/>
      <c r="K205" s="67"/>
      <c r="L205" s="232"/>
      <c r="M205" s="206"/>
      <c r="N205" s="206"/>
      <c r="O205" s="206"/>
      <c r="P205" s="206"/>
      <c r="Q205" s="206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232" t="s">
        <v>81</v>
      </c>
      <c r="AJ205" s="30">
        <v>2007</v>
      </c>
      <c r="AK205" s="175"/>
      <c r="AL205" s="175"/>
      <c r="AM205" s="175"/>
      <c r="AN205" s="207">
        <v>9375000</v>
      </c>
      <c r="AO205" s="168" t="s">
        <v>692</v>
      </c>
      <c r="AP205" s="178" t="s">
        <v>72</v>
      </c>
      <c r="AQ205" s="168" t="s">
        <v>646</v>
      </c>
      <c r="AR205" s="176"/>
      <c r="AS205" s="176"/>
      <c r="AT205" s="176" t="s">
        <v>694</v>
      </c>
      <c r="AU205" s="176"/>
      <c r="AV205" s="176"/>
    </row>
    <row r="206" spans="1:48" s="166" customFormat="1" ht="30" customHeight="1" x14ac:dyDescent="0.2">
      <c r="A206" s="5"/>
      <c r="B206" s="67"/>
      <c r="C206" s="26" t="s">
        <v>351</v>
      </c>
      <c r="D206" s="30" t="s">
        <v>317</v>
      </c>
      <c r="E206" s="232" t="s">
        <v>352</v>
      </c>
      <c r="F206" s="174"/>
      <c r="G206" s="174"/>
      <c r="H206" s="174"/>
      <c r="I206" s="174"/>
      <c r="J206" s="231" t="s">
        <v>353</v>
      </c>
      <c r="K206" s="67"/>
      <c r="L206" s="231" t="s">
        <v>223</v>
      </c>
      <c r="M206" s="206"/>
      <c r="N206" s="206"/>
      <c r="O206" s="206"/>
      <c r="P206" s="206"/>
      <c r="Q206" s="206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231" t="s">
        <v>81</v>
      </c>
      <c r="AJ206" s="232">
        <v>2008</v>
      </c>
      <c r="AK206" s="175"/>
      <c r="AL206" s="175"/>
      <c r="AM206" s="175"/>
      <c r="AN206" s="233">
        <v>34925000</v>
      </c>
      <c r="AO206" s="168" t="s">
        <v>692</v>
      </c>
      <c r="AP206" s="178" t="s">
        <v>72</v>
      </c>
      <c r="AQ206" s="168" t="s">
        <v>652</v>
      </c>
      <c r="AR206" s="176"/>
      <c r="AS206" s="176"/>
      <c r="AT206" s="176"/>
      <c r="AU206" s="176"/>
      <c r="AV206" s="176"/>
    </row>
    <row r="207" spans="1:48" s="166" customFormat="1" ht="30" customHeight="1" x14ac:dyDescent="0.2">
      <c r="A207" s="5"/>
      <c r="B207" s="67"/>
      <c r="C207" s="48" t="s">
        <v>354</v>
      </c>
      <c r="D207" s="122" t="s">
        <v>339</v>
      </c>
      <c r="E207" s="27" t="s">
        <v>331</v>
      </c>
      <c r="F207" s="174"/>
      <c r="G207" s="174"/>
      <c r="H207" s="174"/>
      <c r="I207" s="174"/>
      <c r="J207" s="51" t="s">
        <v>355</v>
      </c>
      <c r="K207" s="67"/>
      <c r="L207" s="51" t="s">
        <v>356</v>
      </c>
      <c r="M207" s="206"/>
      <c r="N207" s="206"/>
      <c r="O207" s="206"/>
      <c r="P207" s="206"/>
      <c r="Q207" s="206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232" t="s">
        <v>81</v>
      </c>
      <c r="AJ207" s="30">
        <v>2008</v>
      </c>
      <c r="AK207" s="175"/>
      <c r="AL207" s="175"/>
      <c r="AM207" s="175"/>
      <c r="AN207" s="207">
        <v>1990000</v>
      </c>
      <c r="AO207" s="168" t="s">
        <v>421</v>
      </c>
      <c r="AP207" s="178" t="s">
        <v>72</v>
      </c>
      <c r="AQ207" s="168" t="s">
        <v>647</v>
      </c>
      <c r="AR207" s="176"/>
      <c r="AS207" s="176"/>
      <c r="AT207" s="176"/>
      <c r="AU207" s="176"/>
      <c r="AV207" s="176"/>
    </row>
    <row r="208" spans="1:48" s="166" customFormat="1" ht="30" customHeight="1" x14ac:dyDescent="0.2">
      <c r="A208" s="5"/>
      <c r="B208" s="67"/>
      <c r="C208" s="59" t="s">
        <v>357</v>
      </c>
      <c r="D208" s="231"/>
      <c r="E208" s="28" t="s">
        <v>331</v>
      </c>
      <c r="F208" s="174"/>
      <c r="G208" s="174"/>
      <c r="H208" s="174"/>
      <c r="I208" s="174"/>
      <c r="J208" s="51" t="s">
        <v>308</v>
      </c>
      <c r="K208" s="67"/>
      <c r="L208" s="51" t="s">
        <v>356</v>
      </c>
      <c r="M208" s="206"/>
      <c r="N208" s="206"/>
      <c r="O208" s="206"/>
      <c r="P208" s="206"/>
      <c r="Q208" s="206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231" t="s">
        <v>81</v>
      </c>
      <c r="AJ208" s="30">
        <v>2008</v>
      </c>
      <c r="AK208" s="175"/>
      <c r="AL208" s="175"/>
      <c r="AM208" s="175"/>
      <c r="AN208" s="233">
        <v>24970000</v>
      </c>
      <c r="AO208" s="168" t="s">
        <v>421</v>
      </c>
      <c r="AP208" s="178" t="s">
        <v>72</v>
      </c>
      <c r="AQ208" s="168" t="s">
        <v>647</v>
      </c>
      <c r="AR208" s="176"/>
      <c r="AS208" s="176"/>
      <c r="AT208" s="176"/>
      <c r="AU208" s="176"/>
      <c r="AV208" s="176"/>
    </row>
    <row r="209" spans="1:48" s="166" customFormat="1" ht="30" customHeight="1" x14ac:dyDescent="0.2">
      <c r="A209" s="5"/>
      <c r="B209" s="67"/>
      <c r="C209" s="26" t="s">
        <v>358</v>
      </c>
      <c r="D209" s="30" t="s">
        <v>333</v>
      </c>
      <c r="E209" s="28" t="s">
        <v>331</v>
      </c>
      <c r="F209" s="174"/>
      <c r="G209" s="174"/>
      <c r="H209" s="174"/>
      <c r="I209" s="174"/>
      <c r="J209" s="51" t="s">
        <v>359</v>
      </c>
      <c r="K209" s="67"/>
      <c r="L209" s="51" t="s">
        <v>356</v>
      </c>
      <c r="M209" s="206"/>
      <c r="N209" s="206"/>
      <c r="O209" s="206"/>
      <c r="P209" s="206"/>
      <c r="Q209" s="206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232" t="s">
        <v>81</v>
      </c>
      <c r="AJ209" s="30">
        <v>2008</v>
      </c>
      <c r="AK209" s="175"/>
      <c r="AL209" s="175"/>
      <c r="AM209" s="175"/>
      <c r="AN209" s="207">
        <v>19960000</v>
      </c>
      <c r="AO209" s="168" t="s">
        <v>421</v>
      </c>
      <c r="AP209" s="178" t="s">
        <v>72</v>
      </c>
      <c r="AQ209" s="168" t="s">
        <v>647</v>
      </c>
      <c r="AR209" s="176"/>
      <c r="AS209" s="176"/>
      <c r="AT209" s="176"/>
      <c r="AU209" s="176"/>
      <c r="AV209" s="176"/>
    </row>
    <row r="210" spans="1:48" s="166" customFormat="1" ht="30" customHeight="1" x14ac:dyDescent="0.2">
      <c r="A210" s="5"/>
      <c r="B210" s="67"/>
      <c r="C210" s="60" t="s">
        <v>360</v>
      </c>
      <c r="D210" s="122" t="s">
        <v>339</v>
      </c>
      <c r="E210" s="28" t="s">
        <v>361</v>
      </c>
      <c r="F210" s="174"/>
      <c r="G210" s="174"/>
      <c r="H210" s="174"/>
      <c r="I210" s="174"/>
      <c r="J210" s="51" t="s">
        <v>362</v>
      </c>
      <c r="K210" s="67"/>
      <c r="L210" s="51" t="s">
        <v>356</v>
      </c>
      <c r="M210" s="206"/>
      <c r="N210" s="206"/>
      <c r="O210" s="206"/>
      <c r="P210" s="206"/>
      <c r="Q210" s="206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231" t="s">
        <v>81</v>
      </c>
      <c r="AJ210" s="30">
        <v>2008</v>
      </c>
      <c r="AK210" s="175"/>
      <c r="AL210" s="175"/>
      <c r="AM210" s="175"/>
      <c r="AN210" s="233">
        <v>2000000</v>
      </c>
      <c r="AO210" s="168" t="s">
        <v>421</v>
      </c>
      <c r="AP210" s="178" t="s">
        <v>72</v>
      </c>
      <c r="AQ210" s="168" t="s">
        <v>647</v>
      </c>
      <c r="AR210" s="176"/>
      <c r="AS210" s="176"/>
      <c r="AT210" s="176"/>
      <c r="AU210" s="176"/>
      <c r="AV210" s="176"/>
    </row>
    <row r="211" spans="1:48" s="166" customFormat="1" ht="30" customHeight="1" x14ac:dyDescent="0.2">
      <c r="A211" s="5"/>
      <c r="B211" s="67"/>
      <c r="C211" s="61" t="s">
        <v>363</v>
      </c>
      <c r="D211" s="51" t="s">
        <v>364</v>
      </c>
      <c r="E211" s="65" t="s">
        <v>349</v>
      </c>
      <c r="F211" s="174"/>
      <c r="G211" s="174"/>
      <c r="H211" s="174"/>
      <c r="I211" s="174"/>
      <c r="J211" s="51"/>
      <c r="K211" s="67"/>
      <c r="L211" s="51" t="s">
        <v>365</v>
      </c>
      <c r="M211" s="206"/>
      <c r="N211" s="206"/>
      <c r="O211" s="206"/>
      <c r="P211" s="206"/>
      <c r="Q211" s="206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232" t="s">
        <v>81</v>
      </c>
      <c r="AJ211" s="30">
        <v>2008</v>
      </c>
      <c r="AK211" s="175"/>
      <c r="AL211" s="175"/>
      <c r="AM211" s="175"/>
      <c r="AN211" s="207">
        <v>2945000</v>
      </c>
      <c r="AO211" s="168" t="s">
        <v>421</v>
      </c>
      <c r="AP211" s="178" t="s">
        <v>72</v>
      </c>
      <c r="AQ211" s="168" t="s">
        <v>646</v>
      </c>
      <c r="AR211" s="176"/>
      <c r="AS211" s="176"/>
      <c r="AT211" s="176"/>
      <c r="AU211" s="176"/>
      <c r="AV211" s="176"/>
    </row>
    <row r="212" spans="1:48" s="166" customFormat="1" ht="30" customHeight="1" x14ac:dyDescent="0.2">
      <c r="A212" s="5"/>
      <c r="B212" s="67"/>
      <c r="C212" s="60" t="s">
        <v>366</v>
      </c>
      <c r="D212" s="51" t="s">
        <v>367</v>
      </c>
      <c r="E212" s="65" t="s">
        <v>179</v>
      </c>
      <c r="F212" s="174"/>
      <c r="G212" s="174"/>
      <c r="H212" s="174"/>
      <c r="I212" s="174"/>
      <c r="J212" s="51"/>
      <c r="K212" s="67"/>
      <c r="L212" s="51" t="s">
        <v>365</v>
      </c>
      <c r="M212" s="206"/>
      <c r="N212" s="206"/>
      <c r="O212" s="206"/>
      <c r="P212" s="206"/>
      <c r="Q212" s="206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231" t="s">
        <v>81</v>
      </c>
      <c r="AJ212" s="30">
        <v>2008</v>
      </c>
      <c r="AK212" s="175"/>
      <c r="AL212" s="175"/>
      <c r="AM212" s="175"/>
      <c r="AN212" s="233">
        <v>2000000</v>
      </c>
      <c r="AO212" s="168" t="s">
        <v>421</v>
      </c>
      <c r="AP212" s="178" t="s">
        <v>72</v>
      </c>
      <c r="AQ212" s="168" t="s">
        <v>646</v>
      </c>
      <c r="AR212" s="176"/>
      <c r="AS212" s="176"/>
      <c r="AT212" s="176"/>
      <c r="AU212" s="176"/>
      <c r="AV212" s="176"/>
    </row>
    <row r="213" spans="1:48" s="166" customFormat="1" ht="30" customHeight="1" x14ac:dyDescent="0.2">
      <c r="A213" s="5"/>
      <c r="B213" s="67"/>
      <c r="C213" s="48" t="s">
        <v>368</v>
      </c>
      <c r="D213" s="51" t="s">
        <v>369</v>
      </c>
      <c r="E213" s="64" t="s">
        <v>370</v>
      </c>
      <c r="F213" s="174"/>
      <c r="G213" s="174"/>
      <c r="H213" s="174"/>
      <c r="I213" s="174"/>
      <c r="J213" s="51"/>
      <c r="K213" s="67"/>
      <c r="L213" s="51" t="s">
        <v>371</v>
      </c>
      <c r="M213" s="206"/>
      <c r="N213" s="206"/>
      <c r="O213" s="206"/>
      <c r="P213" s="206"/>
      <c r="Q213" s="206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232" t="s">
        <v>81</v>
      </c>
      <c r="AJ213" s="30">
        <v>2008</v>
      </c>
      <c r="AK213" s="175"/>
      <c r="AL213" s="175"/>
      <c r="AM213" s="175"/>
      <c r="AN213" s="207">
        <v>3408500</v>
      </c>
      <c r="AO213" s="168" t="s">
        <v>421</v>
      </c>
      <c r="AP213" s="178" t="s">
        <v>72</v>
      </c>
      <c r="AQ213" s="168" t="s">
        <v>646</v>
      </c>
      <c r="AR213" s="176"/>
      <c r="AS213" s="176"/>
      <c r="AT213" s="176"/>
      <c r="AU213" s="176"/>
      <c r="AV213" s="176"/>
    </row>
    <row r="214" spans="1:48" s="166" customFormat="1" ht="30" customHeight="1" x14ac:dyDescent="0.2">
      <c r="A214" s="5"/>
      <c r="B214" s="67"/>
      <c r="C214" s="48" t="s">
        <v>372</v>
      </c>
      <c r="D214" s="51" t="s">
        <v>330</v>
      </c>
      <c r="E214" s="64" t="s">
        <v>334</v>
      </c>
      <c r="F214" s="174"/>
      <c r="G214" s="174"/>
      <c r="H214" s="174"/>
      <c r="I214" s="174"/>
      <c r="J214" s="51" t="s">
        <v>210</v>
      </c>
      <c r="K214" s="67"/>
      <c r="L214" s="51" t="s">
        <v>356</v>
      </c>
      <c r="M214" s="206"/>
      <c r="N214" s="206"/>
      <c r="O214" s="206"/>
      <c r="P214" s="206"/>
      <c r="Q214" s="206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231" t="s">
        <v>81</v>
      </c>
      <c r="AJ214" s="30">
        <v>2008</v>
      </c>
      <c r="AK214" s="175"/>
      <c r="AL214" s="175"/>
      <c r="AM214" s="175"/>
      <c r="AN214" s="233">
        <v>23970000</v>
      </c>
      <c r="AO214" s="168" t="s">
        <v>421</v>
      </c>
      <c r="AP214" s="178" t="s">
        <v>72</v>
      </c>
      <c r="AQ214" s="168" t="s">
        <v>646</v>
      </c>
      <c r="AR214" s="176"/>
      <c r="AS214" s="176"/>
      <c r="AT214" s="176"/>
      <c r="AU214" s="176"/>
      <c r="AV214" s="176"/>
    </row>
    <row r="215" spans="1:48" s="166" customFormat="1" ht="30" customHeight="1" x14ac:dyDescent="0.2">
      <c r="A215" s="5"/>
      <c r="B215" s="67"/>
      <c r="C215" s="62" t="s">
        <v>373</v>
      </c>
      <c r="D215" s="232"/>
      <c r="E215" s="65" t="s">
        <v>331</v>
      </c>
      <c r="F215" s="174"/>
      <c r="G215" s="174"/>
      <c r="H215" s="174"/>
      <c r="I215" s="174"/>
      <c r="J215" s="232"/>
      <c r="K215" s="67"/>
      <c r="L215" s="51" t="s">
        <v>217</v>
      </c>
      <c r="M215" s="206"/>
      <c r="N215" s="206"/>
      <c r="O215" s="206"/>
      <c r="P215" s="206"/>
      <c r="Q215" s="206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30" t="s">
        <v>81</v>
      </c>
      <c r="AJ215" s="30">
        <v>2009</v>
      </c>
      <c r="AK215" s="175"/>
      <c r="AL215" s="175"/>
      <c r="AM215" s="175"/>
      <c r="AN215" s="207">
        <v>6950000</v>
      </c>
      <c r="AO215" s="168" t="s">
        <v>421</v>
      </c>
      <c r="AP215" s="178" t="s">
        <v>72</v>
      </c>
      <c r="AQ215" s="168" t="s">
        <v>638</v>
      </c>
      <c r="AR215" s="176"/>
      <c r="AS215" s="176"/>
      <c r="AT215" s="176"/>
      <c r="AU215" s="176"/>
      <c r="AV215" s="176"/>
    </row>
    <row r="216" spans="1:48" s="166" customFormat="1" ht="30" customHeight="1" x14ac:dyDescent="0.2">
      <c r="A216" s="5"/>
      <c r="B216" s="67"/>
      <c r="C216" s="62" t="s">
        <v>374</v>
      </c>
      <c r="D216" s="232"/>
      <c r="E216" s="66" t="s">
        <v>334</v>
      </c>
      <c r="F216" s="174"/>
      <c r="G216" s="174"/>
      <c r="H216" s="174"/>
      <c r="I216" s="174"/>
      <c r="J216" s="51" t="s">
        <v>72</v>
      </c>
      <c r="K216" s="67"/>
      <c r="L216" s="232"/>
      <c r="M216" s="206"/>
      <c r="N216" s="206"/>
      <c r="O216" s="206"/>
      <c r="P216" s="206"/>
      <c r="Q216" s="206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30" t="s">
        <v>81</v>
      </c>
      <c r="AJ216" s="30">
        <v>2009</v>
      </c>
      <c r="AK216" s="175"/>
      <c r="AL216" s="175"/>
      <c r="AM216" s="175"/>
      <c r="AN216" s="207">
        <v>8299500</v>
      </c>
      <c r="AO216" s="168" t="s">
        <v>421</v>
      </c>
      <c r="AP216" s="178" t="s">
        <v>72</v>
      </c>
      <c r="AQ216" s="168" t="s">
        <v>695</v>
      </c>
      <c r="AR216" s="176"/>
      <c r="AS216" s="176"/>
      <c r="AT216" s="176"/>
      <c r="AU216" s="176"/>
      <c r="AV216" s="176"/>
    </row>
    <row r="217" spans="1:48" s="166" customFormat="1" ht="30" customHeight="1" x14ac:dyDescent="0.2">
      <c r="A217" s="5"/>
      <c r="B217" s="67"/>
      <c r="C217" s="62" t="s">
        <v>375</v>
      </c>
      <c r="D217" s="232"/>
      <c r="E217" s="65" t="s">
        <v>331</v>
      </c>
      <c r="F217" s="174"/>
      <c r="G217" s="174"/>
      <c r="H217" s="174"/>
      <c r="I217" s="174"/>
      <c r="J217" s="51" t="s">
        <v>72</v>
      </c>
      <c r="K217" s="67"/>
      <c r="L217" s="232"/>
      <c r="M217" s="206"/>
      <c r="N217" s="206"/>
      <c r="O217" s="206"/>
      <c r="P217" s="206"/>
      <c r="Q217" s="206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30" t="s">
        <v>81</v>
      </c>
      <c r="AJ217" s="30">
        <v>2009</v>
      </c>
      <c r="AK217" s="175"/>
      <c r="AL217" s="175"/>
      <c r="AM217" s="175"/>
      <c r="AN217" s="207">
        <v>2766500</v>
      </c>
      <c r="AO217" s="168" t="s">
        <v>421</v>
      </c>
      <c r="AP217" s="178" t="s">
        <v>72</v>
      </c>
      <c r="AQ217" s="168" t="s">
        <v>647</v>
      </c>
      <c r="AR217" s="176"/>
      <c r="AS217" s="176"/>
      <c r="AT217" s="176"/>
      <c r="AU217" s="176"/>
      <c r="AV217" s="176"/>
    </row>
    <row r="218" spans="1:48" s="166" customFormat="1" ht="30" customHeight="1" x14ac:dyDescent="0.2">
      <c r="A218" s="5"/>
      <c r="B218" s="67"/>
      <c r="C218" s="25" t="s">
        <v>376</v>
      </c>
      <c r="D218" s="51" t="s">
        <v>333</v>
      </c>
      <c r="E218" s="65" t="s">
        <v>331</v>
      </c>
      <c r="F218" s="174"/>
      <c r="G218" s="174"/>
      <c r="H218" s="174"/>
      <c r="I218" s="174"/>
      <c r="J218" s="51" t="s">
        <v>377</v>
      </c>
      <c r="K218" s="67"/>
      <c r="L218" s="51" t="s">
        <v>356</v>
      </c>
      <c r="M218" s="206"/>
      <c r="N218" s="206"/>
      <c r="O218" s="206"/>
      <c r="P218" s="206"/>
      <c r="Q218" s="206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30" t="s">
        <v>81</v>
      </c>
      <c r="AJ218" s="30">
        <v>2010</v>
      </c>
      <c r="AK218" s="175"/>
      <c r="AL218" s="175"/>
      <c r="AM218" s="175"/>
      <c r="AN218" s="207">
        <v>16100000</v>
      </c>
      <c r="AO218" s="168" t="s">
        <v>421</v>
      </c>
      <c r="AP218" s="178" t="s">
        <v>72</v>
      </c>
      <c r="AQ218" s="168" t="s">
        <v>647</v>
      </c>
      <c r="AR218" s="176"/>
      <c r="AS218" s="176"/>
      <c r="AT218" s="176"/>
      <c r="AU218" s="176"/>
      <c r="AV218" s="176"/>
    </row>
    <row r="219" spans="1:48" s="166" customFormat="1" ht="30" customHeight="1" x14ac:dyDescent="0.2">
      <c r="A219" s="5"/>
      <c r="B219" s="67"/>
      <c r="C219" s="63" t="s">
        <v>378</v>
      </c>
      <c r="D219" s="51" t="s">
        <v>330</v>
      </c>
      <c r="E219" s="66" t="s">
        <v>361</v>
      </c>
      <c r="F219" s="174"/>
      <c r="G219" s="174"/>
      <c r="H219" s="174"/>
      <c r="I219" s="174"/>
      <c r="J219" s="51" t="s">
        <v>210</v>
      </c>
      <c r="K219" s="67"/>
      <c r="L219" s="51" t="s">
        <v>356</v>
      </c>
      <c r="M219" s="206"/>
      <c r="N219" s="206"/>
      <c r="O219" s="206"/>
      <c r="P219" s="206"/>
      <c r="Q219" s="206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30" t="s">
        <v>81</v>
      </c>
      <c r="AJ219" s="30">
        <v>2010</v>
      </c>
      <c r="AK219" s="175"/>
      <c r="AL219" s="175"/>
      <c r="AM219" s="175"/>
      <c r="AN219" s="207">
        <v>17800000</v>
      </c>
      <c r="AO219" s="168" t="s">
        <v>421</v>
      </c>
      <c r="AP219" s="178" t="s">
        <v>72</v>
      </c>
      <c r="AQ219" s="168" t="s">
        <v>646</v>
      </c>
      <c r="AR219" s="176"/>
      <c r="AS219" s="176"/>
      <c r="AT219" s="176"/>
      <c r="AU219" s="176"/>
      <c r="AV219" s="176"/>
    </row>
    <row r="220" spans="1:48" s="166" customFormat="1" ht="30" customHeight="1" x14ac:dyDescent="0.2">
      <c r="A220" s="5"/>
      <c r="B220" s="67"/>
      <c r="C220" s="110" t="s">
        <v>379</v>
      </c>
      <c r="D220" s="121" t="s">
        <v>364</v>
      </c>
      <c r="E220" s="65" t="s">
        <v>179</v>
      </c>
      <c r="F220" s="174"/>
      <c r="G220" s="174"/>
      <c r="H220" s="174"/>
      <c r="I220" s="174"/>
      <c r="J220" s="51" t="s">
        <v>280</v>
      </c>
      <c r="K220" s="67"/>
      <c r="L220" s="51" t="s">
        <v>380</v>
      </c>
      <c r="M220" s="206"/>
      <c r="N220" s="206"/>
      <c r="O220" s="206"/>
      <c r="P220" s="206"/>
      <c r="Q220" s="206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30" t="s">
        <v>81</v>
      </c>
      <c r="AJ220" s="30">
        <v>2011</v>
      </c>
      <c r="AK220" s="175"/>
      <c r="AL220" s="175"/>
      <c r="AM220" s="175"/>
      <c r="AN220" s="207">
        <v>19888000</v>
      </c>
      <c r="AO220" s="168" t="s">
        <v>421</v>
      </c>
      <c r="AP220" s="178" t="s">
        <v>72</v>
      </c>
      <c r="AQ220" s="168" t="s">
        <v>646</v>
      </c>
      <c r="AR220" s="176"/>
      <c r="AS220" s="176"/>
      <c r="AT220" s="176"/>
      <c r="AU220" s="176"/>
      <c r="AV220" s="176"/>
    </row>
    <row r="221" spans="1:48" s="166" customFormat="1" ht="30" customHeight="1" x14ac:dyDescent="0.2">
      <c r="A221" s="5"/>
      <c r="B221" s="67"/>
      <c r="C221" s="110" t="s">
        <v>381</v>
      </c>
      <c r="D221" s="121" t="s">
        <v>382</v>
      </c>
      <c r="E221" s="65" t="s">
        <v>179</v>
      </c>
      <c r="F221" s="174"/>
      <c r="G221" s="174"/>
      <c r="H221" s="174"/>
      <c r="I221" s="174"/>
      <c r="J221" s="51" t="s">
        <v>72</v>
      </c>
      <c r="K221" s="67"/>
      <c r="L221" s="51" t="s">
        <v>72</v>
      </c>
      <c r="M221" s="206"/>
      <c r="N221" s="206"/>
      <c r="O221" s="206"/>
      <c r="P221" s="206"/>
      <c r="Q221" s="206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30" t="s">
        <v>81</v>
      </c>
      <c r="AJ221" s="30">
        <v>2011</v>
      </c>
      <c r="AK221" s="175"/>
      <c r="AL221" s="175"/>
      <c r="AM221" s="175"/>
      <c r="AN221" s="207">
        <v>27478000</v>
      </c>
      <c r="AO221" s="168" t="s">
        <v>421</v>
      </c>
      <c r="AP221" s="178" t="s">
        <v>72</v>
      </c>
      <c r="AQ221" s="168" t="s">
        <v>646</v>
      </c>
      <c r="AR221" s="176"/>
      <c r="AS221" s="176"/>
      <c r="AT221" s="176"/>
      <c r="AU221" s="176"/>
      <c r="AV221" s="176"/>
    </row>
    <row r="222" spans="1:48" s="166" customFormat="1" ht="30" customHeight="1" x14ac:dyDescent="0.2">
      <c r="A222" s="5"/>
      <c r="B222" s="67"/>
      <c r="C222" s="163" t="s">
        <v>383</v>
      </c>
      <c r="D222" s="121" t="s">
        <v>333</v>
      </c>
      <c r="E222" s="65" t="s">
        <v>331</v>
      </c>
      <c r="F222" s="174"/>
      <c r="G222" s="174"/>
      <c r="H222" s="174"/>
      <c r="I222" s="174"/>
      <c r="J222" s="51" t="s">
        <v>384</v>
      </c>
      <c r="K222" s="67"/>
      <c r="L222" s="51" t="s">
        <v>341</v>
      </c>
      <c r="M222" s="206"/>
      <c r="N222" s="206"/>
      <c r="O222" s="206"/>
      <c r="P222" s="206"/>
      <c r="Q222" s="206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30" t="s">
        <v>81</v>
      </c>
      <c r="AJ222" s="30">
        <v>2011</v>
      </c>
      <c r="AK222" s="175"/>
      <c r="AL222" s="175"/>
      <c r="AM222" s="175"/>
      <c r="AN222" s="207">
        <v>16775000</v>
      </c>
      <c r="AO222" s="168" t="s">
        <v>421</v>
      </c>
      <c r="AP222" s="178" t="s">
        <v>72</v>
      </c>
      <c r="AQ222" s="168" t="s">
        <v>645</v>
      </c>
      <c r="AR222" s="176"/>
      <c r="AS222" s="176"/>
      <c r="AT222" s="176"/>
      <c r="AU222" s="176"/>
      <c r="AV222" s="176"/>
    </row>
    <row r="223" spans="1:48" s="166" customFormat="1" ht="30" customHeight="1" x14ac:dyDescent="0.2">
      <c r="A223" s="5"/>
      <c r="B223" s="67"/>
      <c r="C223" s="114" t="s">
        <v>385</v>
      </c>
      <c r="D223" s="51" t="s">
        <v>337</v>
      </c>
      <c r="E223" s="65" t="s">
        <v>331</v>
      </c>
      <c r="F223" s="174"/>
      <c r="G223" s="174"/>
      <c r="H223" s="174"/>
      <c r="I223" s="174"/>
      <c r="J223" s="51" t="s">
        <v>386</v>
      </c>
      <c r="K223" s="67"/>
      <c r="L223" s="51" t="s">
        <v>356</v>
      </c>
      <c r="M223" s="206"/>
      <c r="N223" s="206"/>
      <c r="O223" s="206"/>
      <c r="P223" s="206"/>
      <c r="Q223" s="206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30" t="s">
        <v>81</v>
      </c>
      <c r="AJ223" s="30">
        <v>2011</v>
      </c>
      <c r="AK223" s="175"/>
      <c r="AL223" s="175"/>
      <c r="AM223" s="175"/>
      <c r="AN223" s="207">
        <v>15719000</v>
      </c>
      <c r="AO223" s="168" t="s">
        <v>693</v>
      </c>
      <c r="AP223" s="178" t="s">
        <v>72</v>
      </c>
      <c r="AQ223" s="168" t="s">
        <v>647</v>
      </c>
      <c r="AR223" s="176"/>
      <c r="AS223" s="176"/>
      <c r="AT223" s="176"/>
      <c r="AU223" s="176"/>
      <c r="AV223" s="176"/>
    </row>
    <row r="224" spans="1:48" s="166" customFormat="1" ht="30" customHeight="1" x14ac:dyDescent="0.2">
      <c r="A224" s="5"/>
      <c r="B224" s="67"/>
      <c r="C224" s="177" t="s">
        <v>387</v>
      </c>
      <c r="D224" s="51" t="s">
        <v>317</v>
      </c>
      <c r="E224" s="66" t="s">
        <v>388</v>
      </c>
      <c r="F224" s="174"/>
      <c r="G224" s="174"/>
      <c r="H224" s="174"/>
      <c r="I224" s="174"/>
      <c r="J224" s="51" t="s">
        <v>389</v>
      </c>
      <c r="K224" s="67"/>
      <c r="L224" s="51" t="s">
        <v>72</v>
      </c>
      <c r="M224" s="206"/>
      <c r="N224" s="206"/>
      <c r="O224" s="206"/>
      <c r="P224" s="206"/>
      <c r="Q224" s="206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30" t="s">
        <v>81</v>
      </c>
      <c r="AJ224" s="30">
        <v>2011</v>
      </c>
      <c r="AK224" s="175"/>
      <c r="AL224" s="175"/>
      <c r="AM224" s="175"/>
      <c r="AN224" s="207">
        <v>38620379.755006529</v>
      </c>
      <c r="AO224" s="168" t="s">
        <v>421</v>
      </c>
      <c r="AP224" s="178" t="s">
        <v>72</v>
      </c>
      <c r="AQ224" s="168" t="s">
        <v>652</v>
      </c>
      <c r="AR224" s="176"/>
      <c r="AS224" s="176"/>
      <c r="AT224" s="176"/>
      <c r="AU224" s="176"/>
      <c r="AV224" s="176"/>
    </row>
    <row r="225" spans="1:48" s="166" customFormat="1" ht="30" customHeight="1" x14ac:dyDescent="0.2">
      <c r="A225" s="5"/>
      <c r="B225" s="67"/>
      <c r="C225" s="195" t="s">
        <v>706</v>
      </c>
      <c r="D225" s="51"/>
      <c r="E225" s="66" t="s">
        <v>498</v>
      </c>
      <c r="F225" s="174"/>
      <c r="G225" s="174"/>
      <c r="H225" s="174"/>
      <c r="I225" s="174"/>
      <c r="J225" s="51"/>
      <c r="K225" s="67"/>
      <c r="L225" s="51" t="s">
        <v>356</v>
      </c>
      <c r="M225" s="206"/>
      <c r="N225" s="206"/>
      <c r="O225" s="206"/>
      <c r="P225" s="206"/>
      <c r="Q225" s="206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30" t="s">
        <v>81</v>
      </c>
      <c r="AJ225" s="30">
        <v>2012</v>
      </c>
      <c r="AK225" s="32" t="s">
        <v>723</v>
      </c>
      <c r="AL225" s="175"/>
      <c r="AM225" s="175"/>
      <c r="AN225" s="207"/>
      <c r="AO225" s="168" t="s">
        <v>421</v>
      </c>
      <c r="AP225" s="178"/>
      <c r="AQ225" s="168" t="s">
        <v>721</v>
      </c>
      <c r="AR225" s="168" t="s">
        <v>646</v>
      </c>
      <c r="AS225" s="176"/>
      <c r="AT225" s="168" t="s">
        <v>720</v>
      </c>
      <c r="AU225" s="176"/>
      <c r="AV225" s="176"/>
    </row>
    <row r="226" spans="1:48" s="166" customFormat="1" ht="30" customHeight="1" x14ac:dyDescent="0.2">
      <c r="A226" s="5"/>
      <c r="B226" s="67"/>
      <c r="C226" s="195" t="s">
        <v>706</v>
      </c>
      <c r="D226" s="51"/>
      <c r="E226" s="66" t="s">
        <v>179</v>
      </c>
      <c r="F226" s="174"/>
      <c r="G226" s="174"/>
      <c r="H226" s="174"/>
      <c r="I226" s="174"/>
      <c r="J226" s="199" t="s">
        <v>717</v>
      </c>
      <c r="K226" s="67"/>
      <c r="L226" s="198" t="s">
        <v>714</v>
      </c>
      <c r="M226" s="206"/>
      <c r="N226" s="206"/>
      <c r="O226" s="206"/>
      <c r="P226" s="206"/>
      <c r="Q226" s="206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30" t="s">
        <v>81</v>
      </c>
      <c r="AJ226" s="30">
        <v>2012</v>
      </c>
      <c r="AK226" s="32" t="s">
        <v>724</v>
      </c>
      <c r="AL226" s="175"/>
      <c r="AM226" s="175"/>
      <c r="AN226" s="207">
        <v>27500000</v>
      </c>
      <c r="AO226" s="168" t="s">
        <v>421</v>
      </c>
      <c r="AP226" s="178"/>
      <c r="AQ226" s="168" t="s">
        <v>721</v>
      </c>
      <c r="AR226" s="168" t="s">
        <v>646</v>
      </c>
      <c r="AS226" s="176"/>
      <c r="AT226" s="176"/>
      <c r="AU226" s="176"/>
      <c r="AV226" s="176"/>
    </row>
    <row r="227" spans="1:48" s="166" customFormat="1" ht="30" customHeight="1" x14ac:dyDescent="0.2">
      <c r="A227" s="5"/>
      <c r="B227" s="67"/>
      <c r="C227" s="195" t="s">
        <v>707</v>
      </c>
      <c r="D227" s="51"/>
      <c r="E227" s="66" t="s">
        <v>179</v>
      </c>
      <c r="F227" s="174"/>
      <c r="G227" s="174"/>
      <c r="H227" s="174"/>
      <c r="I227" s="174"/>
      <c r="J227" s="199" t="s">
        <v>718</v>
      </c>
      <c r="K227" s="67"/>
      <c r="L227" s="198" t="s">
        <v>341</v>
      </c>
      <c r="M227" s="206"/>
      <c r="N227" s="206"/>
      <c r="O227" s="206"/>
      <c r="P227" s="206"/>
      <c r="Q227" s="206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30" t="s">
        <v>81</v>
      </c>
      <c r="AJ227" s="30">
        <v>2012</v>
      </c>
      <c r="AK227" s="32" t="s">
        <v>724</v>
      </c>
      <c r="AL227" s="175"/>
      <c r="AM227" s="175"/>
      <c r="AN227" s="207">
        <v>19800000</v>
      </c>
      <c r="AO227" s="168" t="s">
        <v>421</v>
      </c>
      <c r="AP227" s="178"/>
      <c r="AQ227" s="168" t="s">
        <v>721</v>
      </c>
      <c r="AR227" s="168" t="s">
        <v>646</v>
      </c>
      <c r="AS227" s="176"/>
      <c r="AT227" s="176"/>
      <c r="AU227" s="176"/>
      <c r="AV227" s="176"/>
    </row>
    <row r="228" spans="1:48" s="166" customFormat="1" ht="30" customHeight="1" x14ac:dyDescent="0.2">
      <c r="A228" s="5"/>
      <c r="B228" s="67"/>
      <c r="C228" s="195" t="s">
        <v>708</v>
      </c>
      <c r="D228" s="51"/>
      <c r="E228" s="66" t="s">
        <v>712</v>
      </c>
      <c r="F228" s="174"/>
      <c r="G228" s="174"/>
      <c r="H228" s="174"/>
      <c r="I228" s="174"/>
      <c r="J228" s="199"/>
      <c r="K228" s="67"/>
      <c r="L228" s="198" t="s">
        <v>715</v>
      </c>
      <c r="M228" s="206"/>
      <c r="N228" s="206"/>
      <c r="O228" s="206"/>
      <c r="P228" s="206"/>
      <c r="Q228" s="206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30" t="s">
        <v>81</v>
      </c>
      <c r="AJ228" s="30">
        <v>2012</v>
      </c>
      <c r="AK228" s="32" t="s">
        <v>712</v>
      </c>
      <c r="AL228" s="175"/>
      <c r="AM228" s="175"/>
      <c r="AN228" s="207">
        <v>29370000</v>
      </c>
      <c r="AO228" s="168" t="s">
        <v>421</v>
      </c>
      <c r="AP228" s="178"/>
      <c r="AQ228" s="168" t="s">
        <v>722</v>
      </c>
      <c r="AR228" s="168" t="s">
        <v>646</v>
      </c>
      <c r="AS228" s="176"/>
      <c r="AT228" s="176"/>
      <c r="AU228" s="176"/>
      <c r="AV228" s="176"/>
    </row>
    <row r="229" spans="1:48" s="166" customFormat="1" ht="30" customHeight="1" x14ac:dyDescent="0.2">
      <c r="A229" s="5"/>
      <c r="B229" s="67"/>
      <c r="C229" s="196" t="s">
        <v>709</v>
      </c>
      <c r="D229" s="51"/>
      <c r="E229" s="66" t="s">
        <v>713</v>
      </c>
      <c r="F229" s="174"/>
      <c r="G229" s="174"/>
      <c r="H229" s="174"/>
      <c r="I229" s="174"/>
      <c r="J229" s="199"/>
      <c r="K229" s="67"/>
      <c r="L229" s="51" t="s">
        <v>716</v>
      </c>
      <c r="M229" s="206"/>
      <c r="N229" s="206"/>
      <c r="O229" s="206"/>
      <c r="P229" s="206"/>
      <c r="Q229" s="206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30" t="s">
        <v>81</v>
      </c>
      <c r="AJ229" s="30">
        <v>2012</v>
      </c>
      <c r="AK229" s="32" t="s">
        <v>712</v>
      </c>
      <c r="AL229" s="175"/>
      <c r="AM229" s="175"/>
      <c r="AN229" s="207">
        <v>19635000</v>
      </c>
      <c r="AO229" s="168" t="s">
        <v>421</v>
      </c>
      <c r="AP229" s="178"/>
      <c r="AQ229" s="168" t="s">
        <v>758</v>
      </c>
      <c r="AR229" s="168" t="s">
        <v>646</v>
      </c>
      <c r="AS229" s="176"/>
      <c r="AT229" s="176"/>
      <c r="AU229" s="176"/>
      <c r="AV229" s="176"/>
    </row>
    <row r="230" spans="1:48" s="166" customFormat="1" ht="30" customHeight="1" x14ac:dyDescent="0.2">
      <c r="A230" s="5"/>
      <c r="B230" s="67"/>
      <c r="C230" s="197" t="s">
        <v>710</v>
      </c>
      <c r="D230" s="51"/>
      <c r="E230" s="66" t="s">
        <v>331</v>
      </c>
      <c r="F230" s="174"/>
      <c r="G230" s="174"/>
      <c r="H230" s="174"/>
      <c r="I230" s="174"/>
      <c r="J230" s="199"/>
      <c r="K230" s="67"/>
      <c r="L230" s="51" t="s">
        <v>341</v>
      </c>
      <c r="M230" s="206"/>
      <c r="N230" s="206"/>
      <c r="O230" s="206"/>
      <c r="P230" s="206"/>
      <c r="Q230" s="206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30" t="s">
        <v>81</v>
      </c>
      <c r="AJ230" s="30">
        <v>2012</v>
      </c>
      <c r="AK230" s="32" t="s">
        <v>725</v>
      </c>
      <c r="AL230" s="175"/>
      <c r="AM230" s="175"/>
      <c r="AN230" s="207">
        <v>16885000</v>
      </c>
      <c r="AO230" s="168" t="s">
        <v>421</v>
      </c>
      <c r="AP230" s="178"/>
      <c r="AQ230" s="168" t="s">
        <v>759</v>
      </c>
      <c r="AR230" s="168" t="s">
        <v>646</v>
      </c>
      <c r="AS230" s="176"/>
      <c r="AT230" s="176"/>
      <c r="AU230" s="176"/>
      <c r="AV230" s="176"/>
    </row>
    <row r="231" spans="1:48" s="166" customFormat="1" ht="30" customHeight="1" x14ac:dyDescent="0.2">
      <c r="A231" s="5"/>
      <c r="B231" s="67"/>
      <c r="C231" s="196" t="s">
        <v>711</v>
      </c>
      <c r="D231" s="51"/>
      <c r="E231" s="66" t="s">
        <v>331</v>
      </c>
      <c r="F231" s="174"/>
      <c r="G231" s="174"/>
      <c r="H231" s="174"/>
      <c r="I231" s="174"/>
      <c r="J231" s="199" t="s">
        <v>719</v>
      </c>
      <c r="K231" s="67"/>
      <c r="L231" s="51" t="s">
        <v>341</v>
      </c>
      <c r="M231" s="206"/>
      <c r="N231" s="206"/>
      <c r="O231" s="206"/>
      <c r="P231" s="206"/>
      <c r="Q231" s="206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30" t="s">
        <v>81</v>
      </c>
      <c r="AJ231" s="30">
        <v>2012</v>
      </c>
      <c r="AK231" s="32" t="s">
        <v>725</v>
      </c>
      <c r="AL231" s="175"/>
      <c r="AM231" s="175"/>
      <c r="AN231" s="207">
        <v>15840000</v>
      </c>
      <c r="AO231" s="168" t="s">
        <v>421</v>
      </c>
      <c r="AP231" s="178"/>
      <c r="AQ231" s="168" t="s">
        <v>759</v>
      </c>
      <c r="AR231" s="168" t="s">
        <v>646</v>
      </c>
      <c r="AS231" s="176"/>
      <c r="AT231" s="176"/>
      <c r="AU231" s="176"/>
      <c r="AV231" s="176"/>
    </row>
    <row r="232" spans="1:48" x14ac:dyDescent="0.2">
      <c r="A232" s="5"/>
      <c r="B232" s="7"/>
      <c r="C232" s="51"/>
      <c r="D232" s="51"/>
      <c r="E232" s="66"/>
      <c r="F232" s="4"/>
      <c r="G232" s="4"/>
      <c r="H232" s="4"/>
      <c r="I232" s="4"/>
      <c r="J232" s="51"/>
      <c r="K232" s="7"/>
      <c r="L232" s="51"/>
      <c r="M232" s="140"/>
      <c r="N232" s="140"/>
      <c r="O232" s="140"/>
      <c r="P232" s="140"/>
      <c r="Q232" s="140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30"/>
      <c r="AJ232" s="30"/>
      <c r="AK232" s="14"/>
      <c r="AL232" s="14"/>
      <c r="AM232" s="14"/>
      <c r="AN232" s="57"/>
      <c r="AO232" s="168"/>
      <c r="AP232" s="178"/>
      <c r="AQ232" s="168"/>
      <c r="AR232" s="159"/>
      <c r="AS232" s="159"/>
      <c r="AT232" s="159"/>
      <c r="AU232" s="159"/>
      <c r="AV232" s="159"/>
    </row>
    <row r="233" spans="1:48" x14ac:dyDescent="0.2">
      <c r="A233" s="5"/>
      <c r="B233" s="7"/>
      <c r="C233" s="51"/>
      <c r="D233" s="51"/>
      <c r="E233" s="66"/>
      <c r="F233" s="4"/>
      <c r="G233" s="4"/>
      <c r="H233" s="4"/>
      <c r="I233" s="4"/>
      <c r="J233" s="51"/>
      <c r="K233" s="7"/>
      <c r="L233" s="51"/>
      <c r="M233" s="140"/>
      <c r="N233" s="140"/>
      <c r="O233" s="140"/>
      <c r="P233" s="140"/>
      <c r="Q233" s="140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30"/>
      <c r="AJ233" s="30"/>
      <c r="AK233" s="14"/>
      <c r="AL233" s="14"/>
      <c r="AM233" s="14"/>
      <c r="AN233" s="57"/>
      <c r="AO233" s="168"/>
      <c r="AP233" s="178"/>
      <c r="AQ233" s="168"/>
      <c r="AR233" s="159"/>
      <c r="AS233" s="159"/>
      <c r="AT233" s="159"/>
      <c r="AU233" s="159"/>
      <c r="AV233" s="159"/>
    </row>
    <row r="234" spans="1:48" x14ac:dyDescent="0.2">
      <c r="A234" s="5"/>
      <c r="B234" s="7"/>
      <c r="C234" s="7"/>
      <c r="D234" s="119"/>
      <c r="E234" s="7"/>
      <c r="F234" s="7"/>
      <c r="G234" s="7"/>
      <c r="H234" s="7"/>
      <c r="I234" s="7"/>
      <c r="J234" s="7"/>
      <c r="K234" s="7"/>
      <c r="L234" s="119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13"/>
      <c r="AJ234" s="13"/>
      <c r="AK234" s="13"/>
      <c r="AL234" s="13"/>
      <c r="AM234" s="13"/>
      <c r="AN234" s="13"/>
      <c r="AO234" s="119"/>
      <c r="AP234" s="7"/>
      <c r="AQ234" s="119"/>
      <c r="AR234" s="7"/>
      <c r="AS234" s="7"/>
      <c r="AT234" s="7"/>
      <c r="AU234" s="7"/>
      <c r="AV234" s="7"/>
    </row>
    <row r="235" spans="1:48" s="166" customFormat="1" ht="32" x14ac:dyDescent="0.2">
      <c r="A235" s="5" t="s">
        <v>390</v>
      </c>
      <c r="B235" s="67" t="s">
        <v>391</v>
      </c>
      <c r="C235" s="67"/>
      <c r="D235" s="123"/>
      <c r="E235" s="67"/>
      <c r="F235" s="67"/>
      <c r="G235" s="67"/>
      <c r="H235" s="67"/>
      <c r="I235" s="67"/>
      <c r="J235" s="67"/>
      <c r="K235" s="67"/>
      <c r="L235" s="123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130"/>
      <c r="AJ235" s="130"/>
      <c r="AK235" s="130"/>
      <c r="AL235" s="130"/>
      <c r="AM235" s="130"/>
      <c r="AN235" s="129">
        <f>SUM(AN236:AN237)</f>
        <v>545000</v>
      </c>
      <c r="AO235" s="123"/>
      <c r="AP235" s="67"/>
      <c r="AQ235" s="123"/>
      <c r="AR235" s="67"/>
      <c r="AS235" s="67"/>
      <c r="AT235" s="67"/>
      <c r="AU235" s="67"/>
      <c r="AV235" s="67"/>
    </row>
    <row r="236" spans="1:48" ht="16" x14ac:dyDescent="0.2">
      <c r="A236" s="5"/>
      <c r="B236" s="7" t="s">
        <v>68</v>
      </c>
      <c r="C236" s="46" t="s">
        <v>392</v>
      </c>
      <c r="D236" s="29" t="s">
        <v>393</v>
      </c>
      <c r="E236" s="140"/>
      <c r="F236" s="4"/>
      <c r="G236" s="4"/>
      <c r="H236" s="4"/>
      <c r="I236" s="4"/>
      <c r="J236" s="29" t="s">
        <v>72</v>
      </c>
      <c r="K236" s="140"/>
      <c r="L236" s="29" t="s">
        <v>211</v>
      </c>
      <c r="M236" s="140"/>
      <c r="N236" s="140"/>
      <c r="O236" s="140"/>
      <c r="P236" s="140"/>
      <c r="Q236" s="140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31" t="s">
        <v>81</v>
      </c>
      <c r="AJ236" s="29" t="s">
        <v>82</v>
      </c>
      <c r="AK236" s="14"/>
      <c r="AL236" s="14"/>
      <c r="AM236" s="14"/>
      <c r="AN236" s="57">
        <v>300000</v>
      </c>
      <c r="AO236" s="169" t="s">
        <v>637</v>
      </c>
      <c r="AP236" s="170" t="s">
        <v>72</v>
      </c>
      <c r="AQ236" s="169" t="s">
        <v>647</v>
      </c>
      <c r="AR236" s="169" t="s">
        <v>646</v>
      </c>
      <c r="AS236" s="170" t="s">
        <v>72</v>
      </c>
      <c r="AT236" s="169" t="s">
        <v>646</v>
      </c>
      <c r="AU236" s="170" t="s">
        <v>72</v>
      </c>
      <c r="AV236" s="159"/>
    </row>
    <row r="237" spans="1:48" x14ac:dyDescent="0.2">
      <c r="A237" s="5"/>
      <c r="B237" s="7"/>
      <c r="C237" s="45" t="s">
        <v>392</v>
      </c>
      <c r="D237" s="31" t="s">
        <v>393</v>
      </c>
      <c r="E237" s="140"/>
      <c r="F237" s="4"/>
      <c r="G237" s="4"/>
      <c r="H237" s="4"/>
      <c r="I237" s="4"/>
      <c r="J237" s="31" t="s">
        <v>394</v>
      </c>
      <c r="K237" s="140"/>
      <c r="L237" s="31" t="s">
        <v>211</v>
      </c>
      <c r="M237" s="140"/>
      <c r="N237" s="140"/>
      <c r="O237" s="140"/>
      <c r="P237" s="140"/>
      <c r="Q237" s="140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31" t="s">
        <v>81</v>
      </c>
      <c r="AJ237" s="29" t="s">
        <v>75</v>
      </c>
      <c r="AK237" s="14"/>
      <c r="AL237" s="14"/>
      <c r="AM237" s="14"/>
      <c r="AN237" s="56">
        <v>245000</v>
      </c>
      <c r="AO237" s="169" t="s">
        <v>637</v>
      </c>
      <c r="AP237" s="170" t="s">
        <v>72</v>
      </c>
      <c r="AQ237" s="169" t="s">
        <v>647</v>
      </c>
      <c r="AR237" s="169" t="s">
        <v>646</v>
      </c>
      <c r="AS237" s="170" t="s">
        <v>72</v>
      </c>
      <c r="AT237" s="169" t="s">
        <v>646</v>
      </c>
      <c r="AU237" s="170" t="s">
        <v>72</v>
      </c>
      <c r="AV237" s="159"/>
    </row>
    <row r="238" spans="1:48" x14ac:dyDescent="0.2">
      <c r="A238" s="5"/>
      <c r="B238" s="7"/>
      <c r="C238" s="7"/>
      <c r="D238" s="119"/>
      <c r="E238" s="7"/>
      <c r="F238" s="7"/>
      <c r="G238" s="7"/>
      <c r="H238" s="7"/>
      <c r="I238" s="7"/>
      <c r="J238" s="7"/>
      <c r="K238" s="7"/>
      <c r="L238" s="119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13"/>
      <c r="AJ238" s="13"/>
      <c r="AK238" s="13"/>
      <c r="AL238" s="13"/>
      <c r="AM238" s="13"/>
      <c r="AN238" s="13"/>
      <c r="AO238" s="119"/>
      <c r="AP238" s="7"/>
      <c r="AQ238" s="119"/>
      <c r="AR238" s="7"/>
      <c r="AS238" s="7"/>
      <c r="AT238" s="7"/>
      <c r="AU238" s="7"/>
      <c r="AV238" s="7"/>
    </row>
    <row r="239" spans="1:48" ht="16" x14ac:dyDescent="0.2">
      <c r="A239" s="5" t="s">
        <v>395</v>
      </c>
      <c r="B239" s="7" t="s">
        <v>396</v>
      </c>
      <c r="C239" s="7"/>
      <c r="D239" s="119"/>
      <c r="E239" s="7"/>
      <c r="F239" s="7"/>
      <c r="G239" s="7"/>
      <c r="H239" s="7"/>
      <c r="I239" s="7"/>
      <c r="J239" s="7"/>
      <c r="K239" s="7"/>
      <c r="L239" s="119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13"/>
      <c r="AJ239" s="13"/>
      <c r="AK239" s="13"/>
      <c r="AL239" s="13"/>
      <c r="AM239" s="13"/>
      <c r="AN239" s="13"/>
      <c r="AO239" s="119"/>
      <c r="AP239" s="7"/>
      <c r="AQ239" s="119"/>
      <c r="AR239" s="7"/>
      <c r="AS239" s="7"/>
      <c r="AT239" s="7"/>
      <c r="AU239" s="7"/>
      <c r="AV239" s="7"/>
    </row>
    <row r="240" spans="1:48" ht="16" x14ac:dyDescent="0.2">
      <c r="A240" s="5"/>
      <c r="B240" s="7" t="s">
        <v>68</v>
      </c>
      <c r="C240" s="7" t="s">
        <v>72</v>
      </c>
      <c r="D240" s="119" t="s">
        <v>72</v>
      </c>
      <c r="E240" s="7" t="s">
        <v>72</v>
      </c>
      <c r="F240" s="7" t="s">
        <v>72</v>
      </c>
      <c r="G240" s="7" t="s">
        <v>72</v>
      </c>
      <c r="H240" s="7" t="s">
        <v>72</v>
      </c>
      <c r="I240" s="7" t="s">
        <v>72</v>
      </c>
      <c r="J240" s="7" t="s">
        <v>72</v>
      </c>
      <c r="K240" s="7" t="s">
        <v>72</v>
      </c>
      <c r="L240" s="119" t="s">
        <v>72</v>
      </c>
      <c r="M240" s="7" t="s">
        <v>72</v>
      </c>
      <c r="N240" s="7" t="s">
        <v>72</v>
      </c>
      <c r="O240" s="7" t="s">
        <v>72</v>
      </c>
      <c r="P240" s="7" t="s">
        <v>72</v>
      </c>
      <c r="Q240" s="7" t="s">
        <v>72</v>
      </c>
      <c r="R240" s="7" t="s">
        <v>72</v>
      </c>
      <c r="S240" s="7" t="s">
        <v>72</v>
      </c>
      <c r="T240" s="7" t="s">
        <v>72</v>
      </c>
      <c r="U240" s="7" t="s">
        <v>72</v>
      </c>
      <c r="V240" s="7" t="s">
        <v>72</v>
      </c>
      <c r="W240" s="7" t="s">
        <v>72</v>
      </c>
      <c r="X240" s="7" t="s">
        <v>72</v>
      </c>
      <c r="Y240" s="7" t="s">
        <v>72</v>
      </c>
      <c r="Z240" s="7" t="s">
        <v>72</v>
      </c>
      <c r="AA240" s="7" t="s">
        <v>72</v>
      </c>
      <c r="AB240" s="7" t="s">
        <v>72</v>
      </c>
      <c r="AC240" s="7" t="s">
        <v>72</v>
      </c>
      <c r="AD240" s="7" t="s">
        <v>72</v>
      </c>
      <c r="AE240" s="7" t="s">
        <v>72</v>
      </c>
      <c r="AF240" s="7" t="s">
        <v>72</v>
      </c>
      <c r="AG240" s="7" t="s">
        <v>72</v>
      </c>
      <c r="AH240" s="7" t="s">
        <v>72</v>
      </c>
      <c r="AI240" s="13" t="s">
        <v>72</v>
      </c>
      <c r="AJ240" s="13" t="s">
        <v>72</v>
      </c>
      <c r="AK240" s="13" t="s">
        <v>72</v>
      </c>
      <c r="AL240" s="13" t="s">
        <v>72</v>
      </c>
      <c r="AM240" s="13" t="s">
        <v>72</v>
      </c>
      <c r="AN240" s="13" t="s">
        <v>72</v>
      </c>
      <c r="AO240" s="119" t="s">
        <v>72</v>
      </c>
      <c r="AP240" s="7" t="s">
        <v>72</v>
      </c>
      <c r="AQ240" s="119" t="s">
        <v>72</v>
      </c>
      <c r="AR240" s="7" t="s">
        <v>72</v>
      </c>
      <c r="AS240" s="7" t="s">
        <v>72</v>
      </c>
      <c r="AT240" s="7" t="s">
        <v>72</v>
      </c>
      <c r="AU240" s="7" t="s">
        <v>72</v>
      </c>
      <c r="AV240" s="7" t="s">
        <v>72</v>
      </c>
    </row>
    <row r="241" spans="1:48" x14ac:dyDescent="0.2">
      <c r="A241" s="5"/>
      <c r="B241" s="7"/>
      <c r="C241" s="7"/>
      <c r="D241" s="119"/>
      <c r="E241" s="7"/>
      <c r="F241" s="7"/>
      <c r="G241" s="7"/>
      <c r="H241" s="7"/>
      <c r="I241" s="7"/>
      <c r="J241" s="7"/>
      <c r="K241" s="7"/>
      <c r="L241" s="119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13"/>
      <c r="AJ241" s="13"/>
      <c r="AK241" s="13"/>
      <c r="AL241" s="13"/>
      <c r="AM241" s="13"/>
      <c r="AN241" s="13"/>
      <c r="AO241" s="119"/>
      <c r="AP241" s="7"/>
      <c r="AQ241" s="119"/>
      <c r="AR241" s="7"/>
      <c r="AS241" s="7"/>
      <c r="AT241" s="7"/>
      <c r="AU241" s="7"/>
      <c r="AV241" s="7"/>
    </row>
    <row r="242" spans="1:48" ht="16" x14ac:dyDescent="0.2">
      <c r="A242" s="5" t="s">
        <v>397</v>
      </c>
      <c r="B242" s="7" t="s">
        <v>398</v>
      </c>
      <c r="C242" s="7"/>
      <c r="D242" s="119"/>
      <c r="E242" s="7"/>
      <c r="F242" s="4"/>
      <c r="G242" s="4"/>
      <c r="H242" s="4"/>
      <c r="I242" s="4"/>
      <c r="J242" s="7"/>
      <c r="K242" s="7"/>
      <c r="L242" s="119"/>
      <c r="M242" s="7"/>
      <c r="N242" s="7"/>
      <c r="O242" s="7"/>
      <c r="P242" s="7"/>
      <c r="Q242" s="7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13"/>
      <c r="AJ242" s="13"/>
      <c r="AK242" s="13"/>
      <c r="AL242" s="13"/>
      <c r="AM242" s="13"/>
      <c r="AN242" s="13"/>
      <c r="AO242" s="119"/>
      <c r="AP242" s="7"/>
      <c r="AQ242" s="119"/>
      <c r="AR242" s="7"/>
      <c r="AS242" s="7"/>
      <c r="AT242" s="7"/>
      <c r="AU242" s="7"/>
      <c r="AV242" s="7"/>
    </row>
    <row r="243" spans="1:48" ht="16" x14ac:dyDescent="0.2">
      <c r="A243" s="5"/>
      <c r="B243" s="7" t="s">
        <v>68</v>
      </c>
      <c r="C243" s="7"/>
      <c r="D243" s="119" t="s">
        <v>72</v>
      </c>
      <c r="E243" s="7" t="s">
        <v>72</v>
      </c>
      <c r="F243" s="7" t="s">
        <v>72</v>
      </c>
      <c r="G243" s="7" t="s">
        <v>72</v>
      </c>
      <c r="H243" s="7" t="s">
        <v>72</v>
      </c>
      <c r="I243" s="7" t="s">
        <v>72</v>
      </c>
      <c r="J243" s="7" t="s">
        <v>72</v>
      </c>
      <c r="K243" s="7" t="s">
        <v>72</v>
      </c>
      <c r="L243" s="119" t="s">
        <v>72</v>
      </c>
      <c r="M243" s="7" t="s">
        <v>72</v>
      </c>
      <c r="N243" s="7" t="s">
        <v>72</v>
      </c>
      <c r="O243" s="7" t="s">
        <v>72</v>
      </c>
      <c r="P243" s="7" t="s">
        <v>72</v>
      </c>
      <c r="Q243" s="7" t="s">
        <v>72</v>
      </c>
      <c r="R243" s="7" t="s">
        <v>72</v>
      </c>
      <c r="S243" s="7" t="s">
        <v>72</v>
      </c>
      <c r="T243" s="7" t="s">
        <v>72</v>
      </c>
      <c r="U243" s="7" t="s">
        <v>72</v>
      </c>
      <c r="V243" s="7" t="s">
        <v>72</v>
      </c>
      <c r="W243" s="7" t="s">
        <v>72</v>
      </c>
      <c r="X243" s="7" t="s">
        <v>72</v>
      </c>
      <c r="Y243" s="7" t="s">
        <v>72</v>
      </c>
      <c r="Z243" s="7" t="s">
        <v>72</v>
      </c>
      <c r="AA243" s="7" t="s">
        <v>72</v>
      </c>
      <c r="AB243" s="7" t="s">
        <v>72</v>
      </c>
      <c r="AC243" s="7" t="s">
        <v>72</v>
      </c>
      <c r="AD243" s="7" t="s">
        <v>72</v>
      </c>
      <c r="AE243" s="7" t="s">
        <v>72</v>
      </c>
      <c r="AF243" s="7" t="s">
        <v>72</v>
      </c>
      <c r="AG243" s="7" t="s">
        <v>72</v>
      </c>
      <c r="AH243" s="7" t="s">
        <v>72</v>
      </c>
      <c r="AI243" s="13" t="s">
        <v>72</v>
      </c>
      <c r="AJ243" s="13" t="s">
        <v>72</v>
      </c>
      <c r="AK243" s="13" t="s">
        <v>72</v>
      </c>
      <c r="AL243" s="13" t="s">
        <v>72</v>
      </c>
      <c r="AM243" s="13" t="s">
        <v>72</v>
      </c>
      <c r="AN243" s="13" t="s">
        <v>72</v>
      </c>
      <c r="AO243" s="119" t="s">
        <v>72</v>
      </c>
      <c r="AP243" s="7" t="s">
        <v>72</v>
      </c>
      <c r="AQ243" s="119" t="s">
        <v>72</v>
      </c>
      <c r="AR243" s="7" t="s">
        <v>72</v>
      </c>
      <c r="AS243" s="7" t="s">
        <v>72</v>
      </c>
      <c r="AT243" s="7" t="s">
        <v>72</v>
      </c>
      <c r="AU243" s="7" t="s">
        <v>72</v>
      </c>
      <c r="AV243" s="7" t="s">
        <v>72</v>
      </c>
    </row>
    <row r="244" spans="1:48" x14ac:dyDescent="0.2">
      <c r="A244" s="5"/>
      <c r="B244" s="7"/>
      <c r="C244" s="7"/>
      <c r="D244" s="119"/>
      <c r="E244" s="7"/>
      <c r="F244" s="7"/>
      <c r="G244" s="7"/>
      <c r="H244" s="7"/>
      <c r="I244" s="7"/>
      <c r="J244" s="7"/>
      <c r="K244" s="7"/>
      <c r="L244" s="119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13"/>
      <c r="AJ244" s="13"/>
      <c r="AK244" s="13"/>
      <c r="AL244" s="13"/>
      <c r="AM244" s="13"/>
      <c r="AN244" s="13"/>
      <c r="AO244" s="119"/>
      <c r="AP244" s="7"/>
      <c r="AQ244" s="119"/>
      <c r="AR244" s="7"/>
      <c r="AS244" s="7"/>
      <c r="AT244" s="7"/>
      <c r="AU244" s="7"/>
      <c r="AV244" s="7"/>
    </row>
    <row r="245" spans="1:48" ht="16" x14ac:dyDescent="0.2">
      <c r="A245" s="5" t="s">
        <v>399</v>
      </c>
      <c r="B245" s="7" t="s">
        <v>400</v>
      </c>
      <c r="C245" s="7"/>
      <c r="D245" s="119"/>
      <c r="E245" s="7"/>
      <c r="F245" s="7"/>
      <c r="G245" s="7"/>
      <c r="H245" s="7"/>
      <c r="I245" s="7"/>
      <c r="J245" s="7"/>
      <c r="K245" s="7"/>
      <c r="L245" s="119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13"/>
      <c r="AJ245" s="13"/>
      <c r="AK245" s="13"/>
      <c r="AL245" s="13"/>
      <c r="AM245" s="13"/>
      <c r="AN245" s="13"/>
      <c r="AO245" s="119"/>
      <c r="AP245" s="7"/>
      <c r="AQ245" s="119"/>
      <c r="AR245" s="7"/>
      <c r="AS245" s="7"/>
      <c r="AT245" s="7"/>
      <c r="AU245" s="7"/>
      <c r="AV245" s="7"/>
    </row>
    <row r="246" spans="1:48" ht="16" x14ac:dyDescent="0.2">
      <c r="A246" s="5"/>
      <c r="B246" s="7" t="s">
        <v>68</v>
      </c>
      <c r="C246" s="7" t="s">
        <v>72</v>
      </c>
      <c r="D246" s="119" t="s">
        <v>72</v>
      </c>
      <c r="E246" s="7" t="s">
        <v>72</v>
      </c>
      <c r="F246" s="7" t="s">
        <v>72</v>
      </c>
      <c r="G246" s="7" t="s">
        <v>72</v>
      </c>
      <c r="H246" s="7" t="s">
        <v>72</v>
      </c>
      <c r="I246" s="7" t="s">
        <v>72</v>
      </c>
      <c r="J246" s="7" t="s">
        <v>72</v>
      </c>
      <c r="K246" s="7" t="s">
        <v>72</v>
      </c>
      <c r="L246" s="119" t="s">
        <v>72</v>
      </c>
      <c r="M246" s="7" t="s">
        <v>72</v>
      </c>
      <c r="N246" s="7" t="s">
        <v>72</v>
      </c>
      <c r="O246" s="7" t="s">
        <v>72</v>
      </c>
      <c r="P246" s="7" t="s">
        <v>72</v>
      </c>
      <c r="Q246" s="7" t="s">
        <v>72</v>
      </c>
      <c r="R246" s="7" t="s">
        <v>72</v>
      </c>
      <c r="S246" s="7" t="s">
        <v>72</v>
      </c>
      <c r="T246" s="7" t="s">
        <v>72</v>
      </c>
      <c r="U246" s="7" t="s">
        <v>72</v>
      </c>
      <c r="V246" s="7" t="s">
        <v>72</v>
      </c>
      <c r="W246" s="7" t="s">
        <v>72</v>
      </c>
      <c r="X246" s="7" t="s">
        <v>72</v>
      </c>
      <c r="Y246" s="7" t="s">
        <v>72</v>
      </c>
      <c r="Z246" s="7" t="s">
        <v>72</v>
      </c>
      <c r="AA246" s="7" t="s">
        <v>72</v>
      </c>
      <c r="AB246" s="7" t="s">
        <v>72</v>
      </c>
      <c r="AC246" s="7" t="s">
        <v>72</v>
      </c>
      <c r="AD246" s="7" t="s">
        <v>72</v>
      </c>
      <c r="AE246" s="7" t="s">
        <v>72</v>
      </c>
      <c r="AF246" s="7" t="s">
        <v>72</v>
      </c>
      <c r="AG246" s="7" t="s">
        <v>72</v>
      </c>
      <c r="AH246" s="7" t="s">
        <v>72</v>
      </c>
      <c r="AI246" s="13" t="s">
        <v>72</v>
      </c>
      <c r="AJ246" s="13" t="s">
        <v>72</v>
      </c>
      <c r="AK246" s="13" t="s">
        <v>72</v>
      </c>
      <c r="AL246" s="13" t="s">
        <v>72</v>
      </c>
      <c r="AM246" s="13" t="s">
        <v>72</v>
      </c>
      <c r="AN246" s="13" t="s">
        <v>72</v>
      </c>
      <c r="AO246" s="119" t="s">
        <v>72</v>
      </c>
      <c r="AP246" s="7" t="s">
        <v>72</v>
      </c>
      <c r="AQ246" s="119" t="s">
        <v>72</v>
      </c>
      <c r="AR246" s="7" t="s">
        <v>72</v>
      </c>
      <c r="AS246" s="7" t="s">
        <v>72</v>
      </c>
      <c r="AT246" s="7" t="s">
        <v>72</v>
      </c>
      <c r="AU246" s="7" t="s">
        <v>72</v>
      </c>
      <c r="AV246" s="7" t="s">
        <v>72</v>
      </c>
    </row>
    <row r="247" spans="1:48" x14ac:dyDescent="0.2">
      <c r="A247" s="5"/>
      <c r="B247" s="7"/>
      <c r="C247" s="7"/>
      <c r="D247" s="119"/>
      <c r="E247" s="7"/>
      <c r="F247" s="7"/>
      <c r="G247" s="7"/>
      <c r="H247" s="7"/>
      <c r="I247" s="7"/>
      <c r="J247" s="7"/>
      <c r="K247" s="7"/>
      <c r="L247" s="119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13"/>
      <c r="AJ247" s="13"/>
      <c r="AK247" s="13"/>
      <c r="AL247" s="13"/>
      <c r="AM247" s="13"/>
      <c r="AN247" s="13"/>
      <c r="AO247" s="119"/>
      <c r="AP247" s="7"/>
      <c r="AQ247" s="119"/>
      <c r="AR247" s="7"/>
      <c r="AS247" s="7"/>
      <c r="AT247" s="7"/>
      <c r="AU247" s="7"/>
      <c r="AV247" s="7"/>
    </row>
    <row r="248" spans="1:48" ht="16" x14ac:dyDescent="0.2">
      <c r="A248" s="5" t="s">
        <v>401</v>
      </c>
      <c r="B248" s="7" t="s">
        <v>402</v>
      </c>
      <c r="C248" s="7"/>
      <c r="D248" s="119"/>
      <c r="E248" s="7"/>
      <c r="F248" s="4"/>
      <c r="G248" s="4"/>
      <c r="H248" s="4"/>
      <c r="I248" s="4"/>
      <c r="J248" s="7"/>
      <c r="K248" s="7"/>
      <c r="L248" s="119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13"/>
      <c r="AJ248" s="13"/>
      <c r="AK248" s="13"/>
      <c r="AL248" s="13"/>
      <c r="AM248" s="13"/>
      <c r="AN248" s="13"/>
      <c r="AO248" s="119"/>
      <c r="AP248" s="7"/>
      <c r="AQ248" s="119"/>
      <c r="AR248" s="7"/>
      <c r="AS248" s="7"/>
      <c r="AT248" s="7"/>
      <c r="AU248" s="7"/>
      <c r="AV248" s="7"/>
    </row>
    <row r="249" spans="1:48" ht="16" x14ac:dyDescent="0.2">
      <c r="A249" s="5"/>
      <c r="B249" s="7" t="s">
        <v>68</v>
      </c>
      <c r="C249" s="7" t="s">
        <v>72</v>
      </c>
      <c r="D249" s="119" t="s">
        <v>72</v>
      </c>
      <c r="E249" s="7" t="s">
        <v>72</v>
      </c>
      <c r="F249" s="7" t="s">
        <v>72</v>
      </c>
      <c r="G249" s="7" t="s">
        <v>72</v>
      </c>
      <c r="H249" s="7" t="s">
        <v>72</v>
      </c>
      <c r="I249" s="7" t="s">
        <v>72</v>
      </c>
      <c r="J249" s="7" t="s">
        <v>72</v>
      </c>
      <c r="K249" s="7" t="s">
        <v>72</v>
      </c>
      <c r="L249" s="119" t="s">
        <v>72</v>
      </c>
      <c r="M249" s="7" t="s">
        <v>72</v>
      </c>
      <c r="N249" s="7" t="s">
        <v>72</v>
      </c>
      <c r="O249" s="7" t="s">
        <v>72</v>
      </c>
      <c r="P249" s="7" t="s">
        <v>72</v>
      </c>
      <c r="Q249" s="7" t="s">
        <v>72</v>
      </c>
      <c r="R249" s="7" t="s">
        <v>72</v>
      </c>
      <c r="S249" s="7" t="s">
        <v>72</v>
      </c>
      <c r="T249" s="7" t="s">
        <v>72</v>
      </c>
      <c r="U249" s="7" t="s">
        <v>72</v>
      </c>
      <c r="V249" s="7" t="s">
        <v>72</v>
      </c>
      <c r="W249" s="7" t="s">
        <v>72</v>
      </c>
      <c r="X249" s="7" t="s">
        <v>72</v>
      </c>
      <c r="Y249" s="7" t="s">
        <v>72</v>
      </c>
      <c r="Z249" s="7" t="s">
        <v>72</v>
      </c>
      <c r="AA249" s="7" t="s">
        <v>72</v>
      </c>
      <c r="AB249" s="7" t="s">
        <v>72</v>
      </c>
      <c r="AC249" s="7" t="s">
        <v>72</v>
      </c>
      <c r="AD249" s="7" t="s">
        <v>72</v>
      </c>
      <c r="AE249" s="7" t="s">
        <v>72</v>
      </c>
      <c r="AF249" s="7" t="s">
        <v>72</v>
      </c>
      <c r="AG249" s="7" t="s">
        <v>72</v>
      </c>
      <c r="AH249" s="7" t="s">
        <v>72</v>
      </c>
      <c r="AI249" s="13" t="s">
        <v>72</v>
      </c>
      <c r="AJ249" s="13" t="s">
        <v>72</v>
      </c>
      <c r="AK249" s="13" t="s">
        <v>72</v>
      </c>
      <c r="AL249" s="13" t="s">
        <v>72</v>
      </c>
      <c r="AM249" s="13" t="s">
        <v>72</v>
      </c>
      <c r="AN249" s="13" t="s">
        <v>72</v>
      </c>
      <c r="AO249" s="119" t="s">
        <v>72</v>
      </c>
      <c r="AP249" s="7" t="s">
        <v>72</v>
      </c>
      <c r="AQ249" s="119" t="s">
        <v>72</v>
      </c>
      <c r="AR249" s="7" t="s">
        <v>72</v>
      </c>
      <c r="AS249" s="7" t="s">
        <v>72</v>
      </c>
      <c r="AT249" s="7" t="s">
        <v>72</v>
      </c>
      <c r="AU249" s="7" t="s">
        <v>72</v>
      </c>
      <c r="AV249" s="7" t="s">
        <v>72</v>
      </c>
    </row>
    <row r="250" spans="1:48" x14ac:dyDescent="0.2">
      <c r="A250" s="5"/>
      <c r="B250" s="8"/>
      <c r="C250" s="4"/>
      <c r="D250" s="10"/>
      <c r="E250" s="4"/>
      <c r="F250" s="4"/>
      <c r="G250" s="4"/>
      <c r="H250" s="4"/>
      <c r="I250" s="4"/>
      <c r="J250" s="4"/>
      <c r="K250" s="4"/>
      <c r="L250" s="10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14"/>
      <c r="AJ250" s="14"/>
      <c r="AK250" s="14"/>
      <c r="AL250" s="14"/>
      <c r="AM250" s="14"/>
      <c r="AN250" s="14"/>
      <c r="AO250" s="10"/>
      <c r="AP250" s="4"/>
      <c r="AQ250" s="10"/>
      <c r="AR250" s="4"/>
      <c r="AS250" s="4"/>
      <c r="AT250" s="4"/>
      <c r="AU250" s="4"/>
      <c r="AV250" s="4"/>
    </row>
    <row r="251" spans="1:48" ht="16" x14ac:dyDescent="0.2">
      <c r="A251" s="5" t="s">
        <v>403</v>
      </c>
      <c r="B251" s="9" t="s">
        <v>404</v>
      </c>
      <c r="C251" s="4"/>
      <c r="D251" s="10"/>
      <c r="E251" s="4"/>
      <c r="F251" s="4"/>
      <c r="G251" s="4"/>
      <c r="H251" s="4"/>
      <c r="I251" s="4"/>
      <c r="J251" s="4"/>
      <c r="K251" s="4"/>
      <c r="L251" s="10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14"/>
      <c r="AJ251" s="14"/>
      <c r="AK251" s="14"/>
      <c r="AL251" s="14"/>
      <c r="AM251" s="14"/>
      <c r="AN251" s="14"/>
      <c r="AO251" s="10"/>
      <c r="AP251" s="4"/>
      <c r="AQ251" s="10"/>
      <c r="AR251" s="4"/>
      <c r="AS251" s="4"/>
      <c r="AT251" s="4"/>
      <c r="AU251" s="4"/>
      <c r="AV251" s="4"/>
    </row>
    <row r="252" spans="1:48" ht="30.75" customHeight="1" x14ac:dyDescent="0.2">
      <c r="A252" s="5" t="s">
        <v>405</v>
      </c>
      <c r="B252" s="8" t="s">
        <v>406</v>
      </c>
      <c r="C252" s="4"/>
      <c r="D252" s="10"/>
      <c r="E252" s="4"/>
      <c r="F252" s="4"/>
      <c r="G252" s="4"/>
      <c r="H252" s="4"/>
      <c r="I252" s="4"/>
      <c r="J252" s="4"/>
      <c r="K252" s="4"/>
      <c r="L252" s="10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14"/>
      <c r="AJ252" s="14"/>
      <c r="AK252" s="14"/>
      <c r="AL252" s="14"/>
      <c r="AM252" s="14"/>
      <c r="AN252" s="213">
        <f>SUM(AN253:AN366)</f>
        <v>26130558732.137871</v>
      </c>
      <c r="AO252" s="10"/>
      <c r="AP252" s="4"/>
      <c r="AQ252" s="10"/>
      <c r="AR252" s="4"/>
      <c r="AS252" s="4"/>
      <c r="AT252" s="4"/>
      <c r="AU252" s="4"/>
      <c r="AV252" s="4"/>
    </row>
    <row r="253" spans="1:48" ht="16" x14ac:dyDescent="0.2">
      <c r="A253" s="5"/>
      <c r="B253" s="7" t="s">
        <v>407</v>
      </c>
      <c r="C253" s="68" t="s">
        <v>408</v>
      </c>
      <c r="D253" s="82" t="s">
        <v>409</v>
      </c>
      <c r="E253" s="87"/>
      <c r="F253" s="82" t="s">
        <v>410</v>
      </c>
      <c r="G253" s="140"/>
      <c r="H253" s="82" t="s">
        <v>411</v>
      </c>
      <c r="I253" s="140"/>
      <c r="J253" s="4"/>
      <c r="K253" s="4"/>
      <c r="L253" s="10"/>
      <c r="M253" s="4"/>
      <c r="N253" s="4"/>
      <c r="O253" s="4"/>
      <c r="P253" s="4"/>
      <c r="Q253" s="4"/>
      <c r="R253" s="82"/>
      <c r="S253" s="82"/>
      <c r="T253" s="82">
        <v>419</v>
      </c>
      <c r="U253" s="82"/>
      <c r="V253" s="82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82"/>
      <c r="AI253" s="82" t="s">
        <v>81</v>
      </c>
      <c r="AJ253" s="89" t="s">
        <v>86</v>
      </c>
      <c r="AK253" s="14"/>
      <c r="AL253" s="14"/>
      <c r="AM253" s="14"/>
      <c r="AN253" s="95">
        <v>670400000</v>
      </c>
      <c r="AO253" s="188"/>
      <c r="AP253" s="185"/>
      <c r="AQ253" s="184"/>
      <c r="AR253" s="186"/>
      <c r="AS253" s="185"/>
      <c r="AT253" s="189"/>
      <c r="AU253" s="185"/>
      <c r="AV253" s="185"/>
    </row>
    <row r="254" spans="1:48" ht="30" customHeight="1" x14ac:dyDescent="0.2">
      <c r="A254" s="5"/>
      <c r="B254" s="7"/>
      <c r="C254" s="69" t="s">
        <v>412</v>
      </c>
      <c r="D254" s="83" t="s">
        <v>409</v>
      </c>
      <c r="E254" s="88"/>
      <c r="F254" s="83" t="s">
        <v>410</v>
      </c>
      <c r="G254" s="140"/>
      <c r="H254" s="83" t="s">
        <v>411</v>
      </c>
      <c r="I254" s="140"/>
      <c r="J254" s="4"/>
      <c r="K254" s="4"/>
      <c r="L254" s="10"/>
      <c r="M254" s="4"/>
      <c r="N254" s="4"/>
      <c r="O254" s="4"/>
      <c r="P254" s="4"/>
      <c r="Q254" s="4"/>
      <c r="R254" s="83"/>
      <c r="S254" s="83"/>
      <c r="T254" s="83">
        <v>490</v>
      </c>
      <c r="U254" s="83"/>
      <c r="V254" s="8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83"/>
      <c r="AI254" s="83" t="s">
        <v>81</v>
      </c>
      <c r="AJ254" s="90" t="s">
        <v>413</v>
      </c>
      <c r="AK254" s="14"/>
      <c r="AL254" s="14"/>
      <c r="AM254" s="14"/>
      <c r="AN254" s="96">
        <v>411820500</v>
      </c>
      <c r="AO254" s="188"/>
      <c r="AP254" s="185" t="s">
        <v>658</v>
      </c>
      <c r="AQ254" s="204" t="s">
        <v>72</v>
      </c>
      <c r="AR254" s="186"/>
      <c r="AS254" s="185"/>
      <c r="AT254" s="189" t="s">
        <v>414</v>
      </c>
      <c r="AU254" s="185"/>
      <c r="AV254" s="185"/>
    </row>
    <row r="255" spans="1:48" ht="30" customHeight="1" x14ac:dyDescent="0.2">
      <c r="A255" s="5"/>
      <c r="B255" s="7"/>
      <c r="C255" s="69" t="s">
        <v>415</v>
      </c>
      <c r="D255" s="83" t="s">
        <v>416</v>
      </c>
      <c r="E255" s="88" t="s">
        <v>331</v>
      </c>
      <c r="F255" s="83" t="s">
        <v>417</v>
      </c>
      <c r="G255" s="140"/>
      <c r="H255" s="83" t="s">
        <v>72</v>
      </c>
      <c r="I255" s="140"/>
      <c r="J255" s="4"/>
      <c r="K255" s="4"/>
      <c r="L255" s="10"/>
      <c r="M255" s="4"/>
      <c r="N255" s="4"/>
      <c r="O255" s="4"/>
      <c r="P255" s="4"/>
      <c r="Q255" s="4"/>
      <c r="R255" s="83" t="s">
        <v>418</v>
      </c>
      <c r="S255" s="83" t="s">
        <v>419</v>
      </c>
      <c r="T255" s="83" t="s">
        <v>420</v>
      </c>
      <c r="U255" s="83" t="s">
        <v>72</v>
      </c>
      <c r="V255" s="83" t="s">
        <v>72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83" t="s">
        <v>420</v>
      </c>
      <c r="AI255" s="83" t="s">
        <v>81</v>
      </c>
      <c r="AJ255" s="90">
        <v>2007</v>
      </c>
      <c r="AK255" s="14"/>
      <c r="AL255" s="14"/>
      <c r="AM255" s="14"/>
      <c r="AN255" s="96">
        <v>398932867.19903994</v>
      </c>
      <c r="AO255" s="188" t="s">
        <v>421</v>
      </c>
      <c r="AP255" s="185"/>
      <c r="AQ255" s="184" t="s">
        <v>645</v>
      </c>
      <c r="AR255" s="186" t="s">
        <v>659</v>
      </c>
      <c r="AS255" s="185"/>
      <c r="AT255" s="189" t="s">
        <v>422</v>
      </c>
      <c r="AU255" s="185"/>
      <c r="AV255" s="185"/>
    </row>
    <row r="256" spans="1:48" ht="30" customHeight="1" x14ac:dyDescent="0.2">
      <c r="A256" s="5"/>
      <c r="B256" s="7"/>
      <c r="C256" s="69" t="s">
        <v>423</v>
      </c>
      <c r="D256" s="83"/>
      <c r="E256" s="88" t="s">
        <v>331</v>
      </c>
      <c r="F256" s="83" t="s">
        <v>424</v>
      </c>
      <c r="G256" s="140"/>
      <c r="H256" s="83" t="s">
        <v>72</v>
      </c>
      <c r="I256" s="140"/>
      <c r="J256" s="4"/>
      <c r="K256" s="4"/>
      <c r="L256" s="10"/>
      <c r="M256" s="4"/>
      <c r="N256" s="4"/>
      <c r="O256" s="4"/>
      <c r="P256" s="4"/>
      <c r="Q256" s="4"/>
      <c r="R256" s="83" t="s">
        <v>418</v>
      </c>
      <c r="S256" s="83" t="s">
        <v>419</v>
      </c>
      <c r="T256" s="83" t="s">
        <v>420</v>
      </c>
      <c r="U256" s="92">
        <v>39345</v>
      </c>
      <c r="V256" s="83" t="s">
        <v>425</v>
      </c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83" t="s">
        <v>420</v>
      </c>
      <c r="AI256" s="83" t="s">
        <v>81</v>
      </c>
      <c r="AJ256" s="90">
        <v>2007</v>
      </c>
      <c r="AK256" s="14"/>
      <c r="AL256" s="14"/>
      <c r="AM256" s="14"/>
      <c r="AN256" s="96">
        <v>109528308.97073069</v>
      </c>
      <c r="AO256" s="188" t="s">
        <v>421</v>
      </c>
      <c r="AP256" s="185"/>
      <c r="AQ256" s="184" t="s">
        <v>645</v>
      </c>
      <c r="AR256" s="186" t="s">
        <v>660</v>
      </c>
      <c r="AS256" s="185"/>
      <c r="AT256" s="189" t="s">
        <v>426</v>
      </c>
      <c r="AU256" s="185"/>
      <c r="AV256" s="185"/>
    </row>
    <row r="257" spans="1:48" ht="30" customHeight="1" x14ac:dyDescent="0.2">
      <c r="A257" s="5"/>
      <c r="B257" s="7"/>
      <c r="C257" s="69" t="s">
        <v>427</v>
      </c>
      <c r="D257" s="83" t="s">
        <v>416</v>
      </c>
      <c r="E257" s="88" t="s">
        <v>331</v>
      </c>
      <c r="F257" s="83" t="s">
        <v>424</v>
      </c>
      <c r="G257" s="140"/>
      <c r="H257" s="83" t="s">
        <v>72</v>
      </c>
      <c r="I257" s="140"/>
      <c r="J257" s="4"/>
      <c r="K257" s="4"/>
      <c r="L257" s="10"/>
      <c r="M257" s="4"/>
      <c r="N257" s="4"/>
      <c r="O257" s="4"/>
      <c r="P257" s="4"/>
      <c r="Q257" s="4"/>
      <c r="R257" s="83" t="s">
        <v>418</v>
      </c>
      <c r="S257" s="83" t="s">
        <v>419</v>
      </c>
      <c r="T257" s="83" t="s">
        <v>420</v>
      </c>
      <c r="U257" s="92">
        <v>39330</v>
      </c>
      <c r="V257" s="83" t="s">
        <v>428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83" t="s">
        <v>420</v>
      </c>
      <c r="AI257" s="83" t="s">
        <v>81</v>
      </c>
      <c r="AJ257" s="90">
        <v>2007</v>
      </c>
      <c r="AK257" s="14"/>
      <c r="AL257" s="14"/>
      <c r="AM257" s="14"/>
      <c r="AN257" s="96">
        <v>428983868.5822084</v>
      </c>
      <c r="AO257" s="188" t="s">
        <v>421</v>
      </c>
      <c r="AP257" s="185"/>
      <c r="AQ257" s="184" t="s">
        <v>645</v>
      </c>
      <c r="AR257" s="186" t="s">
        <v>661</v>
      </c>
      <c r="AS257" s="185"/>
      <c r="AT257" s="189" t="s">
        <v>429</v>
      </c>
      <c r="AU257" s="185"/>
      <c r="AV257" s="185"/>
    </row>
    <row r="258" spans="1:48" ht="30" customHeight="1" x14ac:dyDescent="0.2">
      <c r="A258" s="5"/>
      <c r="B258" s="7"/>
      <c r="C258" s="69" t="s">
        <v>430</v>
      </c>
      <c r="D258" s="83" t="s">
        <v>416</v>
      </c>
      <c r="E258" s="88" t="s">
        <v>331</v>
      </c>
      <c r="F258" s="83" t="s">
        <v>424</v>
      </c>
      <c r="G258" s="140"/>
      <c r="H258" s="83" t="s">
        <v>72</v>
      </c>
      <c r="I258" s="140"/>
      <c r="J258" s="4"/>
      <c r="K258" s="4"/>
      <c r="L258" s="10"/>
      <c r="M258" s="4"/>
      <c r="N258" s="4"/>
      <c r="O258" s="4"/>
      <c r="P258" s="4"/>
      <c r="Q258" s="4"/>
      <c r="R258" s="83" t="s">
        <v>418</v>
      </c>
      <c r="S258" s="83" t="s">
        <v>419</v>
      </c>
      <c r="T258" s="83" t="s">
        <v>420</v>
      </c>
      <c r="U258" s="92">
        <v>39333</v>
      </c>
      <c r="V258" s="83" t="s">
        <v>431</v>
      </c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83" t="s">
        <v>420</v>
      </c>
      <c r="AI258" s="83" t="s">
        <v>81</v>
      </c>
      <c r="AJ258" s="90">
        <v>2007</v>
      </c>
      <c r="AK258" s="14"/>
      <c r="AL258" s="14"/>
      <c r="AM258" s="14"/>
      <c r="AN258" s="96">
        <v>286340014.7833271</v>
      </c>
      <c r="AO258" s="188" t="s">
        <v>421</v>
      </c>
      <c r="AP258" s="185"/>
      <c r="AQ258" s="184" t="s">
        <v>645</v>
      </c>
      <c r="AR258" s="186" t="s">
        <v>662</v>
      </c>
      <c r="AS258" s="185"/>
      <c r="AT258" s="189" t="s">
        <v>432</v>
      </c>
      <c r="AU258" s="185"/>
      <c r="AV258" s="185"/>
    </row>
    <row r="259" spans="1:48" ht="30" customHeight="1" x14ac:dyDescent="0.2">
      <c r="A259" s="5"/>
      <c r="B259" s="7"/>
      <c r="C259" s="69" t="s">
        <v>433</v>
      </c>
      <c r="D259" s="83"/>
      <c r="E259" s="88"/>
      <c r="F259" s="83"/>
      <c r="G259" s="140"/>
      <c r="H259" s="83"/>
      <c r="I259" s="140"/>
      <c r="J259" s="4"/>
      <c r="K259" s="4"/>
      <c r="L259" s="10"/>
      <c r="M259" s="4"/>
      <c r="N259" s="4"/>
      <c r="O259" s="4"/>
      <c r="P259" s="4"/>
      <c r="Q259" s="4"/>
      <c r="R259" s="83"/>
      <c r="S259" s="83"/>
      <c r="T259" s="83"/>
      <c r="U259" s="92"/>
      <c r="V259" s="8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83"/>
      <c r="AI259" s="83" t="s">
        <v>81</v>
      </c>
      <c r="AJ259" s="90">
        <v>2007</v>
      </c>
      <c r="AK259" s="14"/>
      <c r="AL259" s="14"/>
      <c r="AM259" s="14"/>
      <c r="AN259" s="96">
        <v>13153839.819550527</v>
      </c>
      <c r="AO259" s="188"/>
      <c r="AP259" s="185"/>
      <c r="AQ259" s="184"/>
      <c r="AR259" s="186"/>
      <c r="AS259" s="185"/>
      <c r="AT259" s="189"/>
      <c r="AU259" s="185"/>
      <c r="AV259" s="185"/>
    </row>
    <row r="260" spans="1:48" ht="30" customHeight="1" x14ac:dyDescent="0.2">
      <c r="A260" s="5"/>
      <c r="B260" s="7"/>
      <c r="C260" s="69" t="s">
        <v>434</v>
      </c>
      <c r="D260" s="83"/>
      <c r="E260" s="88"/>
      <c r="F260" s="83"/>
      <c r="G260" s="140"/>
      <c r="H260" s="83"/>
      <c r="I260" s="140"/>
      <c r="J260" s="4"/>
      <c r="K260" s="4"/>
      <c r="L260" s="10"/>
      <c r="M260" s="4"/>
      <c r="N260" s="4"/>
      <c r="O260" s="4"/>
      <c r="P260" s="4"/>
      <c r="Q260" s="4"/>
      <c r="R260" s="83"/>
      <c r="S260" s="83"/>
      <c r="T260" s="83"/>
      <c r="U260" s="92"/>
      <c r="V260" s="8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83"/>
      <c r="AI260" s="83" t="s">
        <v>81</v>
      </c>
      <c r="AJ260" s="90">
        <v>2007</v>
      </c>
      <c r="AK260" s="14"/>
      <c r="AL260" s="14"/>
      <c r="AM260" s="14"/>
      <c r="AN260" s="96">
        <v>592157753.59868789</v>
      </c>
      <c r="AO260" s="188" t="s">
        <v>421</v>
      </c>
      <c r="AP260" s="185"/>
      <c r="AQ260" s="184" t="s">
        <v>645</v>
      </c>
      <c r="AR260" s="186" t="s">
        <v>663</v>
      </c>
      <c r="AS260" s="185"/>
      <c r="AT260" s="189" t="s">
        <v>437</v>
      </c>
      <c r="AU260" s="185"/>
      <c r="AV260" s="185"/>
    </row>
    <row r="261" spans="1:48" ht="30" customHeight="1" x14ac:dyDescent="0.2">
      <c r="A261" s="5"/>
      <c r="B261" s="7"/>
      <c r="C261" s="69" t="s">
        <v>435</v>
      </c>
      <c r="D261" s="83" t="s">
        <v>416</v>
      </c>
      <c r="E261" s="88" t="s">
        <v>331</v>
      </c>
      <c r="F261" s="83" t="s">
        <v>424</v>
      </c>
      <c r="G261" s="140"/>
      <c r="H261" s="83" t="s">
        <v>72</v>
      </c>
      <c r="I261" s="140"/>
      <c r="J261" s="4"/>
      <c r="K261" s="4"/>
      <c r="L261" s="10"/>
      <c r="M261" s="4"/>
      <c r="N261" s="4"/>
      <c r="O261" s="4"/>
      <c r="P261" s="4"/>
      <c r="Q261" s="4"/>
      <c r="R261" s="83" t="s">
        <v>418</v>
      </c>
      <c r="S261" s="83" t="s">
        <v>419</v>
      </c>
      <c r="T261" s="83" t="s">
        <v>420</v>
      </c>
      <c r="U261" s="92">
        <v>39331</v>
      </c>
      <c r="V261" s="83" t="s">
        <v>436</v>
      </c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83" t="s">
        <v>420</v>
      </c>
      <c r="AI261" s="83" t="s">
        <v>81</v>
      </c>
      <c r="AJ261" s="90">
        <v>2007</v>
      </c>
      <c r="AK261" s="14"/>
      <c r="AL261" s="14"/>
      <c r="AM261" s="14"/>
      <c r="AN261" s="96">
        <v>28466515.945363164</v>
      </c>
      <c r="AO261" s="188"/>
      <c r="AP261" s="185"/>
      <c r="AQ261" s="184"/>
      <c r="AR261" s="186"/>
      <c r="AS261" s="185"/>
      <c r="AT261" s="189"/>
      <c r="AU261" s="185"/>
      <c r="AV261" s="185"/>
    </row>
    <row r="262" spans="1:48" ht="30" customHeight="1" x14ac:dyDescent="0.2">
      <c r="A262" s="5"/>
      <c r="B262" s="7"/>
      <c r="C262" s="69" t="s">
        <v>433</v>
      </c>
      <c r="D262" s="83"/>
      <c r="E262" s="88"/>
      <c r="F262" s="83"/>
      <c r="G262" s="140"/>
      <c r="H262" s="83"/>
      <c r="I262" s="140"/>
      <c r="J262" s="4"/>
      <c r="K262" s="4"/>
      <c r="L262" s="10"/>
      <c r="M262" s="4"/>
      <c r="N262" s="4"/>
      <c r="O262" s="4"/>
      <c r="P262" s="4"/>
      <c r="Q262" s="4"/>
      <c r="R262" s="83"/>
      <c r="S262" s="83"/>
      <c r="T262" s="83"/>
      <c r="U262" s="92"/>
      <c r="V262" s="8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83"/>
      <c r="AI262" s="83" t="s">
        <v>81</v>
      </c>
      <c r="AJ262" s="90">
        <v>2007</v>
      </c>
      <c r="AK262" s="14"/>
      <c r="AL262" s="14"/>
      <c r="AM262" s="14"/>
      <c r="AN262" s="96">
        <v>21688774.053610031</v>
      </c>
      <c r="AO262" s="188"/>
      <c r="AP262" s="185"/>
      <c r="AQ262" s="184"/>
      <c r="AR262" s="186"/>
      <c r="AS262" s="185"/>
      <c r="AT262" s="189"/>
      <c r="AU262" s="185"/>
      <c r="AV262" s="185"/>
    </row>
    <row r="263" spans="1:48" ht="30" customHeight="1" x14ac:dyDescent="0.2">
      <c r="A263" s="5"/>
      <c r="B263" s="7"/>
      <c r="C263" s="69" t="s">
        <v>438</v>
      </c>
      <c r="D263" s="83"/>
      <c r="E263" s="88"/>
      <c r="F263" s="83"/>
      <c r="G263" s="140"/>
      <c r="H263" s="83"/>
      <c r="I263" s="140"/>
      <c r="J263" s="4"/>
      <c r="K263" s="4"/>
      <c r="L263" s="10"/>
      <c r="M263" s="4"/>
      <c r="N263" s="4"/>
      <c r="O263" s="4"/>
      <c r="P263" s="4"/>
      <c r="Q263" s="4"/>
      <c r="R263" s="83"/>
      <c r="S263" s="83"/>
      <c r="T263" s="83"/>
      <c r="U263" s="92"/>
      <c r="V263" s="8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83"/>
      <c r="AI263" s="83" t="s">
        <v>81</v>
      </c>
      <c r="AJ263" s="90">
        <v>2007</v>
      </c>
      <c r="AK263" s="14"/>
      <c r="AL263" s="14"/>
      <c r="AM263" s="14"/>
      <c r="AN263" s="96">
        <v>376386583.28238451</v>
      </c>
      <c r="AO263" s="188" t="s">
        <v>421</v>
      </c>
      <c r="AP263" s="185"/>
      <c r="AQ263" s="184" t="s">
        <v>645</v>
      </c>
      <c r="AR263" s="186" t="s">
        <v>664</v>
      </c>
      <c r="AS263" s="185"/>
      <c r="AT263" s="189" t="s">
        <v>440</v>
      </c>
      <c r="AU263" s="185"/>
      <c r="AV263" s="185"/>
    </row>
    <row r="264" spans="1:48" ht="30" customHeight="1" x14ac:dyDescent="0.2">
      <c r="A264" s="5"/>
      <c r="B264" s="7"/>
      <c r="C264" s="69" t="s">
        <v>435</v>
      </c>
      <c r="D264" s="83" t="s">
        <v>416</v>
      </c>
      <c r="E264" s="88" t="s">
        <v>331</v>
      </c>
      <c r="F264" s="83" t="s">
        <v>424</v>
      </c>
      <c r="G264" s="140"/>
      <c r="H264" s="83" t="s">
        <v>72</v>
      </c>
      <c r="I264" s="140"/>
      <c r="J264" s="4"/>
      <c r="K264" s="4"/>
      <c r="L264" s="10"/>
      <c r="M264" s="4"/>
      <c r="N264" s="4"/>
      <c r="O264" s="4"/>
      <c r="P264" s="4"/>
      <c r="Q264" s="4"/>
      <c r="R264" s="83" t="s">
        <v>418</v>
      </c>
      <c r="S264" s="83" t="s">
        <v>419</v>
      </c>
      <c r="T264" s="83" t="s">
        <v>420</v>
      </c>
      <c r="U264" s="92">
        <v>39335</v>
      </c>
      <c r="V264" s="83" t="s">
        <v>439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83" t="s">
        <v>420</v>
      </c>
      <c r="AI264" s="83" t="s">
        <v>81</v>
      </c>
      <c r="AJ264" s="90">
        <v>2007</v>
      </c>
      <c r="AK264" s="14"/>
      <c r="AL264" s="14"/>
      <c r="AM264" s="14"/>
      <c r="AN264" s="96">
        <v>25102747.74723383</v>
      </c>
      <c r="AO264" s="188"/>
      <c r="AP264" s="185"/>
      <c r="AQ264" s="184"/>
      <c r="AR264" s="186"/>
      <c r="AS264" s="185"/>
      <c r="AT264" s="189"/>
      <c r="AU264" s="185"/>
      <c r="AV264" s="185"/>
    </row>
    <row r="265" spans="1:48" ht="30" customHeight="1" x14ac:dyDescent="0.2">
      <c r="A265" s="5"/>
      <c r="B265" s="7"/>
      <c r="C265" s="69" t="s">
        <v>433</v>
      </c>
      <c r="D265" s="83"/>
      <c r="E265" s="88"/>
      <c r="F265" s="83"/>
      <c r="G265" s="140"/>
      <c r="H265" s="83"/>
      <c r="I265" s="140"/>
      <c r="J265" s="4"/>
      <c r="K265" s="4"/>
      <c r="L265" s="10"/>
      <c r="M265" s="4"/>
      <c r="N265" s="4"/>
      <c r="O265" s="4"/>
      <c r="P265" s="4"/>
      <c r="Q265" s="4"/>
      <c r="R265" s="83"/>
      <c r="S265" s="83"/>
      <c r="T265" s="83"/>
      <c r="U265" s="92"/>
      <c r="V265" s="8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83"/>
      <c r="AI265" s="83" t="s">
        <v>81</v>
      </c>
      <c r="AJ265" s="90">
        <v>2007</v>
      </c>
      <c r="AK265" s="14"/>
      <c r="AL265" s="14"/>
      <c r="AM265" s="14"/>
      <c r="AN265" s="96">
        <v>17873156.396030486</v>
      </c>
      <c r="AO265" s="188"/>
      <c r="AP265" s="185"/>
      <c r="AQ265" s="184"/>
      <c r="AR265" s="186"/>
      <c r="AS265" s="185"/>
      <c r="AT265" s="189"/>
      <c r="AU265" s="185"/>
      <c r="AV265" s="185"/>
    </row>
    <row r="266" spans="1:48" ht="30" customHeight="1" x14ac:dyDescent="0.2">
      <c r="A266" s="5"/>
      <c r="B266" s="7"/>
      <c r="C266" s="69" t="s">
        <v>441</v>
      </c>
      <c r="D266" s="83"/>
      <c r="E266" s="88"/>
      <c r="F266" s="83"/>
      <c r="G266" s="140"/>
      <c r="H266" s="83"/>
      <c r="I266" s="140"/>
      <c r="J266" s="4"/>
      <c r="K266" s="4"/>
      <c r="L266" s="10"/>
      <c r="M266" s="4"/>
      <c r="N266" s="4"/>
      <c r="O266" s="4"/>
      <c r="P266" s="4"/>
      <c r="Q266" s="4"/>
      <c r="R266" s="83"/>
      <c r="S266" s="83"/>
      <c r="T266" s="83"/>
      <c r="U266" s="92"/>
      <c r="V266" s="8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83"/>
      <c r="AI266" s="83" t="s">
        <v>81</v>
      </c>
      <c r="AJ266" s="90">
        <v>2007</v>
      </c>
      <c r="AK266" s="14"/>
      <c r="AL266" s="14"/>
      <c r="AM266" s="14"/>
      <c r="AN266" s="96">
        <v>275828992.24660534</v>
      </c>
      <c r="AO266" s="188" t="s">
        <v>421</v>
      </c>
      <c r="AP266" s="185"/>
      <c r="AQ266" s="184" t="s">
        <v>645</v>
      </c>
      <c r="AR266" s="186" t="s">
        <v>665</v>
      </c>
      <c r="AS266" s="185"/>
      <c r="AT266" s="189" t="s">
        <v>443</v>
      </c>
      <c r="AU266" s="185"/>
      <c r="AV266" s="185"/>
    </row>
    <row r="267" spans="1:48" ht="30" customHeight="1" x14ac:dyDescent="0.2">
      <c r="A267" s="5"/>
      <c r="B267" s="7"/>
      <c r="C267" s="69" t="s">
        <v>435</v>
      </c>
      <c r="D267" s="83" t="s">
        <v>416</v>
      </c>
      <c r="E267" s="88" t="s">
        <v>331</v>
      </c>
      <c r="F267" s="83" t="s">
        <v>424</v>
      </c>
      <c r="G267" s="140"/>
      <c r="H267" s="83" t="s">
        <v>72</v>
      </c>
      <c r="I267" s="140"/>
      <c r="J267" s="4"/>
      <c r="K267" s="4"/>
      <c r="L267" s="10"/>
      <c r="M267" s="4"/>
      <c r="N267" s="4"/>
      <c r="O267" s="4"/>
      <c r="P267" s="4"/>
      <c r="Q267" s="4"/>
      <c r="R267" s="83" t="s">
        <v>418</v>
      </c>
      <c r="S267" s="83" t="s">
        <v>419</v>
      </c>
      <c r="T267" s="83" t="s">
        <v>420</v>
      </c>
      <c r="U267" s="92">
        <v>39332</v>
      </c>
      <c r="V267" s="83" t="s">
        <v>442</v>
      </c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83" t="s">
        <v>420</v>
      </c>
      <c r="AI267" s="83" t="s">
        <v>81</v>
      </c>
      <c r="AJ267" s="90">
        <v>2007</v>
      </c>
      <c r="AK267" s="14"/>
      <c r="AL267" s="14"/>
      <c r="AM267" s="14"/>
      <c r="AN267" s="96">
        <v>19745821.37797413</v>
      </c>
      <c r="AO267" s="188"/>
      <c r="AP267" s="185"/>
      <c r="AQ267" s="184"/>
      <c r="AR267" s="186"/>
      <c r="AS267" s="185"/>
      <c r="AT267" s="183"/>
      <c r="AU267" s="185"/>
      <c r="AV267" s="185"/>
    </row>
    <row r="268" spans="1:48" ht="30" customHeight="1" x14ac:dyDescent="0.2">
      <c r="A268" s="5"/>
      <c r="B268" s="7"/>
      <c r="C268" s="69" t="s">
        <v>433</v>
      </c>
      <c r="D268" s="83"/>
      <c r="E268" s="88"/>
      <c r="F268" s="83"/>
      <c r="G268" s="140"/>
      <c r="H268" s="83"/>
      <c r="I268" s="140"/>
      <c r="J268" s="4"/>
      <c r="K268" s="4"/>
      <c r="L268" s="10"/>
      <c r="M268" s="4"/>
      <c r="N268" s="4"/>
      <c r="O268" s="4"/>
      <c r="P268" s="4"/>
      <c r="Q268" s="4"/>
      <c r="R268" s="83"/>
      <c r="S268" s="83"/>
      <c r="T268" s="83"/>
      <c r="U268" s="92"/>
      <c r="V268" s="8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83"/>
      <c r="AI268" s="83" t="s">
        <v>81</v>
      </c>
      <c r="AJ268" s="90">
        <v>2007</v>
      </c>
      <c r="AK268" s="14"/>
      <c r="AL268" s="14"/>
      <c r="AM268" s="14"/>
      <c r="AN268" s="96">
        <v>12852606.846583722</v>
      </c>
      <c r="AO268" s="188"/>
      <c r="AP268" s="185"/>
      <c r="AQ268" s="184"/>
      <c r="AR268" s="186"/>
      <c r="AS268" s="185"/>
      <c r="AT268" s="189"/>
      <c r="AU268" s="185"/>
      <c r="AV268" s="185"/>
    </row>
    <row r="269" spans="1:48" ht="30" customHeight="1" x14ac:dyDescent="0.2">
      <c r="A269" s="5"/>
      <c r="B269" s="7"/>
      <c r="C269" s="69" t="s">
        <v>444</v>
      </c>
      <c r="D269" s="83"/>
      <c r="E269" s="88"/>
      <c r="F269" s="83"/>
      <c r="G269" s="140"/>
      <c r="H269" s="83"/>
      <c r="I269" s="140"/>
      <c r="J269" s="4"/>
      <c r="K269" s="4"/>
      <c r="L269" s="10"/>
      <c r="M269" s="4"/>
      <c r="N269" s="4"/>
      <c r="O269" s="4"/>
      <c r="P269" s="4"/>
      <c r="Q269" s="4"/>
      <c r="R269" s="83"/>
      <c r="S269" s="83"/>
      <c r="T269" s="83"/>
      <c r="U269" s="92"/>
      <c r="V269" s="8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83"/>
      <c r="AI269" s="83" t="s">
        <v>81</v>
      </c>
      <c r="AJ269" s="90">
        <v>2007</v>
      </c>
      <c r="AK269" s="14"/>
      <c r="AL269" s="14"/>
      <c r="AM269" s="14"/>
      <c r="AN269" s="96">
        <v>297360121.04436272</v>
      </c>
      <c r="AO269" s="188" t="s">
        <v>421</v>
      </c>
      <c r="AP269" s="185"/>
      <c r="AQ269" s="184" t="s">
        <v>645</v>
      </c>
      <c r="AR269" s="186" t="s">
        <v>666</v>
      </c>
      <c r="AS269" s="185"/>
      <c r="AT269" s="189" t="s">
        <v>446</v>
      </c>
      <c r="AU269" s="185"/>
      <c r="AV269" s="185"/>
    </row>
    <row r="270" spans="1:48" ht="30" customHeight="1" x14ac:dyDescent="0.2">
      <c r="A270" s="5"/>
      <c r="B270" s="7"/>
      <c r="C270" s="69" t="s">
        <v>435</v>
      </c>
      <c r="D270" s="83" t="s">
        <v>416</v>
      </c>
      <c r="E270" s="88" t="s">
        <v>331</v>
      </c>
      <c r="F270" s="83" t="s">
        <v>424</v>
      </c>
      <c r="G270" s="140"/>
      <c r="H270" s="83" t="s">
        <v>72</v>
      </c>
      <c r="I270" s="140"/>
      <c r="J270" s="4"/>
      <c r="K270" s="4"/>
      <c r="L270" s="10"/>
      <c r="M270" s="4"/>
      <c r="N270" s="4"/>
      <c r="O270" s="4"/>
      <c r="P270" s="4"/>
      <c r="Q270" s="4"/>
      <c r="R270" s="83" t="s">
        <v>418</v>
      </c>
      <c r="S270" s="83" t="s">
        <v>419</v>
      </c>
      <c r="T270" s="83" t="s">
        <v>420</v>
      </c>
      <c r="U270" s="92">
        <v>39335</v>
      </c>
      <c r="V270" s="83" t="s">
        <v>445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83" t="s">
        <v>420</v>
      </c>
      <c r="AI270" s="83" t="s">
        <v>81</v>
      </c>
      <c r="AJ270" s="90">
        <v>2007</v>
      </c>
      <c r="AK270" s="14"/>
      <c r="AL270" s="14"/>
      <c r="AM270" s="14"/>
      <c r="AN270" s="96">
        <v>19680554.233831324</v>
      </c>
      <c r="AO270" s="188"/>
      <c r="AP270" s="185"/>
      <c r="AQ270" s="184"/>
      <c r="AR270" s="186"/>
      <c r="AS270" s="185"/>
      <c r="AT270" s="189"/>
      <c r="AU270" s="185"/>
      <c r="AV270" s="185"/>
    </row>
    <row r="271" spans="1:48" ht="30" customHeight="1" x14ac:dyDescent="0.2">
      <c r="A271" s="5"/>
      <c r="B271" s="7"/>
      <c r="C271" s="69" t="s">
        <v>433</v>
      </c>
      <c r="D271" s="83"/>
      <c r="E271" s="88"/>
      <c r="F271" s="83"/>
      <c r="G271" s="140"/>
      <c r="H271" s="83"/>
      <c r="I271" s="140"/>
      <c r="J271" s="4"/>
      <c r="K271" s="4"/>
      <c r="L271" s="10"/>
      <c r="M271" s="4"/>
      <c r="N271" s="4"/>
      <c r="O271" s="4"/>
      <c r="P271" s="4"/>
      <c r="Q271" s="4"/>
      <c r="R271" s="83"/>
      <c r="S271" s="83"/>
      <c r="T271" s="83"/>
      <c r="U271" s="92"/>
      <c r="V271" s="8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83"/>
      <c r="AI271" s="83" t="s">
        <v>81</v>
      </c>
      <c r="AJ271" s="90">
        <v>2007</v>
      </c>
      <c r="AK271" s="14"/>
      <c r="AL271" s="14"/>
      <c r="AM271" s="14"/>
      <c r="AN271" s="96">
        <v>12852606.846583722</v>
      </c>
      <c r="AO271" s="188"/>
      <c r="AP271" s="185"/>
      <c r="AQ271" s="184"/>
      <c r="AR271" s="186"/>
      <c r="AS271" s="185"/>
      <c r="AT271" s="189"/>
      <c r="AU271" s="185"/>
      <c r="AV271" s="185"/>
    </row>
    <row r="272" spans="1:48" ht="30" customHeight="1" x14ac:dyDescent="0.2">
      <c r="A272" s="5"/>
      <c r="B272" s="7"/>
      <c r="C272" s="162" t="s">
        <v>447</v>
      </c>
      <c r="D272" s="83"/>
      <c r="E272" s="88"/>
      <c r="F272" s="83"/>
      <c r="G272" s="140"/>
      <c r="H272" s="83"/>
      <c r="I272" s="140"/>
      <c r="J272" s="4"/>
      <c r="K272" s="4"/>
      <c r="L272" s="10"/>
      <c r="M272" s="4"/>
      <c r="N272" s="4"/>
      <c r="O272" s="4"/>
      <c r="P272" s="4"/>
      <c r="Q272" s="4"/>
      <c r="R272" s="83"/>
      <c r="S272" s="83"/>
      <c r="T272" s="83"/>
      <c r="U272" s="92"/>
      <c r="V272" s="8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83"/>
      <c r="AI272" s="83" t="s">
        <v>81</v>
      </c>
      <c r="AJ272" s="90">
        <v>2007</v>
      </c>
      <c r="AK272" s="14"/>
      <c r="AL272" s="14"/>
      <c r="AM272" s="14"/>
      <c r="AN272" s="96">
        <v>50105084.503478728</v>
      </c>
      <c r="AO272" s="188" t="s">
        <v>421</v>
      </c>
      <c r="AP272" s="185"/>
      <c r="AQ272" s="184" t="s">
        <v>645</v>
      </c>
      <c r="AR272" s="186" t="s">
        <v>667</v>
      </c>
      <c r="AS272" s="185"/>
      <c r="AT272" s="189" t="s">
        <v>449</v>
      </c>
      <c r="AU272" s="185"/>
      <c r="AV272" s="185"/>
    </row>
    <row r="273" spans="1:48" ht="30" customHeight="1" x14ac:dyDescent="0.2">
      <c r="A273" s="5"/>
      <c r="B273" s="7"/>
      <c r="C273" s="69" t="s">
        <v>435</v>
      </c>
      <c r="D273" s="83" t="s">
        <v>416</v>
      </c>
      <c r="E273" s="88" t="s">
        <v>331</v>
      </c>
      <c r="F273" s="83" t="s">
        <v>424</v>
      </c>
      <c r="G273" s="140"/>
      <c r="H273" s="83" t="s">
        <v>72</v>
      </c>
      <c r="I273" s="140"/>
      <c r="J273" s="4"/>
      <c r="K273" s="4"/>
      <c r="L273" s="10"/>
      <c r="M273" s="4"/>
      <c r="N273" s="4"/>
      <c r="O273" s="4"/>
      <c r="P273" s="4"/>
      <c r="Q273" s="4"/>
      <c r="R273" s="83" t="s">
        <v>418</v>
      </c>
      <c r="S273" s="83" t="s">
        <v>419</v>
      </c>
      <c r="T273" s="83" t="s">
        <v>420</v>
      </c>
      <c r="U273" s="92">
        <v>39265</v>
      </c>
      <c r="V273" s="83" t="s">
        <v>448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83" t="s">
        <v>420</v>
      </c>
      <c r="AI273" s="83" t="s">
        <v>81</v>
      </c>
      <c r="AJ273" s="90">
        <v>2007</v>
      </c>
      <c r="AK273" s="14"/>
      <c r="AL273" s="14"/>
      <c r="AM273" s="14"/>
      <c r="AN273" s="96">
        <v>3413973.6936238008</v>
      </c>
      <c r="AO273" s="188"/>
      <c r="AP273" s="185"/>
      <c r="AQ273" s="184"/>
      <c r="AR273" s="186"/>
      <c r="AS273" s="185"/>
      <c r="AT273" s="189"/>
      <c r="AU273" s="185"/>
      <c r="AV273" s="185"/>
    </row>
    <row r="274" spans="1:48" ht="30" customHeight="1" x14ac:dyDescent="0.2">
      <c r="A274" s="5"/>
      <c r="B274" s="7"/>
      <c r="C274" s="69" t="s">
        <v>433</v>
      </c>
      <c r="D274" s="83"/>
      <c r="E274" s="88"/>
      <c r="F274" s="83"/>
      <c r="G274" s="140"/>
      <c r="H274" s="83"/>
      <c r="I274" s="140"/>
      <c r="J274" s="4"/>
      <c r="K274" s="4"/>
      <c r="L274" s="10"/>
      <c r="M274" s="4"/>
      <c r="N274" s="4"/>
      <c r="O274" s="4"/>
      <c r="P274" s="4"/>
      <c r="Q274" s="4"/>
      <c r="R274" s="83"/>
      <c r="S274" s="83"/>
      <c r="T274" s="83"/>
      <c r="U274" s="83"/>
      <c r="V274" s="8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83"/>
      <c r="AI274" s="83" t="s">
        <v>81</v>
      </c>
      <c r="AJ274" s="90">
        <v>2007</v>
      </c>
      <c r="AK274" s="14"/>
      <c r="AL274" s="14"/>
      <c r="AM274" s="14"/>
      <c r="AN274" s="96">
        <v>1907808.8287897711</v>
      </c>
      <c r="AO274" s="188"/>
      <c r="AP274" s="185"/>
      <c r="AQ274" s="184"/>
      <c r="AR274" s="186"/>
      <c r="AS274" s="185"/>
      <c r="AT274" s="189"/>
      <c r="AU274" s="185"/>
      <c r="AV274" s="185"/>
    </row>
    <row r="275" spans="1:48" ht="30" customHeight="1" x14ac:dyDescent="0.2">
      <c r="A275" s="5"/>
      <c r="B275" s="7"/>
      <c r="C275" s="69" t="s">
        <v>450</v>
      </c>
      <c r="D275" s="83" t="s">
        <v>451</v>
      </c>
      <c r="E275" s="88" t="s">
        <v>331</v>
      </c>
      <c r="F275" s="83" t="s">
        <v>452</v>
      </c>
      <c r="G275" s="140"/>
      <c r="H275" s="83" t="s">
        <v>72</v>
      </c>
      <c r="I275" s="140"/>
      <c r="J275" s="4"/>
      <c r="K275" s="4"/>
      <c r="L275" s="10"/>
      <c r="M275" s="4"/>
      <c r="N275" s="4"/>
      <c r="O275" s="4"/>
      <c r="P275" s="4"/>
      <c r="Q275" s="4"/>
      <c r="R275" s="83" t="s">
        <v>418</v>
      </c>
      <c r="S275" s="83" t="s">
        <v>419</v>
      </c>
      <c r="T275" s="83" t="s">
        <v>420</v>
      </c>
      <c r="U275" s="83" t="s">
        <v>72</v>
      </c>
      <c r="V275" s="83" t="s">
        <v>72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83" t="s">
        <v>420</v>
      </c>
      <c r="AI275" s="83" t="s">
        <v>81</v>
      </c>
      <c r="AJ275" s="90">
        <v>2007</v>
      </c>
      <c r="AK275" s="14"/>
      <c r="AL275" s="14"/>
      <c r="AM275" s="14"/>
      <c r="AN275" s="96">
        <v>1273834223.4481165</v>
      </c>
      <c r="AO275" s="188" t="s">
        <v>421</v>
      </c>
      <c r="AP275" s="185"/>
      <c r="AQ275" s="184" t="s">
        <v>645</v>
      </c>
      <c r="AR275" s="186" t="s">
        <v>668</v>
      </c>
      <c r="AS275" s="185"/>
      <c r="AT275" s="189" t="s">
        <v>453</v>
      </c>
      <c r="AU275" s="185"/>
      <c r="AV275" s="185"/>
    </row>
    <row r="276" spans="1:48" ht="30" customHeight="1" x14ac:dyDescent="0.2">
      <c r="A276" s="5"/>
      <c r="B276" s="7"/>
      <c r="C276" s="69" t="s">
        <v>454</v>
      </c>
      <c r="D276" s="83"/>
      <c r="E276" s="88"/>
      <c r="F276" s="83"/>
      <c r="G276" s="140"/>
      <c r="H276" s="83"/>
      <c r="I276" s="140"/>
      <c r="J276" s="4"/>
      <c r="K276" s="4"/>
      <c r="L276" s="10"/>
      <c r="M276" s="4"/>
      <c r="N276" s="4"/>
      <c r="O276" s="4"/>
      <c r="P276" s="4"/>
      <c r="Q276" s="4"/>
      <c r="R276" s="83"/>
      <c r="S276" s="83"/>
      <c r="T276" s="83"/>
      <c r="U276" s="83"/>
      <c r="V276" s="8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83"/>
      <c r="AI276" s="83" t="s">
        <v>81</v>
      </c>
      <c r="AJ276" s="90">
        <v>2007</v>
      </c>
      <c r="AK276" s="14"/>
      <c r="AL276" s="14"/>
      <c r="AM276" s="14"/>
      <c r="AN276" s="96">
        <v>54832082.593611114</v>
      </c>
      <c r="AO276" s="188"/>
      <c r="AP276" s="185"/>
      <c r="AQ276" s="184"/>
      <c r="AR276" s="186"/>
      <c r="AS276" s="185"/>
      <c r="AT276" s="189"/>
      <c r="AU276" s="185"/>
      <c r="AV276" s="185"/>
    </row>
    <row r="277" spans="1:48" ht="30" customHeight="1" x14ac:dyDescent="0.2">
      <c r="A277" s="5"/>
      <c r="B277" s="7"/>
      <c r="C277" s="69" t="s">
        <v>455</v>
      </c>
      <c r="D277" s="83"/>
      <c r="E277" s="88"/>
      <c r="F277" s="83"/>
      <c r="G277" s="140"/>
      <c r="H277" s="83"/>
      <c r="I277" s="140"/>
      <c r="J277" s="4"/>
      <c r="K277" s="4"/>
      <c r="L277" s="10"/>
      <c r="M277" s="4"/>
      <c r="N277" s="4"/>
      <c r="O277" s="4"/>
      <c r="P277" s="4"/>
      <c r="Q277" s="4"/>
      <c r="R277" s="83"/>
      <c r="S277" s="83"/>
      <c r="T277" s="83"/>
      <c r="U277" s="83"/>
      <c r="V277" s="8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83"/>
      <c r="AI277" s="83" t="s">
        <v>81</v>
      </c>
      <c r="AJ277" s="90">
        <v>2007</v>
      </c>
      <c r="AK277" s="14"/>
      <c r="AL277" s="14"/>
      <c r="AM277" s="14"/>
      <c r="AN277" s="96">
        <v>38501946.932928301</v>
      </c>
      <c r="AO277" s="188"/>
      <c r="AP277" s="185"/>
      <c r="AQ277" s="184"/>
      <c r="AR277" s="186"/>
      <c r="AS277" s="185"/>
      <c r="AT277" s="189"/>
      <c r="AU277" s="185"/>
      <c r="AV277" s="185"/>
    </row>
    <row r="278" spans="1:48" ht="30" customHeight="1" x14ac:dyDescent="0.2">
      <c r="A278" s="5"/>
      <c r="B278" s="7"/>
      <c r="C278" s="69" t="s">
        <v>456</v>
      </c>
      <c r="D278" s="83" t="s">
        <v>416</v>
      </c>
      <c r="E278" s="88" t="s">
        <v>331</v>
      </c>
      <c r="F278" s="83" t="s">
        <v>452</v>
      </c>
      <c r="G278" s="140"/>
      <c r="H278" s="83" t="s">
        <v>72</v>
      </c>
      <c r="I278" s="140"/>
      <c r="J278" s="4"/>
      <c r="K278" s="4"/>
      <c r="L278" s="10"/>
      <c r="M278" s="4"/>
      <c r="N278" s="4"/>
      <c r="O278" s="4"/>
      <c r="P278" s="4"/>
      <c r="Q278" s="4"/>
      <c r="R278" s="83" t="s">
        <v>418</v>
      </c>
      <c r="S278" s="83" t="s">
        <v>419</v>
      </c>
      <c r="T278" s="83" t="s">
        <v>420</v>
      </c>
      <c r="U278" s="83" t="s">
        <v>72</v>
      </c>
      <c r="V278" s="83" t="s">
        <v>72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83" t="s">
        <v>420</v>
      </c>
      <c r="AI278" s="83" t="s">
        <v>81</v>
      </c>
      <c r="AJ278" s="90">
        <v>2007</v>
      </c>
      <c r="AK278" s="14"/>
      <c r="AL278" s="14"/>
      <c r="AM278" s="14"/>
      <c r="AN278" s="96">
        <v>1205996897.9390454</v>
      </c>
      <c r="AO278" s="188" t="s">
        <v>421</v>
      </c>
      <c r="AP278" s="185"/>
      <c r="AQ278" s="184" t="s">
        <v>645</v>
      </c>
      <c r="AR278" s="186" t="s">
        <v>669</v>
      </c>
      <c r="AS278" s="185"/>
      <c r="AT278" s="189" t="s">
        <v>457</v>
      </c>
      <c r="AU278" s="185"/>
      <c r="AV278" s="185"/>
    </row>
    <row r="279" spans="1:48" ht="30" customHeight="1" x14ac:dyDescent="0.2">
      <c r="A279" s="5"/>
      <c r="B279" s="7"/>
      <c r="C279" s="69" t="s">
        <v>454</v>
      </c>
      <c r="D279" s="83"/>
      <c r="E279" s="88"/>
      <c r="F279" s="83"/>
      <c r="G279" s="140"/>
      <c r="H279" s="83"/>
      <c r="I279" s="140"/>
      <c r="J279" s="4"/>
      <c r="K279" s="4"/>
      <c r="L279" s="10"/>
      <c r="M279" s="4"/>
      <c r="N279" s="4"/>
      <c r="O279" s="4"/>
      <c r="P279" s="4"/>
      <c r="Q279" s="4"/>
      <c r="R279" s="83"/>
      <c r="S279" s="83"/>
      <c r="T279" s="83"/>
      <c r="U279" s="83"/>
      <c r="V279" s="8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83"/>
      <c r="AI279" s="83" t="s">
        <v>81</v>
      </c>
      <c r="AJ279" s="90">
        <v>2007</v>
      </c>
      <c r="AK279" s="14"/>
      <c r="AL279" s="14"/>
      <c r="AM279" s="14"/>
      <c r="AN279" s="96">
        <v>52920651.37768773</v>
      </c>
      <c r="AO279" s="188"/>
      <c r="AP279" s="185"/>
      <c r="AQ279" s="184"/>
      <c r="AR279" s="186"/>
      <c r="AS279" s="185"/>
      <c r="AT279" s="189"/>
      <c r="AU279" s="185"/>
      <c r="AV279" s="185"/>
    </row>
    <row r="280" spans="1:48" ht="30" customHeight="1" x14ac:dyDescent="0.2">
      <c r="A280" s="5"/>
      <c r="B280" s="7"/>
      <c r="C280" s="69" t="s">
        <v>455</v>
      </c>
      <c r="D280" s="83"/>
      <c r="E280" s="88"/>
      <c r="F280" s="83"/>
      <c r="G280" s="140"/>
      <c r="H280" s="83"/>
      <c r="I280" s="140"/>
      <c r="J280" s="4"/>
      <c r="K280" s="4"/>
      <c r="L280" s="10"/>
      <c r="M280" s="4"/>
      <c r="N280" s="4"/>
      <c r="O280" s="4"/>
      <c r="P280" s="4"/>
      <c r="Q280" s="4"/>
      <c r="R280" s="83"/>
      <c r="S280" s="83"/>
      <c r="T280" s="83"/>
      <c r="U280" s="83"/>
      <c r="V280" s="8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83"/>
      <c r="AI280" s="83" t="s">
        <v>81</v>
      </c>
      <c r="AJ280" s="90">
        <v>2007</v>
      </c>
      <c r="AK280" s="14"/>
      <c r="AL280" s="14"/>
      <c r="AM280" s="14"/>
      <c r="AN280" s="96">
        <v>37159779.417746834</v>
      </c>
      <c r="AO280" s="188"/>
      <c r="AP280" s="185"/>
      <c r="AQ280" s="184"/>
      <c r="AR280" s="186"/>
      <c r="AS280" s="185"/>
      <c r="AT280" s="189"/>
      <c r="AU280" s="185"/>
      <c r="AV280" s="185"/>
    </row>
    <row r="281" spans="1:48" ht="30" customHeight="1" x14ac:dyDescent="0.2">
      <c r="A281" s="5"/>
      <c r="B281" s="7"/>
      <c r="C281" s="69" t="s">
        <v>458</v>
      </c>
      <c r="D281" s="83"/>
      <c r="E281" s="88"/>
      <c r="F281" s="83" t="s">
        <v>452</v>
      </c>
      <c r="G281" s="140"/>
      <c r="H281" s="83" t="s">
        <v>72</v>
      </c>
      <c r="I281" s="140"/>
      <c r="J281" s="4"/>
      <c r="K281" s="4"/>
      <c r="L281" s="10"/>
      <c r="M281" s="4"/>
      <c r="N281" s="4"/>
      <c r="O281" s="4"/>
      <c r="P281" s="4"/>
      <c r="Q281" s="4"/>
      <c r="R281" s="83" t="s">
        <v>418</v>
      </c>
      <c r="S281" s="83" t="s">
        <v>419</v>
      </c>
      <c r="T281" s="83" t="s">
        <v>420</v>
      </c>
      <c r="U281" s="83" t="s">
        <v>72</v>
      </c>
      <c r="V281" s="83" t="s">
        <v>72</v>
      </c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83" t="s">
        <v>420</v>
      </c>
      <c r="AI281" s="83" t="s">
        <v>81</v>
      </c>
      <c r="AJ281" s="90">
        <v>2007</v>
      </c>
      <c r="AK281" s="14"/>
      <c r="AL281" s="14"/>
      <c r="AM281" s="14"/>
      <c r="AN281" s="96">
        <v>340694123.66778028</v>
      </c>
      <c r="AO281" s="188" t="s">
        <v>421</v>
      </c>
      <c r="AP281" s="185"/>
      <c r="AQ281" s="184" t="s">
        <v>645</v>
      </c>
      <c r="AR281" s="186" t="s">
        <v>670</v>
      </c>
      <c r="AS281" s="185"/>
      <c r="AT281" s="189" t="s">
        <v>459</v>
      </c>
      <c r="AU281" s="185"/>
      <c r="AV281" s="185"/>
    </row>
    <row r="282" spans="1:48" ht="30" customHeight="1" x14ac:dyDescent="0.2">
      <c r="A282" s="5"/>
      <c r="B282" s="7"/>
      <c r="C282" s="69" t="s">
        <v>455</v>
      </c>
      <c r="D282" s="83"/>
      <c r="E282" s="88"/>
      <c r="F282" s="83"/>
      <c r="G282" s="140"/>
      <c r="H282" s="83"/>
      <c r="I282" s="140"/>
      <c r="J282" s="4"/>
      <c r="K282" s="4"/>
      <c r="L282" s="10"/>
      <c r="M282" s="4"/>
      <c r="N282" s="4"/>
      <c r="O282" s="4"/>
      <c r="P282" s="4"/>
      <c r="Q282" s="4"/>
      <c r="R282" s="83"/>
      <c r="S282" s="83"/>
      <c r="T282" s="83"/>
      <c r="U282" s="83"/>
      <c r="V282" s="8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83"/>
      <c r="AI282" s="83" t="s">
        <v>81</v>
      </c>
      <c r="AJ282" s="90">
        <v>2007</v>
      </c>
      <c r="AK282" s="14"/>
      <c r="AL282" s="14"/>
      <c r="AM282" s="14"/>
      <c r="AN282" s="96">
        <v>23160567.426470395</v>
      </c>
      <c r="AO282" s="188"/>
      <c r="AP282" s="185"/>
      <c r="AQ282" s="184"/>
      <c r="AR282" s="186"/>
      <c r="AS282" s="185"/>
      <c r="AT282" s="189"/>
      <c r="AU282" s="185"/>
      <c r="AV282" s="185"/>
    </row>
    <row r="283" spans="1:48" ht="30" customHeight="1" x14ac:dyDescent="0.2">
      <c r="A283" s="5"/>
      <c r="B283" s="7"/>
      <c r="C283" s="69" t="s">
        <v>460</v>
      </c>
      <c r="D283" s="83" t="s">
        <v>451</v>
      </c>
      <c r="E283" s="88" t="s">
        <v>331</v>
      </c>
      <c r="F283" s="83" t="s">
        <v>452</v>
      </c>
      <c r="G283" s="140"/>
      <c r="H283" s="83" t="s">
        <v>72</v>
      </c>
      <c r="I283" s="140"/>
      <c r="J283" s="4"/>
      <c r="K283" s="4"/>
      <c r="L283" s="10"/>
      <c r="M283" s="4"/>
      <c r="N283" s="4"/>
      <c r="O283" s="4"/>
      <c r="P283" s="4"/>
      <c r="Q283" s="4"/>
      <c r="R283" s="83" t="s">
        <v>418</v>
      </c>
      <c r="S283" s="83" t="s">
        <v>419</v>
      </c>
      <c r="T283" s="83" t="s">
        <v>420</v>
      </c>
      <c r="U283" s="83">
        <v>39330</v>
      </c>
      <c r="V283" s="83" t="s">
        <v>461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83" t="s">
        <v>420</v>
      </c>
      <c r="AI283" s="83" t="s">
        <v>81</v>
      </c>
      <c r="AJ283" s="90">
        <v>2007</v>
      </c>
      <c r="AK283" s="14"/>
      <c r="AL283" s="14"/>
      <c r="AM283" s="14"/>
      <c r="AN283" s="96">
        <v>14195186.487191532</v>
      </c>
      <c r="AO283" s="188" t="s">
        <v>421</v>
      </c>
      <c r="AP283" s="185"/>
      <c r="AQ283" s="184" t="s">
        <v>645</v>
      </c>
      <c r="AR283" s="186" t="s">
        <v>671</v>
      </c>
      <c r="AS283" s="185"/>
      <c r="AT283" s="189" t="s">
        <v>462</v>
      </c>
      <c r="AU283" s="185"/>
      <c r="AV283" s="185"/>
    </row>
    <row r="284" spans="1:48" ht="30" customHeight="1" x14ac:dyDescent="0.2">
      <c r="A284" s="5"/>
      <c r="B284" s="7"/>
      <c r="C284" s="69" t="s">
        <v>454</v>
      </c>
      <c r="D284" s="83"/>
      <c r="E284" s="88"/>
      <c r="F284" s="83"/>
      <c r="G284" s="140"/>
      <c r="H284" s="83"/>
      <c r="I284" s="140"/>
      <c r="J284" s="4"/>
      <c r="K284" s="4"/>
      <c r="L284" s="10"/>
      <c r="M284" s="4"/>
      <c r="N284" s="4"/>
      <c r="O284" s="4"/>
      <c r="P284" s="4"/>
      <c r="Q284" s="4"/>
      <c r="R284" s="83"/>
      <c r="S284" s="83"/>
      <c r="T284" s="83"/>
      <c r="U284" s="83"/>
      <c r="V284" s="8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83"/>
      <c r="AI284" s="83" t="s">
        <v>81</v>
      </c>
      <c r="AJ284" s="90">
        <v>2007</v>
      </c>
      <c r="AK284" s="14"/>
      <c r="AL284" s="14"/>
      <c r="AM284" s="14"/>
      <c r="AN284" s="96">
        <v>291284008.66030335</v>
      </c>
      <c r="AO284" s="188"/>
      <c r="AP284" s="185"/>
      <c r="AQ284" s="184"/>
      <c r="AR284" s="186"/>
      <c r="AS284" s="185"/>
      <c r="AT284" s="189"/>
      <c r="AU284" s="185"/>
      <c r="AV284" s="185"/>
    </row>
    <row r="285" spans="1:48" ht="30" customHeight="1" x14ac:dyDescent="0.2">
      <c r="A285" s="5"/>
      <c r="B285" s="7"/>
      <c r="C285" s="69" t="s">
        <v>455</v>
      </c>
      <c r="D285" s="83"/>
      <c r="E285" s="88"/>
      <c r="F285" s="83"/>
      <c r="G285" s="140"/>
      <c r="H285" s="83"/>
      <c r="I285" s="140"/>
      <c r="J285" s="4"/>
      <c r="K285" s="4"/>
      <c r="L285" s="10"/>
      <c r="M285" s="4"/>
      <c r="N285" s="4"/>
      <c r="O285" s="4"/>
      <c r="P285" s="4"/>
      <c r="Q285" s="4"/>
      <c r="R285" s="83"/>
      <c r="S285" s="83"/>
      <c r="T285" s="83"/>
      <c r="U285" s="83"/>
      <c r="V285" s="8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83"/>
      <c r="AI285" s="83" t="s">
        <v>81</v>
      </c>
      <c r="AJ285" s="90">
        <v>2007</v>
      </c>
      <c r="AK285" s="14"/>
      <c r="AL285" s="14"/>
      <c r="AM285" s="14"/>
      <c r="AN285" s="96">
        <v>22235567.805751145</v>
      </c>
      <c r="AO285" s="188"/>
      <c r="AP285" s="185"/>
      <c r="AQ285" s="184"/>
      <c r="AR285" s="186"/>
      <c r="AS285" s="185"/>
      <c r="AT285" s="189"/>
      <c r="AU285" s="185"/>
      <c r="AV285" s="185"/>
    </row>
    <row r="286" spans="1:48" ht="30" customHeight="1" x14ac:dyDescent="0.2">
      <c r="A286" s="5"/>
      <c r="B286" s="7"/>
      <c r="C286" s="69" t="s">
        <v>463</v>
      </c>
      <c r="D286" s="83" t="s">
        <v>451</v>
      </c>
      <c r="E286" s="88" t="s">
        <v>331</v>
      </c>
      <c r="F286" s="83" t="s">
        <v>452</v>
      </c>
      <c r="G286" s="140"/>
      <c r="H286" s="83" t="s">
        <v>72</v>
      </c>
      <c r="I286" s="140"/>
      <c r="J286" s="4"/>
      <c r="K286" s="4"/>
      <c r="L286" s="10"/>
      <c r="M286" s="4"/>
      <c r="N286" s="4"/>
      <c r="O286" s="4"/>
      <c r="P286" s="4"/>
      <c r="Q286" s="4"/>
      <c r="R286" s="83" t="s">
        <v>418</v>
      </c>
      <c r="S286" s="83" t="s">
        <v>419</v>
      </c>
      <c r="T286" s="83" t="s">
        <v>420</v>
      </c>
      <c r="U286" s="83">
        <v>39400</v>
      </c>
      <c r="V286" s="83" t="s">
        <v>464</v>
      </c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83" t="s">
        <v>420</v>
      </c>
      <c r="AI286" s="83" t="s">
        <v>81</v>
      </c>
      <c r="AJ286" s="90">
        <v>2007</v>
      </c>
      <c r="AK286" s="14"/>
      <c r="AL286" s="14"/>
      <c r="AM286" s="14"/>
      <c r="AN286" s="96">
        <v>13868964.326299019</v>
      </c>
      <c r="AO286" s="188" t="s">
        <v>465</v>
      </c>
      <c r="AP286" s="185"/>
      <c r="AQ286" s="184" t="s">
        <v>645</v>
      </c>
      <c r="AR286" s="186" t="s">
        <v>672</v>
      </c>
      <c r="AS286" s="185"/>
      <c r="AT286" s="189" t="s">
        <v>466</v>
      </c>
      <c r="AU286" s="185"/>
      <c r="AV286" s="185"/>
    </row>
    <row r="287" spans="1:48" ht="30" customHeight="1" x14ac:dyDescent="0.2">
      <c r="A287" s="5"/>
      <c r="B287" s="7"/>
      <c r="C287" s="69" t="s">
        <v>454</v>
      </c>
      <c r="D287" s="83"/>
      <c r="E287" s="88"/>
      <c r="F287" s="83"/>
      <c r="G287" s="140"/>
      <c r="H287" s="83"/>
      <c r="I287" s="140"/>
      <c r="J287" s="4"/>
      <c r="K287" s="4"/>
      <c r="L287" s="10"/>
      <c r="M287" s="4"/>
      <c r="N287" s="4"/>
      <c r="O287" s="4"/>
      <c r="P287" s="4"/>
      <c r="Q287" s="4"/>
      <c r="R287" s="83"/>
      <c r="S287" s="83"/>
      <c r="T287" s="83"/>
      <c r="U287" s="93"/>
      <c r="V287" s="8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83"/>
      <c r="AI287" s="83" t="s">
        <v>81</v>
      </c>
      <c r="AJ287" s="90">
        <v>2007</v>
      </c>
      <c r="AK287" s="14"/>
      <c r="AL287" s="14"/>
      <c r="AM287" s="14"/>
      <c r="AN287" s="96">
        <v>70098569.692707002</v>
      </c>
      <c r="AO287" s="188"/>
      <c r="AP287" s="185"/>
      <c r="AQ287" s="184"/>
      <c r="AR287" s="186"/>
      <c r="AS287" s="185"/>
      <c r="AT287" s="189"/>
      <c r="AU287" s="185"/>
      <c r="AV287" s="185"/>
    </row>
    <row r="288" spans="1:48" ht="30" customHeight="1" x14ac:dyDescent="0.2">
      <c r="A288" s="5"/>
      <c r="B288" s="7"/>
      <c r="C288" s="69" t="s">
        <v>455</v>
      </c>
      <c r="D288" s="83"/>
      <c r="E288" s="88"/>
      <c r="F288" s="83"/>
      <c r="G288" s="140"/>
      <c r="H288" s="83"/>
      <c r="I288" s="140"/>
      <c r="J288" s="4"/>
      <c r="K288" s="4"/>
      <c r="L288" s="10"/>
      <c r="M288" s="4"/>
      <c r="N288" s="4"/>
      <c r="O288" s="4"/>
      <c r="P288" s="4"/>
      <c r="Q288" s="4"/>
      <c r="R288" s="83"/>
      <c r="S288" s="83"/>
      <c r="T288" s="83"/>
      <c r="U288" s="93"/>
      <c r="V288" s="8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83"/>
      <c r="AI288" s="83" t="s">
        <v>81</v>
      </c>
      <c r="AJ288" s="90">
        <v>2007</v>
      </c>
      <c r="AK288" s="14"/>
      <c r="AL288" s="14"/>
      <c r="AM288" s="14"/>
      <c r="AN288" s="96">
        <v>4899362.3978773719</v>
      </c>
      <c r="AO288" s="188"/>
      <c r="AP288" s="185"/>
      <c r="AQ288" s="184"/>
      <c r="AR288" s="186"/>
      <c r="AS288" s="185"/>
      <c r="AT288" s="189"/>
      <c r="AU288" s="185"/>
      <c r="AV288" s="185"/>
    </row>
    <row r="289" spans="1:48" ht="30" customHeight="1" x14ac:dyDescent="0.2">
      <c r="A289" s="5"/>
      <c r="B289" s="7"/>
      <c r="C289" s="69" t="s">
        <v>467</v>
      </c>
      <c r="D289" s="83" t="s">
        <v>72</v>
      </c>
      <c r="E289" s="88" t="s">
        <v>72</v>
      </c>
      <c r="F289" s="83" t="s">
        <v>452</v>
      </c>
      <c r="G289" s="140"/>
      <c r="H289" s="83" t="s">
        <v>72</v>
      </c>
      <c r="I289" s="140"/>
      <c r="J289" s="4"/>
      <c r="K289" s="4"/>
      <c r="L289" s="10"/>
      <c r="M289" s="4"/>
      <c r="N289" s="4"/>
      <c r="O289" s="4"/>
      <c r="P289" s="4"/>
      <c r="Q289" s="4"/>
      <c r="R289" s="83" t="s">
        <v>418</v>
      </c>
      <c r="S289" s="83" t="s">
        <v>419</v>
      </c>
      <c r="T289" s="83" t="s">
        <v>420</v>
      </c>
      <c r="U289" s="93" t="s">
        <v>72</v>
      </c>
      <c r="V289" s="83" t="s">
        <v>72</v>
      </c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83" t="s">
        <v>420</v>
      </c>
      <c r="AI289" s="83" t="s">
        <v>81</v>
      </c>
      <c r="AJ289" s="90">
        <v>2007</v>
      </c>
      <c r="AK289" s="14"/>
      <c r="AL289" s="14"/>
      <c r="AM289" s="14"/>
      <c r="AN289" s="96">
        <v>2788867.8264840422</v>
      </c>
      <c r="AO289" s="188" t="s">
        <v>421</v>
      </c>
      <c r="AP289" s="185"/>
      <c r="AQ289" s="184" t="s">
        <v>645</v>
      </c>
      <c r="AR289" s="186" t="s">
        <v>673</v>
      </c>
      <c r="AS289" s="185"/>
      <c r="AT289" s="189" t="s">
        <v>468</v>
      </c>
      <c r="AU289" s="185"/>
      <c r="AV289" s="185"/>
    </row>
    <row r="290" spans="1:48" ht="30" customHeight="1" x14ac:dyDescent="0.2">
      <c r="A290" s="5"/>
      <c r="B290" s="7"/>
      <c r="C290" s="69" t="s">
        <v>469</v>
      </c>
      <c r="D290" s="83"/>
      <c r="E290" s="88"/>
      <c r="F290" s="83" t="s">
        <v>470</v>
      </c>
      <c r="G290" s="140"/>
      <c r="H290" s="83" t="s">
        <v>72</v>
      </c>
      <c r="I290" s="140"/>
      <c r="J290" s="4"/>
      <c r="K290" s="4"/>
      <c r="L290" s="10"/>
      <c r="M290" s="4"/>
      <c r="N290" s="4"/>
      <c r="O290" s="4"/>
      <c r="P290" s="4"/>
      <c r="Q290" s="4"/>
      <c r="R290" s="83" t="s">
        <v>418</v>
      </c>
      <c r="S290" s="83" t="s">
        <v>419</v>
      </c>
      <c r="T290" s="83" t="s">
        <v>420</v>
      </c>
      <c r="U290" s="93">
        <v>39328</v>
      </c>
      <c r="V290" s="83" t="s">
        <v>471</v>
      </c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83" t="s">
        <v>420</v>
      </c>
      <c r="AI290" s="83" t="s">
        <v>81</v>
      </c>
      <c r="AJ290" s="90">
        <v>2007</v>
      </c>
      <c r="AK290" s="14"/>
      <c r="AL290" s="14"/>
      <c r="AM290" s="14"/>
      <c r="AN290" s="96">
        <v>575104343.63131607</v>
      </c>
      <c r="AO290" s="188" t="s">
        <v>421</v>
      </c>
      <c r="AP290" s="185"/>
      <c r="AQ290" s="184" t="s">
        <v>645</v>
      </c>
      <c r="AR290" s="186" t="s">
        <v>674</v>
      </c>
      <c r="AS290" s="185"/>
      <c r="AT290" s="189" t="s">
        <v>472</v>
      </c>
      <c r="AU290" s="185"/>
      <c r="AV290" s="185"/>
    </row>
    <row r="291" spans="1:48" ht="30" customHeight="1" x14ac:dyDescent="0.2">
      <c r="A291" s="5"/>
      <c r="B291" s="7"/>
      <c r="C291" s="69" t="s">
        <v>454</v>
      </c>
      <c r="D291" s="83"/>
      <c r="E291" s="88"/>
      <c r="F291" s="83"/>
      <c r="G291" s="140"/>
      <c r="H291" s="83"/>
      <c r="I291" s="140"/>
      <c r="J291" s="4"/>
      <c r="K291" s="4"/>
      <c r="L291" s="10"/>
      <c r="M291" s="4"/>
      <c r="N291" s="4"/>
      <c r="O291" s="4"/>
      <c r="P291" s="4"/>
      <c r="Q291" s="4"/>
      <c r="R291" s="83"/>
      <c r="S291" s="83"/>
      <c r="T291" s="83"/>
      <c r="U291" s="93"/>
      <c r="V291" s="8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83"/>
      <c r="AI291" s="83" t="s">
        <v>81</v>
      </c>
      <c r="AJ291" s="90">
        <v>2007</v>
      </c>
      <c r="AK291" s="14"/>
      <c r="AL291" s="14"/>
      <c r="AM291" s="14"/>
      <c r="AN291" s="96">
        <v>85617654.567072853</v>
      </c>
      <c r="AO291" s="188"/>
      <c r="AP291" s="185"/>
      <c r="AQ291" s="184"/>
      <c r="AR291" s="186"/>
      <c r="AS291" s="185"/>
      <c r="AT291" s="189"/>
      <c r="AU291" s="185"/>
      <c r="AV291" s="185"/>
    </row>
    <row r="292" spans="1:48" ht="30" customHeight="1" x14ac:dyDescent="0.2">
      <c r="A292" s="5"/>
      <c r="B292" s="7"/>
      <c r="C292" s="69" t="s">
        <v>455</v>
      </c>
      <c r="D292" s="83"/>
      <c r="E292" s="88"/>
      <c r="F292" s="83"/>
      <c r="G292" s="140"/>
      <c r="H292" s="83"/>
      <c r="I292" s="140"/>
      <c r="J292" s="4"/>
      <c r="K292" s="4"/>
      <c r="L292" s="10"/>
      <c r="M292" s="4"/>
      <c r="N292" s="4"/>
      <c r="O292" s="4"/>
      <c r="P292" s="4"/>
      <c r="Q292" s="4"/>
      <c r="R292" s="83"/>
      <c r="S292" s="83"/>
      <c r="T292" s="83"/>
      <c r="U292" s="93"/>
      <c r="V292" s="8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83"/>
      <c r="AI292" s="83" t="s">
        <v>81</v>
      </c>
      <c r="AJ292" s="90">
        <v>2007</v>
      </c>
      <c r="AK292" s="14"/>
      <c r="AL292" s="14"/>
      <c r="AM292" s="14"/>
      <c r="AN292" s="96">
        <v>53698749.725163355</v>
      </c>
      <c r="AO292" s="188"/>
      <c r="AP292" s="185"/>
      <c r="AQ292" s="184"/>
      <c r="AR292" s="186"/>
      <c r="AS292" s="185"/>
      <c r="AT292" s="189"/>
      <c r="AU292" s="185"/>
      <c r="AV292" s="185"/>
    </row>
    <row r="293" spans="1:48" ht="30" customHeight="1" x14ac:dyDescent="0.2">
      <c r="A293" s="5"/>
      <c r="B293" s="7"/>
      <c r="C293" s="69" t="s">
        <v>473</v>
      </c>
      <c r="D293" s="83"/>
      <c r="E293" s="88"/>
      <c r="F293" s="83" t="s">
        <v>470</v>
      </c>
      <c r="G293" s="140"/>
      <c r="H293" s="83" t="s">
        <v>72</v>
      </c>
      <c r="I293" s="140"/>
      <c r="J293" s="4"/>
      <c r="K293" s="4"/>
      <c r="L293" s="10"/>
      <c r="M293" s="4"/>
      <c r="N293" s="4"/>
      <c r="O293" s="4"/>
      <c r="P293" s="4"/>
      <c r="Q293" s="4"/>
      <c r="R293" s="83" t="s">
        <v>418</v>
      </c>
      <c r="S293" s="83" t="s">
        <v>419</v>
      </c>
      <c r="T293" s="83" t="s">
        <v>420</v>
      </c>
      <c r="U293" s="93" t="s">
        <v>72</v>
      </c>
      <c r="V293" s="83" t="s">
        <v>72</v>
      </c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83" t="s">
        <v>420</v>
      </c>
      <c r="AI293" s="83" t="s">
        <v>81</v>
      </c>
      <c r="AJ293" s="90">
        <v>2007</v>
      </c>
      <c r="AK293" s="14"/>
      <c r="AL293" s="14"/>
      <c r="AM293" s="14"/>
      <c r="AN293" s="96">
        <v>5131881255.2387867</v>
      </c>
      <c r="AO293" s="188" t="s">
        <v>421</v>
      </c>
      <c r="AP293" s="185"/>
      <c r="AQ293" s="184" t="s">
        <v>645</v>
      </c>
      <c r="AR293" s="186" t="s">
        <v>674</v>
      </c>
      <c r="AS293" s="185"/>
      <c r="AT293" s="189" t="s">
        <v>474</v>
      </c>
      <c r="AU293" s="185"/>
      <c r="AV293" s="185"/>
    </row>
    <row r="294" spans="1:48" ht="30" customHeight="1" x14ac:dyDescent="0.2">
      <c r="A294" s="5"/>
      <c r="B294" s="7"/>
      <c r="C294" s="69" t="s">
        <v>454</v>
      </c>
      <c r="D294" s="83"/>
      <c r="E294" s="88"/>
      <c r="F294" s="83"/>
      <c r="G294" s="140"/>
      <c r="H294" s="83"/>
      <c r="I294" s="140"/>
      <c r="J294" s="4"/>
      <c r="K294" s="4"/>
      <c r="L294" s="10"/>
      <c r="M294" s="4"/>
      <c r="N294" s="4"/>
      <c r="O294" s="4"/>
      <c r="P294" s="4"/>
      <c r="Q294" s="4"/>
      <c r="R294" s="83"/>
      <c r="S294" s="83"/>
      <c r="T294" s="83"/>
      <c r="U294" s="93"/>
      <c r="V294" s="8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83"/>
      <c r="AI294" s="83" t="s">
        <v>81</v>
      </c>
      <c r="AJ294" s="90">
        <v>2007</v>
      </c>
      <c r="AK294" s="14"/>
      <c r="AL294" s="14"/>
      <c r="AM294" s="14"/>
      <c r="AN294" s="96">
        <v>150807846.79071799</v>
      </c>
      <c r="AO294" s="188"/>
      <c r="AP294" s="185"/>
      <c r="AQ294" s="184"/>
      <c r="AR294" s="186"/>
      <c r="AS294" s="185"/>
      <c r="AT294" s="189"/>
      <c r="AU294" s="185"/>
      <c r="AV294" s="185"/>
    </row>
    <row r="295" spans="1:48" ht="30" customHeight="1" x14ac:dyDescent="0.2">
      <c r="A295" s="5"/>
      <c r="B295" s="7"/>
      <c r="C295" s="69" t="s">
        <v>455</v>
      </c>
      <c r="D295" s="83"/>
      <c r="E295" s="88"/>
      <c r="F295" s="83"/>
      <c r="G295" s="140"/>
      <c r="H295" s="83"/>
      <c r="I295" s="140"/>
      <c r="J295" s="4"/>
      <c r="K295" s="4"/>
      <c r="L295" s="10"/>
      <c r="M295" s="4"/>
      <c r="N295" s="4"/>
      <c r="O295" s="4"/>
      <c r="P295" s="4"/>
      <c r="Q295" s="4"/>
      <c r="R295" s="83"/>
      <c r="S295" s="83"/>
      <c r="T295" s="83"/>
      <c r="U295" s="93"/>
      <c r="V295" s="8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83"/>
      <c r="AI295" s="83" t="s">
        <v>81</v>
      </c>
      <c r="AJ295" s="90">
        <v>2007</v>
      </c>
      <c r="AK295" s="14"/>
      <c r="AL295" s="14"/>
      <c r="AM295" s="14"/>
      <c r="AN295" s="96">
        <v>90439540.998852879</v>
      </c>
      <c r="AO295" s="188"/>
      <c r="AP295" s="185"/>
      <c r="AQ295" s="184"/>
      <c r="AR295" s="186"/>
      <c r="AS295" s="185"/>
      <c r="AT295" s="189"/>
      <c r="AU295" s="185"/>
      <c r="AV295" s="185"/>
    </row>
    <row r="296" spans="1:48" ht="30" customHeight="1" x14ac:dyDescent="0.2">
      <c r="A296" s="5"/>
      <c r="B296" s="7"/>
      <c r="C296" s="69" t="s">
        <v>475</v>
      </c>
      <c r="D296" s="83"/>
      <c r="E296" s="88"/>
      <c r="F296" s="83" t="s">
        <v>74</v>
      </c>
      <c r="G296" s="140"/>
      <c r="H296" s="83" t="s">
        <v>72</v>
      </c>
      <c r="I296" s="140"/>
      <c r="J296" s="4"/>
      <c r="K296" s="4"/>
      <c r="L296" s="10"/>
      <c r="M296" s="4"/>
      <c r="N296" s="4"/>
      <c r="O296" s="4"/>
      <c r="P296" s="4"/>
      <c r="Q296" s="4"/>
      <c r="R296" s="83" t="s">
        <v>418</v>
      </c>
      <c r="S296" s="83" t="s">
        <v>419</v>
      </c>
      <c r="T296" s="83" t="s">
        <v>420</v>
      </c>
      <c r="U296" s="93" t="s">
        <v>72</v>
      </c>
      <c r="V296" s="83" t="s">
        <v>72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83" t="s">
        <v>420</v>
      </c>
      <c r="AI296" s="83" t="s">
        <v>81</v>
      </c>
      <c r="AJ296" s="90">
        <v>2007</v>
      </c>
      <c r="AK296" s="14"/>
      <c r="AL296" s="14"/>
      <c r="AM296" s="14"/>
      <c r="AN296" s="96">
        <v>194218424.98505116</v>
      </c>
      <c r="AO296" s="188" t="s">
        <v>421</v>
      </c>
      <c r="AP296" s="185"/>
      <c r="AQ296" s="184" t="s">
        <v>645</v>
      </c>
      <c r="AR296" s="186" t="s">
        <v>674</v>
      </c>
      <c r="AS296" s="185"/>
      <c r="AT296" s="189" t="s">
        <v>475</v>
      </c>
      <c r="AU296" s="185"/>
      <c r="AV296" s="185"/>
    </row>
    <row r="297" spans="1:48" ht="30" customHeight="1" x14ac:dyDescent="0.2">
      <c r="A297" s="5"/>
      <c r="B297" s="7"/>
      <c r="C297" s="69" t="s">
        <v>476</v>
      </c>
      <c r="D297" s="83"/>
      <c r="E297" s="88"/>
      <c r="F297" s="83" t="s">
        <v>74</v>
      </c>
      <c r="G297" s="140"/>
      <c r="H297" s="83" t="s">
        <v>72</v>
      </c>
      <c r="I297" s="140"/>
      <c r="J297" s="4"/>
      <c r="K297" s="4"/>
      <c r="L297" s="10"/>
      <c r="M297" s="4"/>
      <c r="N297" s="4"/>
      <c r="O297" s="4"/>
      <c r="P297" s="4"/>
      <c r="Q297" s="4"/>
      <c r="R297" s="83" t="s">
        <v>418</v>
      </c>
      <c r="S297" s="83" t="s">
        <v>419</v>
      </c>
      <c r="T297" s="83" t="s">
        <v>420</v>
      </c>
      <c r="U297" s="93" t="s">
        <v>72</v>
      </c>
      <c r="V297" s="83" t="s">
        <v>72</v>
      </c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83" t="s">
        <v>420</v>
      </c>
      <c r="AI297" s="83" t="s">
        <v>81</v>
      </c>
      <c r="AJ297" s="90">
        <v>2007</v>
      </c>
      <c r="AK297" s="14"/>
      <c r="AL297" s="14"/>
      <c r="AM297" s="14"/>
      <c r="AN297" s="96">
        <v>84663173.888832361</v>
      </c>
      <c r="AO297" s="188" t="s">
        <v>421</v>
      </c>
      <c r="AP297" s="185"/>
      <c r="AQ297" s="184" t="s">
        <v>645</v>
      </c>
      <c r="AR297" s="186" t="s">
        <v>674</v>
      </c>
      <c r="AS297" s="185"/>
      <c r="AT297" s="189" t="s">
        <v>475</v>
      </c>
      <c r="AU297" s="185"/>
      <c r="AV297" s="185"/>
    </row>
    <row r="298" spans="1:48" ht="30" customHeight="1" x14ac:dyDescent="0.2">
      <c r="A298" s="5"/>
      <c r="B298" s="7"/>
      <c r="C298" s="69" t="s">
        <v>477</v>
      </c>
      <c r="D298" s="83"/>
      <c r="E298" s="88"/>
      <c r="F298" s="83" t="s">
        <v>74</v>
      </c>
      <c r="G298" s="140"/>
      <c r="H298" s="83" t="s">
        <v>72</v>
      </c>
      <c r="I298" s="140"/>
      <c r="J298" s="4"/>
      <c r="K298" s="4"/>
      <c r="L298" s="10"/>
      <c r="M298" s="4"/>
      <c r="N298" s="4"/>
      <c r="O298" s="4"/>
      <c r="P298" s="4"/>
      <c r="Q298" s="4"/>
      <c r="R298" s="83" t="s">
        <v>418</v>
      </c>
      <c r="S298" s="83" t="s">
        <v>419</v>
      </c>
      <c r="T298" s="83" t="s">
        <v>420</v>
      </c>
      <c r="U298" s="93" t="s">
        <v>72</v>
      </c>
      <c r="V298" s="83" t="s">
        <v>72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83" t="s">
        <v>420</v>
      </c>
      <c r="AI298" s="83" t="s">
        <v>81</v>
      </c>
      <c r="AJ298" s="90">
        <v>2007</v>
      </c>
      <c r="AK298" s="14"/>
      <c r="AL298" s="14"/>
      <c r="AM298" s="14"/>
      <c r="AN298" s="96">
        <v>2760210.174206153</v>
      </c>
      <c r="AO298" s="188" t="s">
        <v>421</v>
      </c>
      <c r="AP298" s="185"/>
      <c r="AQ298" s="184" t="s">
        <v>645</v>
      </c>
      <c r="AR298" s="186" t="s">
        <v>674</v>
      </c>
      <c r="AS298" s="185"/>
      <c r="AT298" s="189" t="s">
        <v>475</v>
      </c>
      <c r="AU298" s="185"/>
      <c r="AV298" s="185"/>
    </row>
    <row r="299" spans="1:48" ht="30" customHeight="1" x14ac:dyDescent="0.2">
      <c r="A299" s="5"/>
      <c r="B299" s="7"/>
      <c r="C299" s="25" t="s">
        <v>478</v>
      </c>
      <c r="D299" s="51" t="s">
        <v>451</v>
      </c>
      <c r="E299" s="64" t="s">
        <v>331</v>
      </c>
      <c r="F299" s="50" t="s">
        <v>479</v>
      </c>
      <c r="G299" s="140"/>
      <c r="H299" s="84" t="s">
        <v>72</v>
      </c>
      <c r="I299" s="140"/>
      <c r="J299" s="4"/>
      <c r="K299" s="4"/>
      <c r="L299" s="10"/>
      <c r="M299" s="4"/>
      <c r="N299" s="4"/>
      <c r="O299" s="4"/>
      <c r="P299" s="4"/>
      <c r="Q299" s="4"/>
      <c r="R299" s="51" t="s">
        <v>418</v>
      </c>
      <c r="S299" s="51" t="s">
        <v>419</v>
      </c>
      <c r="T299" s="51" t="s">
        <v>420</v>
      </c>
      <c r="U299" s="51" t="s">
        <v>72</v>
      </c>
      <c r="V299" s="51" t="s">
        <v>72</v>
      </c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51" t="s">
        <v>420</v>
      </c>
      <c r="AI299" s="83" t="s">
        <v>81</v>
      </c>
      <c r="AJ299" s="90">
        <v>2008</v>
      </c>
      <c r="AK299" s="14"/>
      <c r="AL299" s="14"/>
      <c r="AM299" s="14"/>
      <c r="AN299" s="96">
        <v>1423870800</v>
      </c>
      <c r="AO299" s="98" t="s">
        <v>421</v>
      </c>
      <c r="AP299" s="185"/>
      <c r="AQ299" s="184" t="s">
        <v>645</v>
      </c>
      <c r="AR299" s="186" t="s">
        <v>674</v>
      </c>
      <c r="AS299" s="185"/>
      <c r="AT299" s="189" t="s">
        <v>480</v>
      </c>
      <c r="AU299" s="185"/>
      <c r="AV299" s="185"/>
    </row>
    <row r="300" spans="1:48" ht="30" customHeight="1" x14ac:dyDescent="0.2">
      <c r="A300" s="5"/>
      <c r="B300" s="7"/>
      <c r="C300" s="25" t="s">
        <v>481</v>
      </c>
      <c r="D300" s="83"/>
      <c r="E300" s="88"/>
      <c r="F300" s="50" t="s">
        <v>479</v>
      </c>
      <c r="G300" s="140"/>
      <c r="H300" s="50"/>
      <c r="I300" s="140"/>
      <c r="J300" s="4"/>
      <c r="K300" s="4"/>
      <c r="L300" s="10"/>
      <c r="M300" s="4"/>
      <c r="N300" s="4"/>
      <c r="O300" s="4"/>
      <c r="P300" s="4"/>
      <c r="Q300" s="4"/>
      <c r="R300" s="51" t="s">
        <v>418</v>
      </c>
      <c r="S300" s="83"/>
      <c r="T300" s="51" t="s">
        <v>420</v>
      </c>
      <c r="U300" s="51" t="s">
        <v>72</v>
      </c>
      <c r="V300" s="51" t="s">
        <v>72</v>
      </c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51" t="s">
        <v>420</v>
      </c>
      <c r="AI300" s="49" t="s">
        <v>81</v>
      </c>
      <c r="AJ300" s="90">
        <v>2009</v>
      </c>
      <c r="AK300" s="14"/>
      <c r="AL300" s="14"/>
      <c r="AM300" s="14"/>
      <c r="AN300" s="96">
        <v>3083880809.8792343</v>
      </c>
      <c r="AO300" s="98" t="s">
        <v>421</v>
      </c>
      <c r="AP300" s="185"/>
      <c r="AQ300" s="184" t="s">
        <v>638</v>
      </c>
      <c r="AR300" s="186" t="s">
        <v>605</v>
      </c>
      <c r="AS300" s="185"/>
      <c r="AT300" s="189" t="s">
        <v>702</v>
      </c>
      <c r="AU300" s="185"/>
      <c r="AV300" s="185"/>
    </row>
    <row r="301" spans="1:48" ht="30" customHeight="1" x14ac:dyDescent="0.2">
      <c r="A301" s="5"/>
      <c r="B301" s="7"/>
      <c r="C301" s="25" t="s">
        <v>482</v>
      </c>
      <c r="D301" s="83"/>
      <c r="E301" s="88"/>
      <c r="F301" s="50" t="s">
        <v>479</v>
      </c>
      <c r="G301" s="140"/>
      <c r="H301" s="50"/>
      <c r="I301" s="140"/>
      <c r="J301" s="4"/>
      <c r="K301" s="4"/>
      <c r="L301" s="10"/>
      <c r="M301" s="4"/>
      <c r="N301" s="4"/>
      <c r="O301" s="4"/>
      <c r="P301" s="4"/>
      <c r="Q301" s="4"/>
      <c r="R301" s="83"/>
      <c r="S301" s="83"/>
      <c r="T301" s="83"/>
      <c r="U301" s="51" t="s">
        <v>72</v>
      </c>
      <c r="V301" s="51" t="s">
        <v>72</v>
      </c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51" t="s">
        <v>420</v>
      </c>
      <c r="AI301" s="49" t="s">
        <v>81</v>
      </c>
      <c r="AJ301" s="90">
        <v>2009</v>
      </c>
      <c r="AK301" s="14"/>
      <c r="AL301" s="14"/>
      <c r="AM301" s="14"/>
      <c r="AN301" s="96">
        <v>91716074.745790854</v>
      </c>
      <c r="AO301" s="188"/>
      <c r="AP301" s="185"/>
      <c r="AQ301" s="184"/>
      <c r="AR301" s="186"/>
      <c r="AS301" s="185"/>
      <c r="AT301" s="189"/>
      <c r="AU301" s="185"/>
      <c r="AV301" s="185"/>
    </row>
    <row r="302" spans="1:48" ht="30" customHeight="1" x14ac:dyDescent="0.2">
      <c r="A302" s="5"/>
      <c r="B302" s="7"/>
      <c r="C302" s="25" t="s">
        <v>483</v>
      </c>
      <c r="D302" s="83"/>
      <c r="E302" s="88"/>
      <c r="F302" s="50" t="s">
        <v>479</v>
      </c>
      <c r="G302" s="140"/>
      <c r="H302" s="50"/>
      <c r="I302" s="140"/>
      <c r="J302" s="4"/>
      <c r="K302" s="4"/>
      <c r="L302" s="10"/>
      <c r="M302" s="4"/>
      <c r="N302" s="4"/>
      <c r="O302" s="4"/>
      <c r="P302" s="4"/>
      <c r="Q302" s="4"/>
      <c r="R302" s="83"/>
      <c r="S302" s="83"/>
      <c r="T302" s="83"/>
      <c r="U302" s="51" t="s">
        <v>72</v>
      </c>
      <c r="V302" s="51" t="s">
        <v>72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51" t="s">
        <v>420</v>
      </c>
      <c r="AI302" s="49" t="s">
        <v>81</v>
      </c>
      <c r="AJ302" s="90">
        <v>2009</v>
      </c>
      <c r="AK302" s="14"/>
      <c r="AL302" s="14"/>
      <c r="AM302" s="14"/>
      <c r="AN302" s="96">
        <v>64999315.374975063</v>
      </c>
      <c r="AO302" s="188"/>
      <c r="AP302" s="185"/>
      <c r="AQ302" s="184"/>
      <c r="AR302" s="186"/>
      <c r="AS302" s="185"/>
      <c r="AT302" s="189"/>
      <c r="AU302" s="185"/>
      <c r="AV302" s="185"/>
    </row>
    <row r="303" spans="1:48" ht="30" customHeight="1" x14ac:dyDescent="0.2">
      <c r="A303" s="5"/>
      <c r="B303" s="7"/>
      <c r="C303" s="25" t="s">
        <v>484</v>
      </c>
      <c r="D303" s="83"/>
      <c r="E303" s="88"/>
      <c r="F303" s="50" t="s">
        <v>479</v>
      </c>
      <c r="G303" s="140"/>
      <c r="H303" s="50"/>
      <c r="I303" s="140"/>
      <c r="J303" s="4"/>
      <c r="K303" s="4"/>
      <c r="L303" s="10"/>
      <c r="M303" s="4"/>
      <c r="N303" s="4"/>
      <c r="O303" s="4"/>
      <c r="P303" s="4"/>
      <c r="Q303" s="4"/>
      <c r="R303" s="51" t="s">
        <v>485</v>
      </c>
      <c r="S303" s="51" t="s">
        <v>419</v>
      </c>
      <c r="T303" s="51" t="s">
        <v>420</v>
      </c>
      <c r="U303" s="51" t="s">
        <v>72</v>
      </c>
      <c r="V303" s="51" t="s">
        <v>72</v>
      </c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51" t="s">
        <v>420</v>
      </c>
      <c r="AI303" s="49" t="s">
        <v>81</v>
      </c>
      <c r="AJ303" s="90">
        <v>2009</v>
      </c>
      <c r="AK303" s="14"/>
      <c r="AL303" s="14"/>
      <c r="AM303" s="14"/>
      <c r="AN303" s="96">
        <v>260675750.39977986</v>
      </c>
      <c r="AO303" s="98" t="s">
        <v>421</v>
      </c>
      <c r="AP303" s="185"/>
      <c r="AQ303" s="184" t="s">
        <v>645</v>
      </c>
      <c r="AR303" s="186" t="s">
        <v>674</v>
      </c>
      <c r="AS303" s="185"/>
      <c r="AT303" s="189" t="s">
        <v>486</v>
      </c>
      <c r="AU303" s="185"/>
      <c r="AV303" s="185"/>
    </row>
    <row r="304" spans="1:48" ht="30" customHeight="1" x14ac:dyDescent="0.2">
      <c r="A304" s="5"/>
      <c r="B304" s="7"/>
      <c r="C304" s="25" t="s">
        <v>483</v>
      </c>
      <c r="D304" s="83"/>
      <c r="E304" s="88"/>
      <c r="F304" s="50" t="s">
        <v>479</v>
      </c>
      <c r="G304" s="140"/>
      <c r="H304" s="50"/>
      <c r="I304" s="140"/>
      <c r="J304" s="4"/>
      <c r="K304" s="4"/>
      <c r="L304" s="10"/>
      <c r="M304" s="4"/>
      <c r="N304" s="4"/>
      <c r="O304" s="4"/>
      <c r="P304" s="4"/>
      <c r="Q304" s="4"/>
      <c r="R304" s="83"/>
      <c r="S304" s="83"/>
      <c r="T304" s="83"/>
      <c r="U304" s="51" t="s">
        <v>72</v>
      </c>
      <c r="V304" s="51" t="s">
        <v>72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51" t="s">
        <v>420</v>
      </c>
      <c r="AI304" s="49" t="s">
        <v>81</v>
      </c>
      <c r="AJ304" s="90">
        <v>2009</v>
      </c>
      <c r="AK304" s="14"/>
      <c r="AL304" s="14"/>
      <c r="AM304" s="14"/>
      <c r="AN304" s="96">
        <v>19363301.843701132</v>
      </c>
      <c r="AO304" s="188"/>
      <c r="AP304" s="185"/>
      <c r="AQ304" s="184"/>
      <c r="AR304" s="186"/>
      <c r="AS304" s="185"/>
      <c r="AT304" s="189"/>
      <c r="AU304" s="185"/>
      <c r="AV304" s="185"/>
    </row>
    <row r="305" spans="1:48" ht="30" customHeight="1" x14ac:dyDescent="0.2">
      <c r="A305" s="5"/>
      <c r="B305" s="7"/>
      <c r="C305" s="25" t="s">
        <v>487</v>
      </c>
      <c r="D305" s="83"/>
      <c r="E305" s="88"/>
      <c r="F305" s="50" t="s">
        <v>479</v>
      </c>
      <c r="G305" s="140"/>
      <c r="H305" s="50"/>
      <c r="I305" s="140"/>
      <c r="J305" s="4"/>
      <c r="K305" s="4"/>
      <c r="L305" s="10"/>
      <c r="M305" s="4"/>
      <c r="N305" s="4"/>
      <c r="O305" s="4"/>
      <c r="P305" s="4"/>
      <c r="Q305" s="4"/>
      <c r="R305" s="51" t="s">
        <v>485</v>
      </c>
      <c r="S305" s="51" t="s">
        <v>419</v>
      </c>
      <c r="T305" s="51" t="s">
        <v>420</v>
      </c>
      <c r="U305" s="51" t="s">
        <v>72</v>
      </c>
      <c r="V305" s="51" t="s">
        <v>72</v>
      </c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51" t="s">
        <v>420</v>
      </c>
      <c r="AI305" s="49" t="s">
        <v>81</v>
      </c>
      <c r="AJ305" s="90">
        <v>2009</v>
      </c>
      <c r="AK305" s="14"/>
      <c r="AL305" s="14"/>
      <c r="AM305" s="14"/>
      <c r="AN305" s="96">
        <v>560516632.31766438</v>
      </c>
      <c r="AO305" s="98" t="s">
        <v>421</v>
      </c>
      <c r="AP305" s="185"/>
      <c r="AQ305" s="184" t="s">
        <v>645</v>
      </c>
      <c r="AR305" s="186" t="s">
        <v>674</v>
      </c>
      <c r="AS305" s="185"/>
      <c r="AT305" s="189" t="s">
        <v>486</v>
      </c>
      <c r="AU305" s="185"/>
      <c r="AV305" s="185"/>
    </row>
    <row r="306" spans="1:48" ht="30" customHeight="1" x14ac:dyDescent="0.2">
      <c r="A306" s="5"/>
      <c r="B306" s="7"/>
      <c r="C306" s="25" t="s">
        <v>483</v>
      </c>
      <c r="D306" s="83"/>
      <c r="E306" s="88"/>
      <c r="F306" s="50" t="s">
        <v>479</v>
      </c>
      <c r="G306" s="140"/>
      <c r="H306" s="50"/>
      <c r="I306" s="140"/>
      <c r="J306" s="4"/>
      <c r="K306" s="4"/>
      <c r="L306" s="10"/>
      <c r="M306" s="4"/>
      <c r="N306" s="4"/>
      <c r="O306" s="4"/>
      <c r="P306" s="4"/>
      <c r="Q306" s="4"/>
      <c r="R306" s="83"/>
      <c r="S306" s="83"/>
      <c r="T306" s="83"/>
      <c r="U306" s="51" t="s">
        <v>72</v>
      </c>
      <c r="V306" s="51" t="s">
        <v>72</v>
      </c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51" t="s">
        <v>420</v>
      </c>
      <c r="AI306" s="49" t="s">
        <v>81</v>
      </c>
      <c r="AJ306" s="90">
        <v>2009</v>
      </c>
      <c r="AK306" s="14"/>
      <c r="AL306" s="14"/>
      <c r="AM306" s="14"/>
      <c r="AN306" s="96">
        <v>44280813.953095488</v>
      </c>
      <c r="AO306" s="188"/>
      <c r="AP306" s="185"/>
      <c r="AQ306" s="184"/>
      <c r="AR306" s="186"/>
      <c r="AS306" s="185"/>
      <c r="AT306" s="189"/>
      <c r="AU306" s="185"/>
      <c r="AV306" s="185"/>
    </row>
    <row r="307" spans="1:48" ht="30" customHeight="1" x14ac:dyDescent="0.2">
      <c r="A307" s="5"/>
      <c r="B307" s="7"/>
      <c r="C307" s="25" t="s">
        <v>488</v>
      </c>
      <c r="D307" s="83"/>
      <c r="E307" s="88"/>
      <c r="F307" s="50" t="s">
        <v>479</v>
      </c>
      <c r="G307" s="140"/>
      <c r="H307" s="50"/>
      <c r="I307" s="140"/>
      <c r="J307" s="4"/>
      <c r="K307" s="4"/>
      <c r="L307" s="10"/>
      <c r="M307" s="4"/>
      <c r="N307" s="4"/>
      <c r="O307" s="4"/>
      <c r="P307" s="4"/>
      <c r="Q307" s="4"/>
      <c r="R307" s="51" t="s">
        <v>418</v>
      </c>
      <c r="S307" s="51" t="s">
        <v>419</v>
      </c>
      <c r="T307" s="51" t="s">
        <v>420</v>
      </c>
      <c r="U307" s="51" t="s">
        <v>72</v>
      </c>
      <c r="V307" s="51" t="s">
        <v>72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51" t="s">
        <v>420</v>
      </c>
      <c r="AI307" s="49" t="s">
        <v>81</v>
      </c>
      <c r="AJ307" s="90">
        <v>2009</v>
      </c>
      <c r="AK307" s="14"/>
      <c r="AL307" s="14"/>
      <c r="AM307" s="14"/>
      <c r="AN307" s="96">
        <v>48917815.184087068</v>
      </c>
      <c r="AO307" s="98" t="s">
        <v>421</v>
      </c>
      <c r="AP307" s="185"/>
      <c r="AQ307" s="184" t="s">
        <v>645</v>
      </c>
      <c r="AR307" s="186" t="s">
        <v>674</v>
      </c>
      <c r="AS307" s="185"/>
      <c r="AT307" s="189" t="s">
        <v>489</v>
      </c>
      <c r="AU307" s="185"/>
      <c r="AV307" s="185"/>
    </row>
    <row r="308" spans="1:48" ht="30" customHeight="1" x14ac:dyDescent="0.2">
      <c r="A308" s="5"/>
      <c r="B308" s="7"/>
      <c r="C308" s="25" t="s">
        <v>490</v>
      </c>
      <c r="D308" s="83"/>
      <c r="E308" s="88"/>
      <c r="F308" s="50" t="s">
        <v>479</v>
      </c>
      <c r="G308" s="140"/>
      <c r="H308" s="50"/>
      <c r="I308" s="140"/>
      <c r="J308" s="4"/>
      <c r="K308" s="4"/>
      <c r="L308" s="10"/>
      <c r="M308" s="4"/>
      <c r="N308" s="4"/>
      <c r="O308" s="4"/>
      <c r="P308" s="4"/>
      <c r="Q308" s="4"/>
      <c r="R308" s="51" t="s">
        <v>418</v>
      </c>
      <c r="S308" s="51" t="s">
        <v>419</v>
      </c>
      <c r="T308" s="51" t="s">
        <v>420</v>
      </c>
      <c r="U308" s="51" t="s">
        <v>72</v>
      </c>
      <c r="V308" s="51" t="s">
        <v>72</v>
      </c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51" t="s">
        <v>420</v>
      </c>
      <c r="AI308" s="49" t="s">
        <v>81</v>
      </c>
      <c r="AJ308" s="90">
        <v>2009</v>
      </c>
      <c r="AK308" s="14"/>
      <c r="AL308" s="14"/>
      <c r="AM308" s="14"/>
      <c r="AN308" s="96">
        <v>315237000</v>
      </c>
      <c r="AO308" s="98" t="s">
        <v>421</v>
      </c>
      <c r="AP308" s="185"/>
      <c r="AQ308" s="184" t="s">
        <v>645</v>
      </c>
      <c r="AR308" s="186" t="s">
        <v>703</v>
      </c>
      <c r="AS308" s="185"/>
      <c r="AT308" s="189" t="s">
        <v>704</v>
      </c>
      <c r="AU308" s="185"/>
      <c r="AV308" s="185"/>
    </row>
    <row r="309" spans="1:48" ht="30" customHeight="1" x14ac:dyDescent="0.2">
      <c r="A309" s="5"/>
      <c r="B309" s="7"/>
      <c r="C309" s="25" t="s">
        <v>491</v>
      </c>
      <c r="D309" s="83"/>
      <c r="E309" s="88"/>
      <c r="F309" s="50" t="s">
        <v>479</v>
      </c>
      <c r="G309" s="140"/>
      <c r="H309" s="50"/>
      <c r="I309" s="140"/>
      <c r="J309" s="4"/>
      <c r="K309" s="4"/>
      <c r="L309" s="10"/>
      <c r="M309" s="4"/>
      <c r="N309" s="4"/>
      <c r="O309" s="4"/>
      <c r="P309" s="4"/>
      <c r="Q309" s="4"/>
      <c r="R309" s="51" t="s">
        <v>418</v>
      </c>
      <c r="S309" s="51" t="s">
        <v>419</v>
      </c>
      <c r="T309" s="51" t="s">
        <v>420</v>
      </c>
      <c r="U309" s="51" t="s">
        <v>72</v>
      </c>
      <c r="V309" s="51" t="s">
        <v>72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51" t="s">
        <v>420</v>
      </c>
      <c r="AI309" s="49" t="s">
        <v>81</v>
      </c>
      <c r="AJ309" s="90">
        <v>2009</v>
      </c>
      <c r="AK309" s="14"/>
      <c r="AL309" s="14"/>
      <c r="AM309" s="14"/>
      <c r="AN309" s="96">
        <v>110000000</v>
      </c>
      <c r="AO309" s="98" t="s">
        <v>421</v>
      </c>
      <c r="AP309" s="185"/>
      <c r="AQ309" s="184" t="s">
        <v>645</v>
      </c>
      <c r="AR309" s="186" t="s">
        <v>703</v>
      </c>
      <c r="AS309" s="185"/>
      <c r="AT309" s="189" t="s">
        <v>704</v>
      </c>
      <c r="AU309" s="185"/>
      <c r="AV309" s="185"/>
    </row>
    <row r="310" spans="1:48" ht="30" customHeight="1" x14ac:dyDescent="0.2">
      <c r="A310" s="5"/>
      <c r="B310" s="7"/>
      <c r="C310" s="25" t="s">
        <v>492</v>
      </c>
      <c r="D310" s="83"/>
      <c r="E310" s="88"/>
      <c r="F310" s="50" t="s">
        <v>479</v>
      </c>
      <c r="G310" s="140"/>
      <c r="H310" s="50"/>
      <c r="I310" s="140"/>
      <c r="J310" s="4"/>
      <c r="K310" s="4"/>
      <c r="L310" s="10"/>
      <c r="M310" s="4"/>
      <c r="N310" s="4"/>
      <c r="O310" s="4"/>
      <c r="P310" s="4"/>
      <c r="Q310" s="4"/>
      <c r="R310" s="51" t="s">
        <v>418</v>
      </c>
      <c r="S310" s="51" t="s">
        <v>419</v>
      </c>
      <c r="T310" s="51" t="s">
        <v>420</v>
      </c>
      <c r="U310" s="51" t="s">
        <v>72</v>
      </c>
      <c r="V310" s="51" t="s">
        <v>72</v>
      </c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51" t="s">
        <v>420</v>
      </c>
      <c r="AI310" s="49" t="s">
        <v>81</v>
      </c>
      <c r="AJ310" s="90">
        <v>2009</v>
      </c>
      <c r="AK310" s="14"/>
      <c r="AL310" s="14"/>
      <c r="AM310" s="14"/>
      <c r="AN310" s="96">
        <v>42580000</v>
      </c>
      <c r="AO310" s="98" t="s">
        <v>421</v>
      </c>
      <c r="AP310" s="185"/>
      <c r="AQ310" s="184" t="s">
        <v>645</v>
      </c>
      <c r="AR310" s="186" t="s">
        <v>703</v>
      </c>
      <c r="AS310" s="185"/>
      <c r="AT310" s="189" t="s">
        <v>704</v>
      </c>
      <c r="AU310" s="185"/>
      <c r="AV310" s="185"/>
    </row>
    <row r="311" spans="1:48" ht="30" customHeight="1" x14ac:dyDescent="0.2">
      <c r="A311" s="5"/>
      <c r="B311" s="7"/>
      <c r="C311" s="25" t="s">
        <v>493</v>
      </c>
      <c r="D311" s="83"/>
      <c r="E311" s="88"/>
      <c r="F311" s="50" t="s">
        <v>479</v>
      </c>
      <c r="G311" s="140"/>
      <c r="H311" s="83"/>
      <c r="I311" s="140"/>
      <c r="J311" s="4"/>
      <c r="K311" s="4"/>
      <c r="L311" s="10"/>
      <c r="M311" s="4"/>
      <c r="N311" s="4"/>
      <c r="O311" s="4"/>
      <c r="P311" s="4"/>
      <c r="Q311" s="4"/>
      <c r="R311" s="51" t="s">
        <v>418</v>
      </c>
      <c r="S311" s="51" t="s">
        <v>419</v>
      </c>
      <c r="T311" s="51" t="s">
        <v>420</v>
      </c>
      <c r="U311" s="51" t="s">
        <v>72</v>
      </c>
      <c r="V311" s="51" t="s">
        <v>72</v>
      </c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51" t="s">
        <v>420</v>
      </c>
      <c r="AI311" s="49" t="s">
        <v>81</v>
      </c>
      <c r="AJ311" s="90">
        <v>2009</v>
      </c>
      <c r="AK311" s="14"/>
      <c r="AL311" s="14"/>
      <c r="AM311" s="14"/>
      <c r="AN311" s="96">
        <v>7513328.6615276802</v>
      </c>
      <c r="AO311" s="98" t="s">
        <v>421</v>
      </c>
      <c r="AP311" s="185"/>
      <c r="AQ311" s="184" t="s">
        <v>652</v>
      </c>
      <c r="AR311" s="186" t="s">
        <v>700</v>
      </c>
      <c r="AS311" s="185"/>
      <c r="AT311" s="189" t="s">
        <v>509</v>
      </c>
      <c r="AU311" s="185"/>
      <c r="AV311" s="185"/>
    </row>
    <row r="312" spans="1:48" ht="30" customHeight="1" x14ac:dyDescent="0.2">
      <c r="A312" s="5"/>
      <c r="B312" s="7"/>
      <c r="C312" s="25" t="s">
        <v>494</v>
      </c>
      <c r="D312" s="83"/>
      <c r="E312" s="88"/>
      <c r="F312" s="50" t="s">
        <v>479</v>
      </c>
      <c r="G312" s="140"/>
      <c r="H312" s="83"/>
      <c r="I312" s="140"/>
      <c r="J312" s="4"/>
      <c r="K312" s="4"/>
      <c r="L312" s="10"/>
      <c r="M312" s="4"/>
      <c r="N312" s="4"/>
      <c r="O312" s="4"/>
      <c r="P312" s="4"/>
      <c r="Q312" s="4"/>
      <c r="R312" s="51" t="s">
        <v>418</v>
      </c>
      <c r="S312" s="51" t="s">
        <v>419</v>
      </c>
      <c r="T312" s="51" t="s">
        <v>420</v>
      </c>
      <c r="U312" s="51" t="s">
        <v>72</v>
      </c>
      <c r="V312" s="51" t="s">
        <v>72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51" t="s">
        <v>420</v>
      </c>
      <c r="AI312" s="49" t="s">
        <v>81</v>
      </c>
      <c r="AJ312" s="90">
        <v>2009</v>
      </c>
      <c r="AK312" s="14"/>
      <c r="AL312" s="14"/>
      <c r="AM312" s="14"/>
      <c r="AN312" s="96">
        <v>20186315.618695717</v>
      </c>
      <c r="AO312" s="98" t="s">
        <v>421</v>
      </c>
      <c r="AP312" s="185"/>
      <c r="AQ312" s="184" t="s">
        <v>652</v>
      </c>
      <c r="AR312" s="186" t="s">
        <v>700</v>
      </c>
      <c r="AS312" s="185"/>
      <c r="AT312" s="189" t="s">
        <v>509</v>
      </c>
      <c r="AU312" s="185"/>
      <c r="AV312" s="185"/>
    </row>
    <row r="313" spans="1:48" ht="30" customHeight="1" x14ac:dyDescent="0.2">
      <c r="A313" s="5"/>
      <c r="B313" s="7"/>
      <c r="C313" s="25" t="s">
        <v>495</v>
      </c>
      <c r="D313" s="83"/>
      <c r="E313" s="88"/>
      <c r="F313" s="50" t="s">
        <v>479</v>
      </c>
      <c r="G313" s="140"/>
      <c r="H313" s="83"/>
      <c r="I313" s="140"/>
      <c r="J313" s="4"/>
      <c r="K313" s="4"/>
      <c r="L313" s="10"/>
      <c r="M313" s="4"/>
      <c r="N313" s="4"/>
      <c r="O313" s="4"/>
      <c r="P313" s="4"/>
      <c r="Q313" s="4"/>
      <c r="R313" s="51" t="s">
        <v>418</v>
      </c>
      <c r="S313" s="51" t="s">
        <v>419</v>
      </c>
      <c r="T313" s="51" t="s">
        <v>420</v>
      </c>
      <c r="U313" s="51" t="s">
        <v>72</v>
      </c>
      <c r="V313" s="51" t="s">
        <v>72</v>
      </c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51" t="s">
        <v>420</v>
      </c>
      <c r="AI313" s="49" t="s">
        <v>81</v>
      </c>
      <c r="AJ313" s="90">
        <v>2009</v>
      </c>
      <c r="AK313" s="14"/>
      <c r="AL313" s="14"/>
      <c r="AM313" s="14"/>
      <c r="AN313" s="96">
        <v>12073944.456477884</v>
      </c>
      <c r="AO313" s="98" t="s">
        <v>421</v>
      </c>
      <c r="AP313" s="185"/>
      <c r="AQ313" s="184" t="s">
        <v>652</v>
      </c>
      <c r="AR313" s="186" t="s">
        <v>700</v>
      </c>
      <c r="AS313" s="185"/>
      <c r="AT313" s="189" t="s">
        <v>509</v>
      </c>
      <c r="AU313" s="185"/>
      <c r="AV313" s="185"/>
    </row>
    <row r="314" spans="1:48" ht="30" customHeight="1" x14ac:dyDescent="0.2">
      <c r="A314" s="5"/>
      <c r="B314" s="7"/>
      <c r="C314" s="25" t="s">
        <v>496</v>
      </c>
      <c r="D314" s="83"/>
      <c r="E314" s="88"/>
      <c r="F314" s="50" t="s">
        <v>479</v>
      </c>
      <c r="G314" s="140"/>
      <c r="H314" s="83"/>
      <c r="I314" s="140"/>
      <c r="J314" s="4"/>
      <c r="K314" s="4"/>
      <c r="L314" s="10"/>
      <c r="M314" s="4"/>
      <c r="N314" s="4"/>
      <c r="O314" s="4"/>
      <c r="P314" s="4"/>
      <c r="Q314" s="4"/>
      <c r="R314" s="51" t="s">
        <v>418</v>
      </c>
      <c r="S314" s="51" t="s">
        <v>419</v>
      </c>
      <c r="T314" s="51" t="s">
        <v>420</v>
      </c>
      <c r="U314" s="51" t="s">
        <v>72</v>
      </c>
      <c r="V314" s="51" t="s">
        <v>72</v>
      </c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51" t="s">
        <v>420</v>
      </c>
      <c r="AI314" s="49" t="s">
        <v>81</v>
      </c>
      <c r="AJ314" s="90">
        <v>2009</v>
      </c>
      <c r="AK314" s="14"/>
      <c r="AL314" s="14"/>
      <c r="AM314" s="14"/>
      <c r="AN314" s="96">
        <v>25036333.702830691</v>
      </c>
      <c r="AO314" s="98" t="s">
        <v>421</v>
      </c>
      <c r="AP314" s="185"/>
      <c r="AQ314" s="184" t="s">
        <v>652</v>
      </c>
      <c r="AR314" s="186" t="s">
        <v>700</v>
      </c>
      <c r="AS314" s="185"/>
      <c r="AT314" s="189" t="s">
        <v>509</v>
      </c>
      <c r="AU314" s="185"/>
      <c r="AV314" s="185"/>
    </row>
    <row r="315" spans="1:48" ht="30" customHeight="1" x14ac:dyDescent="0.2">
      <c r="A315" s="5"/>
      <c r="B315" s="7"/>
      <c r="C315" s="70" t="s">
        <v>497</v>
      </c>
      <c r="D315" s="65" t="s">
        <v>451</v>
      </c>
      <c r="E315" s="65" t="s">
        <v>498</v>
      </c>
      <c r="F315" s="50" t="s">
        <v>479</v>
      </c>
      <c r="G315" s="140"/>
      <c r="H315" s="83"/>
      <c r="I315" s="140"/>
      <c r="J315" s="4"/>
      <c r="K315" s="4"/>
      <c r="L315" s="10"/>
      <c r="M315" s="4"/>
      <c r="N315" s="4"/>
      <c r="O315" s="4"/>
      <c r="P315" s="4"/>
      <c r="Q315" s="4"/>
      <c r="R315" s="51" t="s">
        <v>418</v>
      </c>
      <c r="S315" s="51" t="s">
        <v>176</v>
      </c>
      <c r="T315" s="51" t="s">
        <v>420</v>
      </c>
      <c r="U315" s="51" t="s">
        <v>499</v>
      </c>
      <c r="V315" s="51" t="s">
        <v>500</v>
      </c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51" t="s">
        <v>420</v>
      </c>
      <c r="AI315" s="49" t="s">
        <v>81</v>
      </c>
      <c r="AJ315" s="90">
        <v>2010</v>
      </c>
      <c r="AK315" s="14"/>
      <c r="AL315" s="14"/>
      <c r="AM315" s="14"/>
      <c r="AN315" s="96">
        <v>163858200</v>
      </c>
      <c r="AO315" s="98" t="s">
        <v>421</v>
      </c>
      <c r="AP315" s="185"/>
      <c r="AQ315" s="184" t="s">
        <v>645</v>
      </c>
      <c r="AR315" s="186" t="s">
        <v>674</v>
      </c>
      <c r="AS315" s="185"/>
      <c r="AT315" s="190" t="s">
        <v>486</v>
      </c>
      <c r="AU315" s="185"/>
      <c r="AV315" s="185"/>
    </row>
    <row r="316" spans="1:48" ht="30" customHeight="1" x14ac:dyDescent="0.2">
      <c r="A316" s="5"/>
      <c r="B316" s="7"/>
      <c r="C316" s="71" t="s">
        <v>501</v>
      </c>
      <c r="D316" s="65" t="s">
        <v>451</v>
      </c>
      <c r="E316" s="65" t="s">
        <v>331</v>
      </c>
      <c r="F316" s="51" t="s">
        <v>479</v>
      </c>
      <c r="G316" s="140"/>
      <c r="H316" s="83"/>
      <c r="I316" s="140"/>
      <c r="J316" s="4"/>
      <c r="K316" s="4"/>
      <c r="L316" s="10"/>
      <c r="M316" s="4"/>
      <c r="N316" s="4"/>
      <c r="O316" s="4"/>
      <c r="P316" s="4"/>
      <c r="Q316" s="4"/>
      <c r="R316" s="51" t="s">
        <v>418</v>
      </c>
      <c r="S316" s="51" t="s">
        <v>419</v>
      </c>
      <c r="T316" s="51" t="s">
        <v>420</v>
      </c>
      <c r="U316" s="94">
        <v>40262</v>
      </c>
      <c r="V316" s="51" t="s">
        <v>502</v>
      </c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51" t="s">
        <v>420</v>
      </c>
      <c r="AI316" s="49" t="s">
        <v>81</v>
      </c>
      <c r="AJ316" s="90">
        <v>2010</v>
      </c>
      <c r="AK316" s="14"/>
      <c r="AL316" s="14"/>
      <c r="AM316" s="14"/>
      <c r="AN316" s="96">
        <v>32917090</v>
      </c>
      <c r="AO316" s="98" t="s">
        <v>421</v>
      </c>
      <c r="AP316" s="185"/>
      <c r="AQ316" s="184" t="s">
        <v>645</v>
      </c>
      <c r="AR316" s="186" t="s">
        <v>674</v>
      </c>
      <c r="AS316" s="185"/>
      <c r="AT316" s="190" t="s">
        <v>503</v>
      </c>
      <c r="AU316" s="185"/>
      <c r="AV316" s="185"/>
    </row>
    <row r="317" spans="1:48" ht="30" customHeight="1" x14ac:dyDescent="0.2">
      <c r="A317" s="5"/>
      <c r="B317" s="7"/>
      <c r="C317" s="72" t="s">
        <v>504</v>
      </c>
      <c r="D317" s="84" t="s">
        <v>72</v>
      </c>
      <c r="E317" s="84" t="s">
        <v>72</v>
      </c>
      <c r="F317" s="51" t="s">
        <v>479</v>
      </c>
      <c r="G317" s="140"/>
      <c r="H317" s="83"/>
      <c r="I317" s="140"/>
      <c r="J317" s="4"/>
      <c r="K317" s="4"/>
      <c r="L317" s="10"/>
      <c r="M317" s="4"/>
      <c r="N317" s="4"/>
      <c r="O317" s="4"/>
      <c r="P317" s="4"/>
      <c r="Q317" s="4"/>
      <c r="R317" s="84" t="s">
        <v>418</v>
      </c>
      <c r="S317" s="84" t="s">
        <v>419</v>
      </c>
      <c r="T317" s="84" t="s">
        <v>420</v>
      </c>
      <c r="U317" s="51" t="s">
        <v>72</v>
      </c>
      <c r="V317" s="51" t="s">
        <v>72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51" t="s">
        <v>420</v>
      </c>
      <c r="AI317" s="49" t="s">
        <v>81</v>
      </c>
      <c r="AJ317" s="90">
        <v>2011</v>
      </c>
      <c r="AK317" s="14"/>
      <c r="AL317" s="14"/>
      <c r="AM317" s="14"/>
      <c r="AN317" s="96">
        <v>92575959.790467396</v>
      </c>
      <c r="AO317" s="188" t="s">
        <v>421</v>
      </c>
      <c r="AP317" s="185"/>
      <c r="AQ317" s="184" t="s">
        <v>638</v>
      </c>
      <c r="AR317" s="186" t="s">
        <v>605</v>
      </c>
      <c r="AS317" s="185"/>
      <c r="AT317" s="189" t="s">
        <v>701</v>
      </c>
      <c r="AU317" s="185"/>
      <c r="AV317" s="185"/>
    </row>
    <row r="318" spans="1:48" ht="30" customHeight="1" x14ac:dyDescent="0.2">
      <c r="A318" s="5"/>
      <c r="B318" s="7"/>
      <c r="C318" s="73" t="s">
        <v>505</v>
      </c>
      <c r="D318" s="84" t="s">
        <v>72</v>
      </c>
      <c r="E318" s="84" t="s">
        <v>72</v>
      </c>
      <c r="F318" s="51" t="s">
        <v>479</v>
      </c>
      <c r="G318" s="140"/>
      <c r="H318" s="83"/>
      <c r="I318" s="140"/>
      <c r="J318" s="4"/>
      <c r="K318" s="4"/>
      <c r="L318" s="10"/>
      <c r="M318" s="4"/>
      <c r="N318" s="4"/>
      <c r="O318" s="4"/>
      <c r="P318" s="4"/>
      <c r="Q318" s="4"/>
      <c r="R318" s="84" t="s">
        <v>418</v>
      </c>
      <c r="S318" s="84" t="s">
        <v>419</v>
      </c>
      <c r="T318" s="84" t="s">
        <v>420</v>
      </c>
      <c r="U318" s="51" t="s">
        <v>72</v>
      </c>
      <c r="V318" s="51" t="s">
        <v>72</v>
      </c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51" t="s">
        <v>420</v>
      </c>
      <c r="AI318" s="49" t="s">
        <v>81</v>
      </c>
      <c r="AJ318" s="90">
        <v>2011</v>
      </c>
      <c r="AK318" s="14"/>
      <c r="AL318" s="14"/>
      <c r="AM318" s="14"/>
      <c r="AN318" s="96">
        <v>109398598.04309413</v>
      </c>
      <c r="AO318" s="188" t="s">
        <v>421</v>
      </c>
      <c r="AP318" s="185"/>
      <c r="AQ318" s="184" t="s">
        <v>638</v>
      </c>
      <c r="AR318" s="186" t="s">
        <v>605</v>
      </c>
      <c r="AS318" s="185"/>
      <c r="AT318" s="189" t="s">
        <v>701</v>
      </c>
      <c r="AU318" s="185"/>
      <c r="AV318" s="185"/>
    </row>
    <row r="319" spans="1:48" ht="30" customHeight="1" x14ac:dyDescent="0.2">
      <c r="A319" s="5"/>
      <c r="B319" s="7"/>
      <c r="C319" s="72" t="s">
        <v>506</v>
      </c>
      <c r="D319" s="84" t="s">
        <v>72</v>
      </c>
      <c r="E319" s="84" t="s">
        <v>72</v>
      </c>
      <c r="F319" s="51" t="s">
        <v>479</v>
      </c>
      <c r="G319" s="140"/>
      <c r="H319" s="83"/>
      <c r="I319" s="140"/>
      <c r="J319" s="4"/>
      <c r="K319" s="4"/>
      <c r="L319" s="10"/>
      <c r="M319" s="4"/>
      <c r="N319" s="4"/>
      <c r="O319" s="4"/>
      <c r="P319" s="4"/>
      <c r="Q319" s="4"/>
      <c r="R319" s="84" t="s">
        <v>418</v>
      </c>
      <c r="S319" s="84" t="s">
        <v>72</v>
      </c>
      <c r="T319" s="84" t="s">
        <v>72</v>
      </c>
      <c r="U319" s="51" t="s">
        <v>72</v>
      </c>
      <c r="V319" s="51" t="s">
        <v>72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51" t="s">
        <v>420</v>
      </c>
      <c r="AI319" s="49" t="s">
        <v>81</v>
      </c>
      <c r="AJ319" s="90">
        <v>2011</v>
      </c>
      <c r="AK319" s="14"/>
      <c r="AL319" s="14"/>
      <c r="AM319" s="14"/>
      <c r="AN319" s="96">
        <v>14425010.090973293</v>
      </c>
      <c r="AO319" s="188" t="s">
        <v>421</v>
      </c>
      <c r="AP319" s="185"/>
      <c r="AQ319" s="184" t="s">
        <v>645</v>
      </c>
      <c r="AR319" s="186"/>
      <c r="AS319" s="185"/>
      <c r="AT319" s="189"/>
      <c r="AU319" s="185"/>
      <c r="AV319" s="185"/>
    </row>
    <row r="320" spans="1:48" ht="30" customHeight="1" x14ac:dyDescent="0.2">
      <c r="A320" s="5"/>
      <c r="B320" s="7"/>
      <c r="C320" s="73" t="s">
        <v>507</v>
      </c>
      <c r="D320" s="84" t="s">
        <v>72</v>
      </c>
      <c r="E320" s="84" t="s">
        <v>72</v>
      </c>
      <c r="F320" s="51" t="s">
        <v>479</v>
      </c>
      <c r="G320" s="140"/>
      <c r="H320" s="83"/>
      <c r="I320" s="140"/>
      <c r="J320" s="4"/>
      <c r="K320" s="4"/>
      <c r="L320" s="10"/>
      <c r="M320" s="4"/>
      <c r="N320" s="4"/>
      <c r="O320" s="4"/>
      <c r="P320" s="4"/>
      <c r="Q320" s="4"/>
      <c r="R320" s="84" t="s">
        <v>418</v>
      </c>
      <c r="S320" s="84" t="s">
        <v>72</v>
      </c>
      <c r="T320" s="84" t="s">
        <v>72</v>
      </c>
      <c r="U320" s="51" t="s">
        <v>72</v>
      </c>
      <c r="V320" s="51" t="s">
        <v>72</v>
      </c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51" t="s">
        <v>420</v>
      </c>
      <c r="AI320" s="49" t="s">
        <v>81</v>
      </c>
      <c r="AJ320" s="90">
        <v>2011</v>
      </c>
      <c r="AK320" s="14"/>
      <c r="AL320" s="14"/>
      <c r="AM320" s="14"/>
      <c r="AN320" s="96">
        <v>9164582.0754651725</v>
      </c>
      <c r="AO320" s="188" t="s">
        <v>421</v>
      </c>
      <c r="AP320" s="185"/>
      <c r="AQ320" s="184" t="s">
        <v>645</v>
      </c>
      <c r="AR320" s="186"/>
      <c r="AS320" s="185"/>
      <c r="AT320" s="189"/>
      <c r="AU320" s="185"/>
      <c r="AV320" s="185"/>
    </row>
    <row r="321" spans="1:48" ht="30" customHeight="1" x14ac:dyDescent="0.2">
      <c r="A321" s="5"/>
      <c r="B321" s="7"/>
      <c r="C321" s="74" t="s">
        <v>508</v>
      </c>
      <c r="D321" s="85" t="s">
        <v>72</v>
      </c>
      <c r="E321" s="85" t="s">
        <v>72</v>
      </c>
      <c r="F321" s="51" t="s">
        <v>479</v>
      </c>
      <c r="G321" s="140"/>
      <c r="H321" s="83"/>
      <c r="I321" s="140"/>
      <c r="J321" s="4"/>
      <c r="K321" s="4"/>
      <c r="L321" s="10"/>
      <c r="M321" s="4"/>
      <c r="N321" s="4"/>
      <c r="O321" s="4"/>
      <c r="P321" s="4"/>
      <c r="Q321" s="4"/>
      <c r="R321" s="85" t="s">
        <v>418</v>
      </c>
      <c r="S321" s="85" t="s">
        <v>176</v>
      </c>
      <c r="T321" s="85" t="s">
        <v>420</v>
      </c>
      <c r="U321" s="51" t="s">
        <v>72</v>
      </c>
      <c r="V321" s="51" t="s">
        <v>72</v>
      </c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51" t="s">
        <v>420</v>
      </c>
      <c r="AI321" s="49" t="s">
        <v>81</v>
      </c>
      <c r="AJ321" s="90">
        <v>2011</v>
      </c>
      <c r="AK321" s="14"/>
      <c r="AL321" s="14"/>
      <c r="AM321" s="14"/>
      <c r="AN321" s="96">
        <v>190792360.9490416</v>
      </c>
      <c r="AO321" s="188" t="s">
        <v>421</v>
      </c>
      <c r="AP321" s="185"/>
      <c r="AQ321" s="184" t="s">
        <v>645</v>
      </c>
      <c r="AR321" s="186" t="s">
        <v>674</v>
      </c>
      <c r="AS321" s="185"/>
      <c r="AT321" s="188" t="s">
        <v>509</v>
      </c>
      <c r="AU321" s="185"/>
      <c r="AV321" s="185"/>
    </row>
    <row r="322" spans="1:48" ht="30" customHeight="1" x14ac:dyDescent="0.2">
      <c r="A322" s="5"/>
      <c r="B322" s="7"/>
      <c r="C322" s="75" t="s">
        <v>510</v>
      </c>
      <c r="D322" s="85" t="s">
        <v>72</v>
      </c>
      <c r="E322" s="85" t="s">
        <v>72</v>
      </c>
      <c r="F322" s="51" t="s">
        <v>479</v>
      </c>
      <c r="G322" s="140"/>
      <c r="H322" s="83"/>
      <c r="I322" s="140"/>
      <c r="J322" s="4"/>
      <c r="K322" s="4"/>
      <c r="L322" s="10"/>
      <c r="M322" s="4"/>
      <c r="N322" s="4"/>
      <c r="O322" s="4"/>
      <c r="P322" s="4"/>
      <c r="Q322" s="4"/>
      <c r="R322" s="85" t="s">
        <v>485</v>
      </c>
      <c r="S322" s="85" t="s">
        <v>419</v>
      </c>
      <c r="T322" s="85" t="s">
        <v>420</v>
      </c>
      <c r="U322" s="51" t="s">
        <v>72</v>
      </c>
      <c r="V322" s="51" t="s">
        <v>72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51" t="s">
        <v>420</v>
      </c>
      <c r="AI322" s="49" t="s">
        <v>81</v>
      </c>
      <c r="AJ322" s="90">
        <v>2011</v>
      </c>
      <c r="AK322" s="14"/>
      <c r="AL322" s="14"/>
      <c r="AM322" s="14"/>
      <c r="AN322" s="96">
        <v>139901871.30121672</v>
      </c>
      <c r="AO322" s="188" t="s">
        <v>421</v>
      </c>
      <c r="AP322" s="185"/>
      <c r="AQ322" s="184" t="s">
        <v>645</v>
      </c>
      <c r="AR322" s="186" t="s">
        <v>674</v>
      </c>
      <c r="AS322" s="185"/>
      <c r="AT322" s="188" t="s">
        <v>509</v>
      </c>
      <c r="AU322" s="185"/>
      <c r="AV322" s="185"/>
    </row>
    <row r="323" spans="1:48" ht="30" customHeight="1" x14ac:dyDescent="0.2">
      <c r="A323" s="5"/>
      <c r="B323" s="7"/>
      <c r="C323" s="76" t="s">
        <v>511</v>
      </c>
      <c r="D323" s="84" t="s">
        <v>72</v>
      </c>
      <c r="E323" s="84" t="s">
        <v>72</v>
      </c>
      <c r="F323" s="51" t="s">
        <v>479</v>
      </c>
      <c r="G323" s="140"/>
      <c r="H323" s="83"/>
      <c r="I323" s="140"/>
      <c r="J323" s="4"/>
      <c r="K323" s="4"/>
      <c r="L323" s="10"/>
      <c r="M323" s="4"/>
      <c r="N323" s="4"/>
      <c r="O323" s="4"/>
      <c r="P323" s="4"/>
      <c r="Q323" s="4"/>
      <c r="R323" s="84" t="s">
        <v>485</v>
      </c>
      <c r="S323" s="84" t="s">
        <v>72</v>
      </c>
      <c r="T323" s="84" t="s">
        <v>420</v>
      </c>
      <c r="U323" s="51" t="s">
        <v>72</v>
      </c>
      <c r="V323" s="51" t="s">
        <v>72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51" t="s">
        <v>420</v>
      </c>
      <c r="AI323" s="49" t="s">
        <v>81</v>
      </c>
      <c r="AJ323" s="90">
        <v>2011</v>
      </c>
      <c r="AK323" s="14"/>
      <c r="AL323" s="14"/>
      <c r="AM323" s="14"/>
      <c r="AN323" s="96">
        <v>38343200.645464532</v>
      </c>
      <c r="AO323" s="188" t="s">
        <v>421</v>
      </c>
      <c r="AP323" s="185"/>
      <c r="AQ323" s="184" t="s">
        <v>645</v>
      </c>
      <c r="AR323" s="186" t="s">
        <v>674</v>
      </c>
      <c r="AS323" s="185"/>
      <c r="AT323" s="188" t="s">
        <v>509</v>
      </c>
      <c r="AU323" s="185"/>
      <c r="AV323" s="185"/>
    </row>
    <row r="324" spans="1:48" ht="30" customHeight="1" x14ac:dyDescent="0.2">
      <c r="A324" s="5"/>
      <c r="B324" s="7"/>
      <c r="C324" s="76" t="s">
        <v>512</v>
      </c>
      <c r="D324" s="84" t="s">
        <v>72</v>
      </c>
      <c r="E324" s="84" t="s">
        <v>72</v>
      </c>
      <c r="F324" s="51" t="s">
        <v>479</v>
      </c>
      <c r="G324" s="140"/>
      <c r="H324" s="83"/>
      <c r="I324" s="140"/>
      <c r="J324" s="4"/>
      <c r="K324" s="4"/>
      <c r="L324" s="10"/>
      <c r="M324" s="4"/>
      <c r="N324" s="4"/>
      <c r="O324" s="4"/>
      <c r="P324" s="4"/>
      <c r="Q324" s="4"/>
      <c r="R324" s="84" t="s">
        <v>418</v>
      </c>
      <c r="S324" s="84" t="s">
        <v>419</v>
      </c>
      <c r="T324" s="84" t="s">
        <v>420</v>
      </c>
      <c r="U324" s="51" t="s">
        <v>72</v>
      </c>
      <c r="V324" s="51" t="s">
        <v>72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51" t="s">
        <v>420</v>
      </c>
      <c r="AI324" s="49" t="s">
        <v>81</v>
      </c>
      <c r="AJ324" s="90">
        <v>2011</v>
      </c>
      <c r="AK324" s="14"/>
      <c r="AL324" s="14"/>
      <c r="AM324" s="14"/>
      <c r="AN324" s="96">
        <v>8639734.8736958876</v>
      </c>
      <c r="AO324" s="188" t="s">
        <v>421</v>
      </c>
      <c r="AP324" s="185"/>
      <c r="AQ324" s="184" t="s">
        <v>645</v>
      </c>
      <c r="AR324" s="186" t="s">
        <v>674</v>
      </c>
      <c r="AS324" s="185"/>
      <c r="AT324" s="188" t="s">
        <v>509</v>
      </c>
      <c r="AU324" s="185"/>
      <c r="AV324" s="185"/>
    </row>
    <row r="325" spans="1:48" ht="30" customHeight="1" x14ac:dyDescent="0.2">
      <c r="A325" s="5"/>
      <c r="B325" s="7"/>
      <c r="C325" s="76" t="s">
        <v>513</v>
      </c>
      <c r="D325" s="84" t="s">
        <v>72</v>
      </c>
      <c r="E325" s="84" t="s">
        <v>72</v>
      </c>
      <c r="F325" s="51" t="s">
        <v>479</v>
      </c>
      <c r="G325" s="140"/>
      <c r="H325" s="83"/>
      <c r="I325" s="140"/>
      <c r="J325" s="4"/>
      <c r="K325" s="4"/>
      <c r="L325" s="10"/>
      <c r="M325" s="4"/>
      <c r="N325" s="4"/>
      <c r="O325" s="4"/>
      <c r="P325" s="4"/>
      <c r="Q325" s="4"/>
      <c r="R325" s="84" t="s">
        <v>418</v>
      </c>
      <c r="S325" s="84" t="s">
        <v>72</v>
      </c>
      <c r="T325" s="84" t="s">
        <v>420</v>
      </c>
      <c r="U325" s="51" t="s">
        <v>72</v>
      </c>
      <c r="V325" s="51" t="s">
        <v>72</v>
      </c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51" t="s">
        <v>420</v>
      </c>
      <c r="AI325" s="49" t="s">
        <v>81</v>
      </c>
      <c r="AJ325" s="90">
        <v>2011</v>
      </c>
      <c r="AK325" s="14"/>
      <c r="AL325" s="14"/>
      <c r="AM325" s="14"/>
      <c r="AN325" s="96">
        <v>23291895.230581254</v>
      </c>
      <c r="AO325" s="188" t="s">
        <v>421</v>
      </c>
      <c r="AP325" s="185"/>
      <c r="AQ325" s="184" t="s">
        <v>645</v>
      </c>
      <c r="AR325" s="186" t="s">
        <v>674</v>
      </c>
      <c r="AS325" s="185"/>
      <c r="AT325" s="188" t="s">
        <v>509</v>
      </c>
      <c r="AU325" s="185"/>
      <c r="AV325" s="185"/>
    </row>
    <row r="326" spans="1:48" ht="30" customHeight="1" x14ac:dyDescent="0.2">
      <c r="A326" s="5"/>
      <c r="B326" s="7"/>
      <c r="C326" s="77" t="s">
        <v>514</v>
      </c>
      <c r="D326" s="84" t="s">
        <v>72</v>
      </c>
      <c r="E326" s="84" t="s">
        <v>72</v>
      </c>
      <c r="F326" s="51" t="s">
        <v>410</v>
      </c>
      <c r="G326" s="140"/>
      <c r="H326" s="83"/>
      <c r="I326" s="140"/>
      <c r="J326" s="4"/>
      <c r="K326" s="4"/>
      <c r="L326" s="10"/>
      <c r="M326" s="4"/>
      <c r="N326" s="4"/>
      <c r="O326" s="4"/>
      <c r="P326" s="4"/>
      <c r="Q326" s="4"/>
      <c r="R326" s="84" t="s">
        <v>418</v>
      </c>
      <c r="S326" s="84" t="s">
        <v>419</v>
      </c>
      <c r="T326" s="84" t="s">
        <v>420</v>
      </c>
      <c r="U326" s="51" t="s">
        <v>72</v>
      </c>
      <c r="V326" s="51" t="s">
        <v>72</v>
      </c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51" t="s">
        <v>420</v>
      </c>
      <c r="AI326" s="49" t="s">
        <v>81</v>
      </c>
      <c r="AJ326" s="90">
        <v>2011</v>
      </c>
      <c r="AK326" s="14"/>
      <c r="AL326" s="14"/>
      <c r="AM326" s="14"/>
      <c r="AN326" s="96">
        <v>731098996.62053251</v>
      </c>
      <c r="AO326" s="188" t="s">
        <v>421</v>
      </c>
      <c r="AP326" s="185"/>
      <c r="AQ326" s="184" t="s">
        <v>645</v>
      </c>
      <c r="AR326" s="186" t="s">
        <v>668</v>
      </c>
      <c r="AS326" s="185"/>
      <c r="AT326" s="188" t="s">
        <v>515</v>
      </c>
      <c r="AU326" s="185"/>
      <c r="AV326" s="185"/>
    </row>
    <row r="327" spans="1:48" ht="30" customHeight="1" x14ac:dyDescent="0.2">
      <c r="A327" s="5"/>
      <c r="B327" s="7"/>
      <c r="C327" s="77" t="s">
        <v>516</v>
      </c>
      <c r="D327" s="84" t="s">
        <v>72</v>
      </c>
      <c r="E327" s="84" t="s">
        <v>72</v>
      </c>
      <c r="F327" s="51" t="s">
        <v>410</v>
      </c>
      <c r="G327" s="140"/>
      <c r="H327" s="83"/>
      <c r="I327" s="140"/>
      <c r="J327" s="4"/>
      <c r="K327" s="4"/>
      <c r="L327" s="10"/>
      <c r="M327" s="4"/>
      <c r="N327" s="4"/>
      <c r="O327" s="4"/>
      <c r="P327" s="4"/>
      <c r="Q327" s="4"/>
      <c r="R327" s="84" t="s">
        <v>418</v>
      </c>
      <c r="S327" s="84"/>
      <c r="T327" s="84"/>
      <c r="U327" s="51" t="s">
        <v>72</v>
      </c>
      <c r="V327" s="51" t="s">
        <v>72</v>
      </c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51" t="s">
        <v>420</v>
      </c>
      <c r="AI327" s="49" t="s">
        <v>81</v>
      </c>
      <c r="AJ327" s="90">
        <v>2011</v>
      </c>
      <c r="AK327" s="14"/>
      <c r="AL327" s="14"/>
      <c r="AM327" s="14"/>
      <c r="AN327" s="96">
        <v>38015779.365687214</v>
      </c>
      <c r="AO327" s="188"/>
      <c r="AP327" s="185"/>
      <c r="AQ327" s="184"/>
      <c r="AR327" s="186"/>
      <c r="AS327" s="185"/>
      <c r="AT327" s="188"/>
      <c r="AU327" s="185"/>
      <c r="AV327" s="185"/>
    </row>
    <row r="328" spans="1:48" ht="30" customHeight="1" x14ac:dyDescent="0.2">
      <c r="A328" s="5"/>
      <c r="B328" s="7"/>
      <c r="C328" s="77" t="s">
        <v>517</v>
      </c>
      <c r="D328" s="84" t="s">
        <v>72</v>
      </c>
      <c r="E328" s="84" t="s">
        <v>72</v>
      </c>
      <c r="F328" s="51" t="s">
        <v>410</v>
      </c>
      <c r="G328" s="140"/>
      <c r="H328" s="83"/>
      <c r="I328" s="140"/>
      <c r="J328" s="4"/>
      <c r="K328" s="4"/>
      <c r="L328" s="10"/>
      <c r="M328" s="4"/>
      <c r="N328" s="4"/>
      <c r="O328" s="4"/>
      <c r="P328" s="4"/>
      <c r="Q328" s="4"/>
      <c r="R328" s="84" t="s">
        <v>418</v>
      </c>
      <c r="S328" s="84"/>
      <c r="T328" s="84"/>
      <c r="U328" s="51" t="s">
        <v>72</v>
      </c>
      <c r="V328" s="51" t="s">
        <v>72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51" t="s">
        <v>420</v>
      </c>
      <c r="AI328" s="49" t="s">
        <v>81</v>
      </c>
      <c r="AJ328" s="90">
        <v>2011</v>
      </c>
      <c r="AK328" s="14"/>
      <c r="AL328" s="14"/>
      <c r="AM328" s="14"/>
      <c r="AN328" s="96">
        <v>27872281.381800696</v>
      </c>
      <c r="AO328" s="188"/>
      <c r="AP328" s="185"/>
      <c r="AQ328" s="184"/>
      <c r="AR328" s="186"/>
      <c r="AS328" s="185"/>
      <c r="AT328" s="188"/>
      <c r="AU328" s="185"/>
      <c r="AV328" s="185"/>
    </row>
    <row r="329" spans="1:48" ht="30" customHeight="1" x14ac:dyDescent="0.2">
      <c r="A329" s="5"/>
      <c r="B329" s="7"/>
      <c r="C329" s="77" t="s">
        <v>518</v>
      </c>
      <c r="D329" s="84" t="s">
        <v>72</v>
      </c>
      <c r="E329" s="84" t="s">
        <v>72</v>
      </c>
      <c r="F329" s="51" t="s">
        <v>410</v>
      </c>
      <c r="G329" s="140"/>
      <c r="H329" s="83"/>
      <c r="I329" s="140"/>
      <c r="J329" s="4"/>
      <c r="K329" s="4"/>
      <c r="L329" s="10"/>
      <c r="M329" s="4"/>
      <c r="N329" s="4"/>
      <c r="O329" s="4"/>
      <c r="P329" s="4"/>
      <c r="Q329" s="4"/>
      <c r="R329" s="84" t="s">
        <v>418</v>
      </c>
      <c r="S329" s="84" t="s">
        <v>419</v>
      </c>
      <c r="T329" s="84" t="s">
        <v>420</v>
      </c>
      <c r="U329" s="51" t="s">
        <v>72</v>
      </c>
      <c r="V329" s="51" t="s">
        <v>72</v>
      </c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51" t="s">
        <v>420</v>
      </c>
      <c r="AI329" s="49" t="s">
        <v>81</v>
      </c>
      <c r="AJ329" s="90">
        <v>2011</v>
      </c>
      <c r="AK329" s="14"/>
      <c r="AL329" s="14"/>
      <c r="AM329" s="14"/>
      <c r="AN329" s="96">
        <v>50021185.994659789</v>
      </c>
      <c r="AO329" s="188" t="s">
        <v>421</v>
      </c>
      <c r="AP329" s="185"/>
      <c r="AQ329" s="184" t="s">
        <v>645</v>
      </c>
      <c r="AR329" s="186" t="s">
        <v>675</v>
      </c>
      <c r="AS329" s="185"/>
      <c r="AT329" s="188" t="s">
        <v>519</v>
      </c>
      <c r="AU329" s="185"/>
      <c r="AV329" s="185"/>
    </row>
    <row r="330" spans="1:48" ht="30" customHeight="1" x14ac:dyDescent="0.2">
      <c r="A330" s="5"/>
      <c r="B330" s="7"/>
      <c r="C330" s="77" t="s">
        <v>516</v>
      </c>
      <c r="D330" s="84" t="s">
        <v>72</v>
      </c>
      <c r="E330" s="84" t="s">
        <v>72</v>
      </c>
      <c r="F330" s="51" t="s">
        <v>410</v>
      </c>
      <c r="G330" s="140"/>
      <c r="H330" s="83"/>
      <c r="I330" s="140"/>
      <c r="J330" s="4"/>
      <c r="K330" s="4"/>
      <c r="L330" s="10"/>
      <c r="M330" s="4"/>
      <c r="N330" s="4"/>
      <c r="O330" s="4"/>
      <c r="P330" s="4"/>
      <c r="Q330" s="4"/>
      <c r="R330" s="84" t="s">
        <v>418</v>
      </c>
      <c r="S330" s="84"/>
      <c r="T330" s="84"/>
      <c r="U330" s="51" t="s">
        <v>72</v>
      </c>
      <c r="V330" s="51" t="s">
        <v>72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51" t="s">
        <v>420</v>
      </c>
      <c r="AI330" s="49" t="s">
        <v>81</v>
      </c>
      <c r="AJ330" s="90">
        <v>2011</v>
      </c>
      <c r="AK330" s="14"/>
      <c r="AL330" s="14"/>
      <c r="AM330" s="14"/>
      <c r="AN330" s="96">
        <v>2993503.1447962844</v>
      </c>
      <c r="AO330" s="188"/>
      <c r="AP330" s="185"/>
      <c r="AQ330" s="184"/>
      <c r="AR330" s="186"/>
      <c r="AS330" s="185"/>
      <c r="AT330" s="188"/>
      <c r="AU330" s="185"/>
      <c r="AV330" s="185"/>
    </row>
    <row r="331" spans="1:48" ht="30" customHeight="1" x14ac:dyDescent="0.2">
      <c r="A331" s="5"/>
      <c r="B331" s="7"/>
      <c r="C331" s="77" t="s">
        <v>520</v>
      </c>
      <c r="D331" s="84" t="s">
        <v>72</v>
      </c>
      <c r="E331" s="84" t="s">
        <v>72</v>
      </c>
      <c r="F331" s="51" t="s">
        <v>410</v>
      </c>
      <c r="G331" s="140"/>
      <c r="H331" s="83"/>
      <c r="I331" s="140"/>
      <c r="J331" s="4"/>
      <c r="K331" s="4"/>
      <c r="L331" s="10"/>
      <c r="M331" s="4"/>
      <c r="N331" s="4"/>
      <c r="O331" s="4"/>
      <c r="P331" s="4"/>
      <c r="Q331" s="4"/>
      <c r="R331" s="84" t="s">
        <v>418</v>
      </c>
      <c r="S331" s="84" t="s">
        <v>419</v>
      </c>
      <c r="T331" s="84" t="s">
        <v>420</v>
      </c>
      <c r="U331" s="51" t="s">
        <v>72</v>
      </c>
      <c r="V331" s="51" t="s">
        <v>72</v>
      </c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51" t="s">
        <v>420</v>
      </c>
      <c r="AI331" s="49" t="s">
        <v>81</v>
      </c>
      <c r="AJ331" s="90">
        <v>2011</v>
      </c>
      <c r="AK331" s="14"/>
      <c r="AL331" s="14"/>
      <c r="AM331" s="14"/>
      <c r="AN331" s="96">
        <v>49002891.815656818</v>
      </c>
      <c r="AO331" s="188" t="s">
        <v>421</v>
      </c>
      <c r="AP331" s="185"/>
      <c r="AQ331" s="184" t="s">
        <v>645</v>
      </c>
      <c r="AR331" s="186" t="s">
        <v>676</v>
      </c>
      <c r="AS331" s="185"/>
      <c r="AT331" s="188" t="s">
        <v>521</v>
      </c>
      <c r="AU331" s="185"/>
      <c r="AV331" s="185"/>
    </row>
    <row r="332" spans="1:48" ht="30" customHeight="1" x14ac:dyDescent="0.2">
      <c r="A332" s="5"/>
      <c r="B332" s="7"/>
      <c r="C332" s="77" t="s">
        <v>516</v>
      </c>
      <c r="D332" s="84" t="s">
        <v>72</v>
      </c>
      <c r="E332" s="84" t="s">
        <v>72</v>
      </c>
      <c r="F332" s="51" t="s">
        <v>410</v>
      </c>
      <c r="G332" s="140"/>
      <c r="H332" s="83"/>
      <c r="I332" s="140"/>
      <c r="J332" s="4"/>
      <c r="K332" s="4"/>
      <c r="L332" s="10"/>
      <c r="M332" s="4"/>
      <c r="N332" s="4"/>
      <c r="O332" s="4"/>
      <c r="P332" s="4"/>
      <c r="Q332" s="4"/>
      <c r="R332" s="84" t="s">
        <v>418</v>
      </c>
      <c r="S332" s="84"/>
      <c r="T332" s="84"/>
      <c r="U332" s="51" t="s">
        <v>72</v>
      </c>
      <c r="V332" s="51" t="s">
        <v>72</v>
      </c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51" t="s">
        <v>420</v>
      </c>
      <c r="AI332" s="49" t="s">
        <v>81</v>
      </c>
      <c r="AJ332" s="90">
        <v>2011</v>
      </c>
      <c r="AK332" s="14"/>
      <c r="AL332" s="14"/>
      <c r="AM332" s="14"/>
      <c r="AN332" s="96">
        <v>3451333.0375298336</v>
      </c>
      <c r="AO332" s="188"/>
      <c r="AP332" s="185"/>
      <c r="AQ332" s="184"/>
      <c r="AR332" s="186"/>
      <c r="AS332" s="185"/>
      <c r="AT332" s="188"/>
      <c r="AU332" s="185"/>
      <c r="AV332" s="185"/>
    </row>
    <row r="333" spans="1:48" ht="30" customHeight="1" x14ac:dyDescent="0.2">
      <c r="A333" s="5"/>
      <c r="B333" s="7"/>
      <c r="C333" s="77" t="s">
        <v>522</v>
      </c>
      <c r="D333" s="84" t="s">
        <v>72</v>
      </c>
      <c r="E333" s="84" t="s">
        <v>72</v>
      </c>
      <c r="F333" s="51" t="s">
        <v>410</v>
      </c>
      <c r="G333" s="140"/>
      <c r="H333" s="83"/>
      <c r="I333" s="140"/>
      <c r="J333" s="4"/>
      <c r="K333" s="4"/>
      <c r="L333" s="10"/>
      <c r="M333" s="4"/>
      <c r="N333" s="4"/>
      <c r="O333" s="4"/>
      <c r="P333" s="4"/>
      <c r="Q333" s="4"/>
      <c r="R333" s="84" t="s">
        <v>418</v>
      </c>
      <c r="S333" s="84" t="s">
        <v>419</v>
      </c>
      <c r="T333" s="84" t="s">
        <v>420</v>
      </c>
      <c r="U333" s="51" t="s">
        <v>72</v>
      </c>
      <c r="V333" s="51" t="s">
        <v>72</v>
      </c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51" t="s">
        <v>420</v>
      </c>
      <c r="AI333" s="49" t="s">
        <v>81</v>
      </c>
      <c r="AJ333" s="90">
        <v>2011</v>
      </c>
      <c r="AK333" s="14"/>
      <c r="AL333" s="14"/>
      <c r="AM333" s="14"/>
      <c r="AN333" s="96">
        <v>30085964.379633244</v>
      </c>
      <c r="AO333" s="188" t="s">
        <v>421</v>
      </c>
      <c r="AP333" s="185"/>
      <c r="AQ333" s="184" t="s">
        <v>645</v>
      </c>
      <c r="AR333" s="186" t="s">
        <v>671</v>
      </c>
      <c r="AS333" s="185"/>
      <c r="AT333" s="188" t="s">
        <v>523</v>
      </c>
      <c r="AU333" s="185"/>
      <c r="AV333" s="185"/>
    </row>
    <row r="334" spans="1:48" ht="30" customHeight="1" x14ac:dyDescent="0.2">
      <c r="A334" s="5"/>
      <c r="B334" s="7"/>
      <c r="C334" s="77" t="s">
        <v>524</v>
      </c>
      <c r="D334" s="84" t="s">
        <v>72</v>
      </c>
      <c r="E334" s="84" t="s">
        <v>72</v>
      </c>
      <c r="F334" s="51" t="s">
        <v>410</v>
      </c>
      <c r="G334" s="140"/>
      <c r="H334" s="83"/>
      <c r="I334" s="140"/>
      <c r="J334" s="4"/>
      <c r="K334" s="4"/>
      <c r="L334" s="10"/>
      <c r="M334" s="4"/>
      <c r="N334" s="4"/>
      <c r="O334" s="4"/>
      <c r="P334" s="4"/>
      <c r="Q334" s="4"/>
      <c r="R334" s="84" t="s">
        <v>418</v>
      </c>
      <c r="S334" s="84" t="s">
        <v>419</v>
      </c>
      <c r="T334" s="84" t="s">
        <v>420</v>
      </c>
      <c r="U334" s="51" t="s">
        <v>72</v>
      </c>
      <c r="V334" s="51" t="s">
        <v>72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51" t="s">
        <v>420</v>
      </c>
      <c r="AI334" s="49" t="s">
        <v>81</v>
      </c>
      <c r="AJ334" s="90">
        <v>2011</v>
      </c>
      <c r="AK334" s="14"/>
      <c r="AL334" s="14"/>
      <c r="AM334" s="14"/>
      <c r="AN334" s="96">
        <v>60141742.172932409</v>
      </c>
      <c r="AO334" s="188" t="s">
        <v>421</v>
      </c>
      <c r="AP334" s="185"/>
      <c r="AQ334" s="184" t="s">
        <v>645</v>
      </c>
      <c r="AR334" s="186" t="s">
        <v>677</v>
      </c>
      <c r="AS334" s="185"/>
      <c r="AT334" s="188" t="s">
        <v>525</v>
      </c>
      <c r="AU334" s="185"/>
      <c r="AV334" s="185"/>
    </row>
    <row r="335" spans="1:48" ht="30" customHeight="1" x14ac:dyDescent="0.2">
      <c r="A335" s="5"/>
      <c r="B335" s="7"/>
      <c r="C335" s="78" t="s">
        <v>516</v>
      </c>
      <c r="D335" s="84" t="s">
        <v>72</v>
      </c>
      <c r="E335" s="84" t="s">
        <v>72</v>
      </c>
      <c r="F335" s="51" t="s">
        <v>410</v>
      </c>
      <c r="G335" s="140"/>
      <c r="H335" s="83"/>
      <c r="I335" s="140"/>
      <c r="J335" s="4"/>
      <c r="K335" s="4"/>
      <c r="L335" s="10"/>
      <c r="M335" s="4"/>
      <c r="N335" s="4"/>
      <c r="O335" s="4"/>
      <c r="P335" s="4"/>
      <c r="Q335" s="4"/>
      <c r="R335" s="84" t="s">
        <v>418</v>
      </c>
      <c r="S335" s="84"/>
      <c r="T335" s="84"/>
      <c r="U335" s="51" t="s">
        <v>72</v>
      </c>
      <c r="V335" s="51" t="s">
        <v>72</v>
      </c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51" t="s">
        <v>420</v>
      </c>
      <c r="AI335" s="49" t="s">
        <v>81</v>
      </c>
      <c r="AJ335" s="90">
        <v>2011</v>
      </c>
      <c r="AK335" s="14"/>
      <c r="AL335" s="14"/>
      <c r="AM335" s="14"/>
      <c r="AN335" s="96">
        <v>4226122.0867712246</v>
      </c>
      <c r="AO335" s="188"/>
      <c r="AP335" s="185"/>
      <c r="AQ335" s="184"/>
      <c r="AR335" s="186"/>
      <c r="AS335" s="185"/>
      <c r="AT335" s="188"/>
      <c r="AU335" s="185"/>
      <c r="AV335" s="185"/>
    </row>
    <row r="336" spans="1:48" ht="30" customHeight="1" x14ac:dyDescent="0.2">
      <c r="A336" s="5"/>
      <c r="B336" s="7"/>
      <c r="C336" s="77" t="s">
        <v>526</v>
      </c>
      <c r="D336" s="86" t="s">
        <v>72</v>
      </c>
      <c r="E336" s="84" t="s">
        <v>72</v>
      </c>
      <c r="F336" s="51" t="s">
        <v>410</v>
      </c>
      <c r="G336" s="140"/>
      <c r="H336" s="83"/>
      <c r="I336" s="140"/>
      <c r="J336" s="4"/>
      <c r="K336" s="4"/>
      <c r="L336" s="10"/>
      <c r="M336" s="4"/>
      <c r="N336" s="4"/>
      <c r="O336" s="4"/>
      <c r="P336" s="4"/>
      <c r="Q336" s="4"/>
      <c r="R336" s="84" t="s">
        <v>418</v>
      </c>
      <c r="S336" s="84" t="s">
        <v>72</v>
      </c>
      <c r="T336" s="84" t="s">
        <v>420</v>
      </c>
      <c r="U336" s="51" t="s">
        <v>72</v>
      </c>
      <c r="V336" s="51" t="s">
        <v>72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51" t="s">
        <v>420</v>
      </c>
      <c r="AI336" s="49" t="s">
        <v>81</v>
      </c>
      <c r="AJ336" s="90">
        <v>2011</v>
      </c>
      <c r="AK336" s="14"/>
      <c r="AL336" s="14"/>
      <c r="AM336" s="14"/>
      <c r="AN336" s="95">
        <v>623012505.51396096</v>
      </c>
      <c r="AO336" s="188" t="s">
        <v>421</v>
      </c>
      <c r="AP336" s="185"/>
      <c r="AQ336" s="184" t="s">
        <v>645</v>
      </c>
      <c r="AR336" s="186" t="s">
        <v>659</v>
      </c>
      <c r="AS336" s="185"/>
      <c r="AT336" s="188" t="s">
        <v>527</v>
      </c>
      <c r="AU336" s="185"/>
      <c r="AV336" s="185"/>
    </row>
    <row r="337" spans="1:48" ht="30" customHeight="1" x14ac:dyDescent="0.2">
      <c r="A337" s="5"/>
      <c r="B337" s="7"/>
      <c r="C337" s="77" t="s">
        <v>517</v>
      </c>
      <c r="D337" s="86" t="s">
        <v>72</v>
      </c>
      <c r="E337" s="84" t="s">
        <v>72</v>
      </c>
      <c r="F337" s="51" t="s">
        <v>410</v>
      </c>
      <c r="G337" s="140"/>
      <c r="H337" s="83"/>
      <c r="I337" s="140"/>
      <c r="J337" s="4"/>
      <c r="K337" s="4"/>
      <c r="L337" s="10"/>
      <c r="M337" s="4"/>
      <c r="N337" s="4"/>
      <c r="O337" s="4"/>
      <c r="P337" s="4"/>
      <c r="Q337" s="4"/>
      <c r="R337" s="84" t="s">
        <v>418</v>
      </c>
      <c r="S337" s="84" t="s">
        <v>72</v>
      </c>
      <c r="T337" s="84" t="s">
        <v>72</v>
      </c>
      <c r="U337" s="51" t="s">
        <v>72</v>
      </c>
      <c r="V337" s="51" t="s">
        <v>72</v>
      </c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51" t="s">
        <v>420</v>
      </c>
      <c r="AI337" s="49" t="s">
        <v>81</v>
      </c>
      <c r="AJ337" s="90">
        <v>2011</v>
      </c>
      <c r="AK337" s="14"/>
      <c r="AL337" s="14"/>
      <c r="AM337" s="14"/>
      <c r="AN337" s="96">
        <v>21349231.761531636</v>
      </c>
      <c r="AO337" s="188"/>
      <c r="AP337" s="185"/>
      <c r="AQ337" s="184"/>
      <c r="AR337" s="186"/>
      <c r="AS337" s="185"/>
      <c r="AT337" s="188" t="s">
        <v>72</v>
      </c>
      <c r="AU337" s="185"/>
      <c r="AV337" s="185"/>
    </row>
    <row r="338" spans="1:48" ht="30" customHeight="1" x14ac:dyDescent="0.2">
      <c r="A338" s="5"/>
      <c r="B338" s="7"/>
      <c r="C338" s="77" t="s">
        <v>528</v>
      </c>
      <c r="D338" s="86" t="s">
        <v>72</v>
      </c>
      <c r="E338" s="84" t="s">
        <v>72</v>
      </c>
      <c r="F338" s="51" t="s">
        <v>410</v>
      </c>
      <c r="G338" s="140"/>
      <c r="H338" s="83"/>
      <c r="I338" s="140"/>
      <c r="J338" s="4"/>
      <c r="K338" s="4"/>
      <c r="L338" s="10"/>
      <c r="M338" s="4"/>
      <c r="N338" s="4"/>
      <c r="O338" s="4"/>
      <c r="P338" s="4"/>
      <c r="Q338" s="4"/>
      <c r="R338" s="84" t="s">
        <v>418</v>
      </c>
      <c r="S338" s="84" t="s">
        <v>419</v>
      </c>
      <c r="T338" s="84" t="s">
        <v>420</v>
      </c>
      <c r="U338" s="51" t="s">
        <v>72</v>
      </c>
      <c r="V338" s="51" t="s">
        <v>72</v>
      </c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51" t="s">
        <v>420</v>
      </c>
      <c r="AI338" s="49" t="s">
        <v>81</v>
      </c>
      <c r="AJ338" s="90">
        <v>2011</v>
      </c>
      <c r="AK338" s="14"/>
      <c r="AL338" s="14"/>
      <c r="AM338" s="14"/>
      <c r="AN338" s="96">
        <v>486672247.83550978</v>
      </c>
      <c r="AO338" s="188" t="s">
        <v>421</v>
      </c>
      <c r="AP338" s="185"/>
      <c r="AQ338" s="184" t="s">
        <v>645</v>
      </c>
      <c r="AR338" s="186" t="s">
        <v>678</v>
      </c>
      <c r="AS338" s="185"/>
      <c r="AT338" s="188" t="s">
        <v>529</v>
      </c>
      <c r="AU338" s="185"/>
      <c r="AV338" s="185"/>
    </row>
    <row r="339" spans="1:48" ht="30" customHeight="1" x14ac:dyDescent="0.2">
      <c r="A339" s="5"/>
      <c r="B339" s="7"/>
      <c r="C339" s="77" t="s">
        <v>516</v>
      </c>
      <c r="D339" s="86" t="s">
        <v>72</v>
      </c>
      <c r="E339" s="84" t="s">
        <v>72</v>
      </c>
      <c r="F339" s="51" t="s">
        <v>410</v>
      </c>
      <c r="G339" s="140"/>
      <c r="H339" s="83"/>
      <c r="I339" s="140"/>
      <c r="J339" s="4"/>
      <c r="K339" s="4"/>
      <c r="L339" s="10"/>
      <c r="M339" s="4"/>
      <c r="N339" s="4"/>
      <c r="O339" s="4"/>
      <c r="P339" s="4"/>
      <c r="Q339" s="4"/>
      <c r="R339" s="84" t="s">
        <v>418</v>
      </c>
      <c r="S339" s="84" t="s">
        <v>72</v>
      </c>
      <c r="T339" s="84" t="s">
        <v>72</v>
      </c>
      <c r="U339" s="51" t="s">
        <v>72</v>
      </c>
      <c r="V339" s="51" t="s">
        <v>72</v>
      </c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51" t="s">
        <v>420</v>
      </c>
      <c r="AI339" s="49" t="s">
        <v>81</v>
      </c>
      <c r="AJ339" s="90">
        <v>2011</v>
      </c>
      <c r="AK339" s="14"/>
      <c r="AL339" s="14"/>
      <c r="AM339" s="14"/>
      <c r="AN339" s="96">
        <v>27985319.804135185</v>
      </c>
      <c r="AO339" s="188"/>
      <c r="AP339" s="185"/>
      <c r="AQ339" s="184"/>
      <c r="AR339" s="186"/>
      <c r="AS339" s="185"/>
      <c r="AT339" s="188" t="s">
        <v>72</v>
      </c>
      <c r="AU339" s="185"/>
      <c r="AV339" s="185"/>
    </row>
    <row r="340" spans="1:48" ht="30" customHeight="1" x14ac:dyDescent="0.2">
      <c r="A340" s="5"/>
      <c r="B340" s="7"/>
      <c r="C340" s="77" t="s">
        <v>517</v>
      </c>
      <c r="D340" s="86" t="s">
        <v>72</v>
      </c>
      <c r="E340" s="84" t="s">
        <v>72</v>
      </c>
      <c r="F340" s="51" t="s">
        <v>410</v>
      </c>
      <c r="G340" s="140"/>
      <c r="H340" s="83"/>
      <c r="I340" s="140"/>
      <c r="J340" s="4"/>
      <c r="K340" s="4"/>
      <c r="L340" s="10"/>
      <c r="M340" s="4"/>
      <c r="N340" s="4"/>
      <c r="O340" s="4"/>
      <c r="P340" s="4"/>
      <c r="Q340" s="4"/>
      <c r="R340" s="84" t="s">
        <v>418</v>
      </c>
      <c r="S340" s="84" t="s">
        <v>72</v>
      </c>
      <c r="T340" s="84" t="s">
        <v>72</v>
      </c>
      <c r="U340" s="51" t="s">
        <v>72</v>
      </c>
      <c r="V340" s="51" t="s">
        <v>72</v>
      </c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51" t="s">
        <v>420</v>
      </c>
      <c r="AI340" s="49" t="s">
        <v>81</v>
      </c>
      <c r="AJ340" s="90">
        <v>2011</v>
      </c>
      <c r="AK340" s="14"/>
      <c r="AL340" s="14"/>
      <c r="AM340" s="14"/>
      <c r="AN340" s="96">
        <v>20850821.757120468</v>
      </c>
      <c r="AO340" s="188"/>
      <c r="AP340" s="185"/>
      <c r="AQ340" s="184"/>
      <c r="AR340" s="186"/>
      <c r="AS340" s="185"/>
      <c r="AT340" s="188" t="s">
        <v>72</v>
      </c>
      <c r="AU340" s="185"/>
      <c r="AV340" s="185"/>
    </row>
    <row r="341" spans="1:48" ht="30" customHeight="1" x14ac:dyDescent="0.2">
      <c r="A341" s="5"/>
      <c r="B341" s="7"/>
      <c r="C341" s="77" t="s">
        <v>530</v>
      </c>
      <c r="D341" s="86" t="s">
        <v>72</v>
      </c>
      <c r="E341" s="84" t="s">
        <v>72</v>
      </c>
      <c r="F341" s="51" t="s">
        <v>410</v>
      </c>
      <c r="G341" s="140"/>
      <c r="H341" s="83"/>
      <c r="I341" s="140"/>
      <c r="J341" s="4"/>
      <c r="K341" s="4"/>
      <c r="L341" s="10"/>
      <c r="M341" s="4"/>
      <c r="N341" s="4"/>
      <c r="O341" s="4"/>
      <c r="P341" s="4"/>
      <c r="Q341" s="4"/>
      <c r="R341" s="84" t="s">
        <v>418</v>
      </c>
      <c r="S341" s="84" t="s">
        <v>419</v>
      </c>
      <c r="T341" s="84" t="s">
        <v>420</v>
      </c>
      <c r="U341" s="51" t="s">
        <v>72</v>
      </c>
      <c r="V341" s="51" t="s">
        <v>72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51" t="s">
        <v>420</v>
      </c>
      <c r="AI341" s="49" t="s">
        <v>81</v>
      </c>
      <c r="AJ341" s="90">
        <v>2011</v>
      </c>
      <c r="AK341" s="14"/>
      <c r="AL341" s="14"/>
      <c r="AM341" s="14"/>
      <c r="AN341" s="96">
        <v>140680243.18057182</v>
      </c>
      <c r="AO341" s="188" t="s">
        <v>421</v>
      </c>
      <c r="AP341" s="185"/>
      <c r="AQ341" s="184" t="s">
        <v>645</v>
      </c>
      <c r="AR341" s="186" t="s">
        <v>679</v>
      </c>
      <c r="AS341" s="185"/>
      <c r="AT341" s="188" t="s">
        <v>531</v>
      </c>
      <c r="AU341" s="185"/>
      <c r="AV341" s="185"/>
    </row>
    <row r="342" spans="1:48" ht="30" customHeight="1" x14ac:dyDescent="0.2">
      <c r="A342" s="5"/>
      <c r="B342" s="7"/>
      <c r="C342" s="77" t="s">
        <v>516</v>
      </c>
      <c r="D342" s="86" t="s">
        <v>72</v>
      </c>
      <c r="E342" s="84" t="s">
        <v>72</v>
      </c>
      <c r="F342" s="51" t="s">
        <v>410</v>
      </c>
      <c r="G342" s="140"/>
      <c r="H342" s="83"/>
      <c r="I342" s="140"/>
      <c r="J342" s="4"/>
      <c r="K342" s="4"/>
      <c r="L342" s="10"/>
      <c r="M342" s="4"/>
      <c r="N342" s="4"/>
      <c r="O342" s="4"/>
      <c r="P342" s="4"/>
      <c r="Q342" s="4"/>
      <c r="R342" s="84" t="s">
        <v>418</v>
      </c>
      <c r="S342" s="84" t="s">
        <v>72</v>
      </c>
      <c r="T342" s="84" t="s">
        <v>72</v>
      </c>
      <c r="U342" s="51" t="s">
        <v>72</v>
      </c>
      <c r="V342" s="51" t="s">
        <v>72</v>
      </c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51" t="s">
        <v>420</v>
      </c>
      <c r="AI342" s="49" t="s">
        <v>81</v>
      </c>
      <c r="AJ342" s="90">
        <v>2011</v>
      </c>
      <c r="AK342" s="14"/>
      <c r="AL342" s="14"/>
      <c r="AM342" s="14"/>
      <c r="AN342" s="96">
        <v>10551018.238542888</v>
      </c>
      <c r="AO342" s="188"/>
      <c r="AP342" s="185"/>
      <c r="AQ342" s="184"/>
      <c r="AR342" s="186"/>
      <c r="AS342" s="185"/>
      <c r="AT342" s="188" t="s">
        <v>72</v>
      </c>
      <c r="AU342" s="185"/>
      <c r="AV342" s="185"/>
    </row>
    <row r="343" spans="1:48" ht="30" customHeight="1" x14ac:dyDescent="0.2">
      <c r="A343" s="5"/>
      <c r="B343" s="7"/>
      <c r="C343" s="77" t="s">
        <v>532</v>
      </c>
      <c r="D343" s="86" t="s">
        <v>72</v>
      </c>
      <c r="E343" s="84" t="s">
        <v>72</v>
      </c>
      <c r="F343" s="51" t="s">
        <v>410</v>
      </c>
      <c r="G343" s="140"/>
      <c r="H343" s="83"/>
      <c r="I343" s="140"/>
      <c r="J343" s="4"/>
      <c r="K343" s="4"/>
      <c r="L343" s="10"/>
      <c r="M343" s="4"/>
      <c r="N343" s="4"/>
      <c r="O343" s="4"/>
      <c r="P343" s="4"/>
      <c r="Q343" s="4"/>
      <c r="R343" s="84" t="s">
        <v>418</v>
      </c>
      <c r="S343" s="84" t="s">
        <v>419</v>
      </c>
      <c r="T343" s="84" t="s">
        <v>420</v>
      </c>
      <c r="U343" s="51" t="s">
        <v>72</v>
      </c>
      <c r="V343" s="51" t="s">
        <v>72</v>
      </c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51" t="s">
        <v>420</v>
      </c>
      <c r="AI343" s="49" t="s">
        <v>81</v>
      </c>
      <c r="AJ343" s="90">
        <v>2011</v>
      </c>
      <c r="AK343" s="14"/>
      <c r="AL343" s="14"/>
      <c r="AM343" s="14"/>
      <c r="AN343" s="96">
        <v>203651734.60483536</v>
      </c>
      <c r="AO343" s="188" t="s">
        <v>421</v>
      </c>
      <c r="AP343" s="185"/>
      <c r="AQ343" s="184" t="s">
        <v>645</v>
      </c>
      <c r="AR343" s="186" t="s">
        <v>680</v>
      </c>
      <c r="AS343" s="185"/>
      <c r="AT343" s="188" t="s">
        <v>533</v>
      </c>
      <c r="AU343" s="185"/>
      <c r="AV343" s="185"/>
    </row>
    <row r="344" spans="1:48" ht="30" customHeight="1" x14ac:dyDescent="0.2">
      <c r="A344" s="5"/>
      <c r="B344" s="7"/>
      <c r="C344" s="77" t="s">
        <v>516</v>
      </c>
      <c r="D344" s="86" t="s">
        <v>72</v>
      </c>
      <c r="E344" s="84" t="s">
        <v>72</v>
      </c>
      <c r="F344" s="51" t="s">
        <v>410</v>
      </c>
      <c r="G344" s="140"/>
      <c r="H344" s="83"/>
      <c r="I344" s="140"/>
      <c r="J344" s="4"/>
      <c r="K344" s="4"/>
      <c r="L344" s="10"/>
      <c r="M344" s="4"/>
      <c r="N344" s="4"/>
      <c r="O344" s="4"/>
      <c r="P344" s="4"/>
      <c r="Q344" s="4"/>
      <c r="R344" s="84" t="s">
        <v>418</v>
      </c>
      <c r="S344" s="84" t="s">
        <v>72</v>
      </c>
      <c r="T344" s="84" t="s">
        <v>72</v>
      </c>
      <c r="U344" s="51" t="s">
        <v>72</v>
      </c>
      <c r="V344" s="51" t="s">
        <v>72</v>
      </c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51" t="s">
        <v>420</v>
      </c>
      <c r="AI344" s="49" t="s">
        <v>81</v>
      </c>
      <c r="AJ344" s="90">
        <v>2011</v>
      </c>
      <c r="AK344" s="14"/>
      <c r="AL344" s="14"/>
      <c r="AM344" s="14"/>
      <c r="AN344" s="96">
        <v>12959664.97357025</v>
      </c>
      <c r="AO344" s="188"/>
      <c r="AP344" s="185"/>
      <c r="AQ344" s="184"/>
      <c r="AR344" s="186"/>
      <c r="AS344" s="185"/>
      <c r="AT344" s="188" t="s">
        <v>72</v>
      </c>
      <c r="AU344" s="185"/>
      <c r="AV344" s="185"/>
    </row>
    <row r="345" spans="1:48" ht="30" customHeight="1" x14ac:dyDescent="0.2">
      <c r="A345" s="5"/>
      <c r="B345" s="7"/>
      <c r="C345" s="77" t="s">
        <v>517</v>
      </c>
      <c r="D345" s="86" t="s">
        <v>72</v>
      </c>
      <c r="E345" s="84" t="s">
        <v>72</v>
      </c>
      <c r="F345" s="51" t="s">
        <v>410</v>
      </c>
      <c r="G345" s="140"/>
      <c r="H345" s="83"/>
      <c r="I345" s="140"/>
      <c r="J345" s="4"/>
      <c r="K345" s="4"/>
      <c r="L345" s="10"/>
      <c r="M345" s="4"/>
      <c r="N345" s="4"/>
      <c r="O345" s="4"/>
      <c r="P345" s="4"/>
      <c r="Q345" s="4"/>
      <c r="R345" s="84" t="s">
        <v>418</v>
      </c>
      <c r="S345" s="84" t="s">
        <v>72</v>
      </c>
      <c r="T345" s="84" t="s">
        <v>72</v>
      </c>
      <c r="U345" s="51" t="s">
        <v>72</v>
      </c>
      <c r="V345" s="51" t="s">
        <v>72</v>
      </c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51" t="s">
        <v>420</v>
      </c>
      <c r="AI345" s="49" t="s">
        <v>81</v>
      </c>
      <c r="AJ345" s="90">
        <v>2011</v>
      </c>
      <c r="AK345" s="14"/>
      <c r="AL345" s="14"/>
      <c r="AM345" s="14"/>
      <c r="AN345" s="96">
        <v>8040880.7566495417</v>
      </c>
      <c r="AO345" s="188"/>
      <c r="AP345" s="185"/>
      <c r="AQ345" s="184"/>
      <c r="AR345" s="186"/>
      <c r="AS345" s="185"/>
      <c r="AT345" s="188" t="s">
        <v>72</v>
      </c>
      <c r="AU345" s="185"/>
      <c r="AV345" s="185"/>
    </row>
    <row r="346" spans="1:48" ht="30" customHeight="1" x14ac:dyDescent="0.2">
      <c r="A346" s="5"/>
      <c r="B346" s="7"/>
      <c r="C346" s="79" t="s">
        <v>534</v>
      </c>
      <c r="D346" s="86" t="s">
        <v>72</v>
      </c>
      <c r="E346" s="84" t="s">
        <v>72</v>
      </c>
      <c r="F346" s="51" t="s">
        <v>410</v>
      </c>
      <c r="G346" s="140"/>
      <c r="H346" s="83"/>
      <c r="I346" s="140"/>
      <c r="J346" s="4"/>
      <c r="K346" s="4"/>
      <c r="L346" s="10"/>
      <c r="M346" s="4"/>
      <c r="N346" s="4"/>
      <c r="O346" s="4"/>
      <c r="P346" s="4"/>
      <c r="Q346" s="4"/>
      <c r="R346" s="84" t="s">
        <v>418</v>
      </c>
      <c r="S346" s="84" t="s">
        <v>419</v>
      </c>
      <c r="T346" s="84" t="s">
        <v>420</v>
      </c>
      <c r="U346" s="51" t="s">
        <v>72</v>
      </c>
      <c r="V346" s="51" t="s">
        <v>72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51" t="s">
        <v>420</v>
      </c>
      <c r="AI346" s="49" t="s">
        <v>81</v>
      </c>
      <c r="AJ346" s="90">
        <v>2011</v>
      </c>
      <c r="AK346" s="14"/>
      <c r="AL346" s="14"/>
      <c r="AM346" s="14"/>
      <c r="AN346" s="96">
        <v>46489796.076779686</v>
      </c>
      <c r="AO346" s="188" t="s">
        <v>421</v>
      </c>
      <c r="AP346" s="185"/>
      <c r="AQ346" s="184" t="s">
        <v>645</v>
      </c>
      <c r="AR346" s="186" t="s">
        <v>665</v>
      </c>
      <c r="AS346" s="185"/>
      <c r="AT346" s="188" t="s">
        <v>535</v>
      </c>
      <c r="AU346" s="185"/>
      <c r="AV346" s="185"/>
    </row>
    <row r="347" spans="1:48" ht="30" customHeight="1" x14ac:dyDescent="0.2">
      <c r="A347" s="5"/>
      <c r="B347" s="7"/>
      <c r="C347" s="77" t="s">
        <v>536</v>
      </c>
      <c r="D347" s="86" t="s">
        <v>72</v>
      </c>
      <c r="E347" s="84" t="s">
        <v>72</v>
      </c>
      <c r="F347" s="51" t="s">
        <v>410</v>
      </c>
      <c r="G347" s="140"/>
      <c r="H347" s="83"/>
      <c r="I347" s="140"/>
      <c r="J347" s="4"/>
      <c r="K347" s="4"/>
      <c r="L347" s="10"/>
      <c r="M347" s="4"/>
      <c r="N347" s="4"/>
      <c r="O347" s="4"/>
      <c r="P347" s="4"/>
      <c r="Q347" s="4"/>
      <c r="R347" s="84" t="s">
        <v>418</v>
      </c>
      <c r="S347" s="84" t="s">
        <v>419</v>
      </c>
      <c r="T347" s="84" t="s">
        <v>420</v>
      </c>
      <c r="U347" s="51" t="s">
        <v>72</v>
      </c>
      <c r="V347" s="51" t="s">
        <v>72</v>
      </c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51" t="s">
        <v>420</v>
      </c>
      <c r="AI347" s="49" t="s">
        <v>81</v>
      </c>
      <c r="AJ347" s="90">
        <v>2011</v>
      </c>
      <c r="AK347" s="14"/>
      <c r="AL347" s="14"/>
      <c r="AM347" s="14"/>
      <c r="AN347" s="96">
        <v>277733133.7134552</v>
      </c>
      <c r="AO347" s="188" t="s">
        <v>421</v>
      </c>
      <c r="AP347" s="185"/>
      <c r="AQ347" s="184" t="s">
        <v>645</v>
      </c>
      <c r="AR347" s="186" t="s">
        <v>681</v>
      </c>
      <c r="AS347" s="185"/>
      <c r="AT347" s="188" t="s">
        <v>537</v>
      </c>
      <c r="AU347" s="185"/>
      <c r="AV347" s="185"/>
    </row>
    <row r="348" spans="1:48" ht="30" customHeight="1" x14ac:dyDescent="0.2">
      <c r="A348" s="5"/>
      <c r="B348" s="7"/>
      <c r="C348" s="77" t="s">
        <v>516</v>
      </c>
      <c r="D348" s="86" t="s">
        <v>72</v>
      </c>
      <c r="E348" s="84" t="s">
        <v>72</v>
      </c>
      <c r="F348" s="51" t="s">
        <v>410</v>
      </c>
      <c r="G348" s="140"/>
      <c r="H348" s="83"/>
      <c r="I348" s="140"/>
      <c r="J348" s="4"/>
      <c r="K348" s="4"/>
      <c r="L348" s="10"/>
      <c r="M348" s="4"/>
      <c r="N348" s="4"/>
      <c r="O348" s="4"/>
      <c r="P348" s="4"/>
      <c r="Q348" s="4"/>
      <c r="R348" s="84" t="s">
        <v>418</v>
      </c>
      <c r="S348" s="84" t="s">
        <v>72</v>
      </c>
      <c r="T348" s="84" t="s">
        <v>72</v>
      </c>
      <c r="U348" s="51" t="s">
        <v>72</v>
      </c>
      <c r="V348" s="51" t="s">
        <v>72</v>
      </c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51" t="s">
        <v>420</v>
      </c>
      <c r="AI348" s="49" t="s">
        <v>81</v>
      </c>
      <c r="AJ348" s="90">
        <v>2011</v>
      </c>
      <c r="AK348" s="14"/>
      <c r="AL348" s="14"/>
      <c r="AM348" s="14"/>
      <c r="AN348" s="96">
        <v>14349384.804418327</v>
      </c>
      <c r="AO348" s="188"/>
      <c r="AP348" s="185"/>
      <c r="AQ348" s="184"/>
      <c r="AR348" s="186"/>
      <c r="AS348" s="185"/>
      <c r="AT348" s="188" t="s">
        <v>72</v>
      </c>
      <c r="AU348" s="185"/>
      <c r="AV348" s="185"/>
    </row>
    <row r="349" spans="1:48" ht="30" customHeight="1" x14ac:dyDescent="0.2">
      <c r="A349" s="5"/>
      <c r="B349" s="7"/>
      <c r="C349" s="77" t="s">
        <v>517</v>
      </c>
      <c r="D349" s="86" t="s">
        <v>72</v>
      </c>
      <c r="E349" s="84" t="s">
        <v>72</v>
      </c>
      <c r="F349" s="51" t="s">
        <v>410</v>
      </c>
      <c r="G349" s="140"/>
      <c r="H349" s="83"/>
      <c r="I349" s="140"/>
      <c r="J349" s="4"/>
      <c r="K349" s="4"/>
      <c r="L349" s="10"/>
      <c r="M349" s="4"/>
      <c r="N349" s="4"/>
      <c r="O349" s="4"/>
      <c r="P349" s="4"/>
      <c r="Q349" s="4"/>
      <c r="R349" s="84" t="s">
        <v>418</v>
      </c>
      <c r="S349" s="84" t="s">
        <v>72</v>
      </c>
      <c r="T349" s="84" t="s">
        <v>72</v>
      </c>
      <c r="U349" s="51" t="s">
        <v>72</v>
      </c>
      <c r="V349" s="51" t="s">
        <v>72</v>
      </c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51" t="s">
        <v>420</v>
      </c>
      <c r="AI349" s="49" t="s">
        <v>81</v>
      </c>
      <c r="AJ349" s="90">
        <v>2011</v>
      </c>
      <c r="AK349" s="14"/>
      <c r="AL349" s="14"/>
      <c r="AM349" s="14"/>
      <c r="AN349" s="96">
        <v>11053447.678473501</v>
      </c>
      <c r="AO349" s="188"/>
      <c r="AP349" s="185"/>
      <c r="AQ349" s="184"/>
      <c r="AR349" s="186"/>
      <c r="AS349" s="185"/>
      <c r="AT349" s="188" t="s">
        <v>72</v>
      </c>
      <c r="AU349" s="185"/>
      <c r="AV349" s="185"/>
    </row>
    <row r="350" spans="1:48" ht="30" customHeight="1" x14ac:dyDescent="0.2">
      <c r="A350" s="5"/>
      <c r="B350" s="7"/>
      <c r="C350" s="77" t="s">
        <v>538</v>
      </c>
      <c r="D350" s="86" t="s">
        <v>72</v>
      </c>
      <c r="E350" s="84" t="s">
        <v>72</v>
      </c>
      <c r="F350" s="51" t="s">
        <v>410</v>
      </c>
      <c r="G350" s="140"/>
      <c r="H350" s="83"/>
      <c r="I350" s="140"/>
      <c r="J350" s="4"/>
      <c r="K350" s="4"/>
      <c r="L350" s="10"/>
      <c r="M350" s="4"/>
      <c r="N350" s="4"/>
      <c r="O350" s="4"/>
      <c r="P350" s="4"/>
      <c r="Q350" s="4"/>
      <c r="R350" s="84" t="s">
        <v>418</v>
      </c>
      <c r="S350" s="84" t="s">
        <v>419</v>
      </c>
      <c r="T350" s="84" t="s">
        <v>420</v>
      </c>
      <c r="U350" s="51" t="s">
        <v>72</v>
      </c>
      <c r="V350" s="51" t="s">
        <v>72</v>
      </c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51" t="s">
        <v>420</v>
      </c>
      <c r="AI350" s="49" t="s">
        <v>81</v>
      </c>
      <c r="AJ350" s="90">
        <v>2011</v>
      </c>
      <c r="AK350" s="14"/>
      <c r="AL350" s="14"/>
      <c r="AM350" s="14"/>
      <c r="AN350" s="96">
        <v>168816291.81668621</v>
      </c>
      <c r="AO350" s="188" t="s">
        <v>421</v>
      </c>
      <c r="AP350" s="185"/>
      <c r="AQ350" s="184" t="s">
        <v>645</v>
      </c>
      <c r="AR350" s="186" t="s">
        <v>539</v>
      </c>
      <c r="AS350" s="185"/>
      <c r="AT350" s="188" t="s">
        <v>539</v>
      </c>
      <c r="AU350" s="185"/>
      <c r="AV350" s="185"/>
    </row>
    <row r="351" spans="1:48" ht="30" customHeight="1" x14ac:dyDescent="0.2">
      <c r="A351" s="5"/>
      <c r="B351" s="7"/>
      <c r="C351" s="77" t="s">
        <v>516</v>
      </c>
      <c r="D351" s="86" t="s">
        <v>72</v>
      </c>
      <c r="E351" s="84" t="s">
        <v>72</v>
      </c>
      <c r="F351" s="51" t="s">
        <v>410</v>
      </c>
      <c r="G351" s="140"/>
      <c r="H351" s="83"/>
      <c r="I351" s="140"/>
      <c r="J351" s="4"/>
      <c r="K351" s="4"/>
      <c r="L351" s="10"/>
      <c r="M351" s="4"/>
      <c r="N351" s="4"/>
      <c r="O351" s="4"/>
      <c r="P351" s="4"/>
      <c r="Q351" s="4"/>
      <c r="R351" s="84" t="s">
        <v>418</v>
      </c>
      <c r="S351" s="84" t="s">
        <v>72</v>
      </c>
      <c r="T351" s="84" t="s">
        <v>72</v>
      </c>
      <c r="U351" s="51" t="s">
        <v>72</v>
      </c>
      <c r="V351" s="51" t="s">
        <v>72</v>
      </c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51" t="s">
        <v>420</v>
      </c>
      <c r="AI351" s="49" t="s">
        <v>81</v>
      </c>
      <c r="AJ351" s="90">
        <v>2011</v>
      </c>
      <c r="AK351" s="14"/>
      <c r="AL351" s="14"/>
      <c r="AM351" s="14"/>
      <c r="AN351" s="96">
        <v>11103690.622466562</v>
      </c>
      <c r="AO351" s="188"/>
      <c r="AP351" s="185"/>
      <c r="AQ351" s="184"/>
      <c r="AR351" s="186"/>
      <c r="AS351" s="185"/>
      <c r="AT351" s="188" t="s">
        <v>72</v>
      </c>
      <c r="AU351" s="185"/>
      <c r="AV351" s="185"/>
    </row>
    <row r="352" spans="1:48" ht="30" customHeight="1" x14ac:dyDescent="0.2">
      <c r="A352" s="5"/>
      <c r="B352" s="7"/>
      <c r="C352" s="77" t="s">
        <v>517</v>
      </c>
      <c r="D352" s="86" t="s">
        <v>72</v>
      </c>
      <c r="E352" s="84" t="s">
        <v>72</v>
      </c>
      <c r="F352" s="51" t="s">
        <v>410</v>
      </c>
      <c r="G352" s="140"/>
      <c r="H352" s="83"/>
      <c r="I352" s="140"/>
      <c r="J352" s="4"/>
      <c r="K352" s="4"/>
      <c r="L352" s="10"/>
      <c r="M352" s="4"/>
      <c r="N352" s="4"/>
      <c r="O352" s="4"/>
      <c r="P352" s="4"/>
      <c r="Q352" s="4"/>
      <c r="R352" s="84" t="s">
        <v>418</v>
      </c>
      <c r="S352" s="84" t="s">
        <v>72</v>
      </c>
      <c r="T352" s="84" t="s">
        <v>72</v>
      </c>
      <c r="U352" s="51" t="s">
        <v>72</v>
      </c>
      <c r="V352" s="51" t="s">
        <v>72</v>
      </c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51" t="s">
        <v>420</v>
      </c>
      <c r="AI352" s="49" t="s">
        <v>81</v>
      </c>
      <c r="AJ352" s="90">
        <v>2011</v>
      </c>
      <c r="AK352" s="14"/>
      <c r="AL352" s="14"/>
      <c r="AM352" s="14"/>
      <c r="AN352" s="96">
        <v>8018773.861292595</v>
      </c>
      <c r="AO352" s="188"/>
      <c r="AP352" s="185"/>
      <c r="AQ352" s="184"/>
      <c r="AR352" s="186"/>
      <c r="AS352" s="185"/>
      <c r="AT352" s="188" t="s">
        <v>72</v>
      </c>
      <c r="AU352" s="185"/>
      <c r="AV352" s="185"/>
    </row>
    <row r="353" spans="1:48" ht="30" customHeight="1" x14ac:dyDescent="0.2">
      <c r="A353" s="5"/>
      <c r="B353" s="7"/>
      <c r="C353" s="80" t="s">
        <v>540</v>
      </c>
      <c r="D353" s="86" t="s">
        <v>72</v>
      </c>
      <c r="E353" s="84" t="s">
        <v>72</v>
      </c>
      <c r="F353" s="51" t="s">
        <v>410</v>
      </c>
      <c r="G353" s="140"/>
      <c r="H353" s="83"/>
      <c r="I353" s="140"/>
      <c r="J353" s="4"/>
      <c r="K353" s="4"/>
      <c r="L353" s="10"/>
      <c r="M353" s="4"/>
      <c r="N353" s="4"/>
      <c r="O353" s="4"/>
      <c r="P353" s="4"/>
      <c r="Q353" s="4"/>
      <c r="R353" s="84" t="s">
        <v>418</v>
      </c>
      <c r="S353" s="84" t="s">
        <v>419</v>
      </c>
      <c r="T353" s="84" t="s">
        <v>420</v>
      </c>
      <c r="U353" s="51" t="s">
        <v>72</v>
      </c>
      <c r="V353" s="51" t="s">
        <v>72</v>
      </c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51" t="s">
        <v>420</v>
      </c>
      <c r="AI353" s="49" t="s">
        <v>81</v>
      </c>
      <c r="AJ353" s="90">
        <v>2011</v>
      </c>
      <c r="AK353" s="14"/>
      <c r="AL353" s="14"/>
      <c r="AM353" s="14"/>
      <c r="AN353" s="96">
        <v>89420000</v>
      </c>
      <c r="AO353" s="188" t="s">
        <v>421</v>
      </c>
      <c r="AP353" s="185"/>
      <c r="AQ353" s="184" t="s">
        <v>645</v>
      </c>
      <c r="AR353" s="186" t="s">
        <v>682</v>
      </c>
      <c r="AS353" s="185"/>
      <c r="AT353" s="188" t="s">
        <v>537</v>
      </c>
      <c r="AU353" s="185"/>
      <c r="AV353" s="185"/>
    </row>
    <row r="354" spans="1:48" ht="30" customHeight="1" x14ac:dyDescent="0.2">
      <c r="A354" s="5"/>
      <c r="B354" s="7"/>
      <c r="C354" s="81" t="s">
        <v>516</v>
      </c>
      <c r="D354" s="86" t="s">
        <v>72</v>
      </c>
      <c r="E354" s="84" t="s">
        <v>72</v>
      </c>
      <c r="F354" s="51" t="s">
        <v>410</v>
      </c>
      <c r="G354" s="140"/>
      <c r="H354" s="83"/>
      <c r="I354" s="140"/>
      <c r="J354" s="4"/>
      <c r="K354" s="4"/>
      <c r="L354" s="10"/>
      <c r="M354" s="4"/>
      <c r="N354" s="4"/>
      <c r="O354" s="4"/>
      <c r="P354" s="4"/>
      <c r="Q354" s="4"/>
      <c r="R354" s="84" t="s">
        <v>418</v>
      </c>
      <c r="S354" s="84" t="s">
        <v>419</v>
      </c>
      <c r="T354" s="84" t="s">
        <v>420</v>
      </c>
      <c r="U354" s="51" t="s">
        <v>72</v>
      </c>
      <c r="V354" s="51" t="s">
        <v>72</v>
      </c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51" t="s">
        <v>420</v>
      </c>
      <c r="AI354" s="49" t="s">
        <v>81</v>
      </c>
      <c r="AJ354" s="90">
        <v>2011</v>
      </c>
      <c r="AK354" s="14"/>
      <c r="AL354" s="14"/>
      <c r="AM354" s="14"/>
      <c r="AN354" s="96">
        <v>6200000</v>
      </c>
      <c r="AO354" s="188"/>
      <c r="AP354" s="185"/>
      <c r="AQ354" s="184"/>
      <c r="AR354" s="186"/>
      <c r="AS354" s="185"/>
      <c r="AT354" s="188"/>
      <c r="AU354" s="185"/>
      <c r="AV354" s="185"/>
    </row>
    <row r="355" spans="1:48" ht="29.25" customHeight="1" x14ac:dyDescent="0.2">
      <c r="A355" s="5"/>
      <c r="B355" s="7"/>
      <c r="C355" s="211" t="s">
        <v>728</v>
      </c>
      <c r="D355" s="86"/>
      <c r="E355" s="84"/>
      <c r="F355" s="51" t="s">
        <v>410</v>
      </c>
      <c r="G355" s="140"/>
      <c r="H355" s="83"/>
      <c r="I355" s="140"/>
      <c r="J355" s="4"/>
      <c r="K355" s="4"/>
      <c r="L355" s="10"/>
      <c r="M355" s="4"/>
      <c r="N355" s="4"/>
      <c r="O355" s="4"/>
      <c r="P355" s="4"/>
      <c r="Q355" s="4"/>
      <c r="R355" s="84" t="s">
        <v>418</v>
      </c>
      <c r="S355" s="84" t="s">
        <v>419</v>
      </c>
      <c r="T355" s="51" t="s">
        <v>420</v>
      </c>
      <c r="U355" s="51"/>
      <c r="V355" s="51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51" t="s">
        <v>420</v>
      </c>
      <c r="AI355" s="49" t="s">
        <v>81</v>
      </c>
      <c r="AJ355" s="90">
        <v>2012</v>
      </c>
      <c r="AK355" s="14"/>
      <c r="AL355" s="14"/>
      <c r="AM355" s="14"/>
      <c r="AN355" s="96">
        <v>57708400.200000003</v>
      </c>
      <c r="AO355" s="188" t="s">
        <v>421</v>
      </c>
      <c r="AP355" s="185"/>
      <c r="AQ355" s="184" t="s">
        <v>645</v>
      </c>
      <c r="AR355" s="84" t="s">
        <v>733</v>
      </c>
      <c r="AS355" s="185"/>
      <c r="AT355" s="84"/>
      <c r="AU355" s="185"/>
      <c r="AV355" s="185"/>
    </row>
    <row r="356" spans="1:48" ht="27.75" customHeight="1" x14ac:dyDescent="0.2">
      <c r="A356" s="5"/>
      <c r="B356" s="7"/>
      <c r="C356" s="211" t="s">
        <v>729</v>
      </c>
      <c r="D356" s="86"/>
      <c r="E356" s="84"/>
      <c r="F356" s="51" t="s">
        <v>410</v>
      </c>
      <c r="G356" s="140"/>
      <c r="H356" s="83"/>
      <c r="I356" s="140"/>
      <c r="J356" s="4"/>
      <c r="K356" s="4"/>
      <c r="L356" s="10"/>
      <c r="M356" s="4"/>
      <c r="N356" s="4"/>
      <c r="O356" s="4"/>
      <c r="P356" s="4"/>
      <c r="Q356" s="4"/>
      <c r="R356" s="84" t="s">
        <v>418</v>
      </c>
      <c r="S356" s="84" t="s">
        <v>419</v>
      </c>
      <c r="T356" s="51" t="s">
        <v>420</v>
      </c>
      <c r="U356" s="51"/>
      <c r="V356" s="51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51" t="s">
        <v>420</v>
      </c>
      <c r="AI356" s="49" t="s">
        <v>81</v>
      </c>
      <c r="AJ356" s="90">
        <v>2012</v>
      </c>
      <c r="AK356" s="14"/>
      <c r="AL356" s="14"/>
      <c r="AM356" s="14"/>
      <c r="AN356" s="96">
        <v>69507400.200000003</v>
      </c>
      <c r="AO356" s="188" t="s">
        <v>421</v>
      </c>
      <c r="AP356" s="185"/>
      <c r="AQ356" s="184" t="s">
        <v>645</v>
      </c>
      <c r="AR356" s="84" t="s">
        <v>734</v>
      </c>
      <c r="AS356" s="185"/>
      <c r="AT356" s="84"/>
      <c r="AU356" s="185"/>
      <c r="AV356" s="185"/>
    </row>
    <row r="357" spans="1:48" ht="24" customHeight="1" x14ac:dyDescent="0.2">
      <c r="A357" s="5"/>
      <c r="B357" s="7"/>
      <c r="C357" s="63" t="s">
        <v>730</v>
      </c>
      <c r="D357" s="86"/>
      <c r="E357" s="84"/>
      <c r="F357" s="51" t="s">
        <v>410</v>
      </c>
      <c r="G357" s="140"/>
      <c r="H357" s="83"/>
      <c r="I357" s="140"/>
      <c r="J357" s="4"/>
      <c r="K357" s="4"/>
      <c r="L357" s="10"/>
      <c r="M357" s="4"/>
      <c r="N357" s="4"/>
      <c r="O357" s="4"/>
      <c r="P357" s="4"/>
      <c r="Q357" s="4"/>
      <c r="R357" s="84" t="s">
        <v>418</v>
      </c>
      <c r="S357" s="84" t="s">
        <v>419</v>
      </c>
      <c r="T357" s="51" t="s">
        <v>420</v>
      </c>
      <c r="U357" s="51"/>
      <c r="V357" s="51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51" t="s">
        <v>420</v>
      </c>
      <c r="AI357" s="49" t="s">
        <v>81</v>
      </c>
      <c r="AJ357" s="90">
        <v>2012</v>
      </c>
      <c r="AK357" s="14"/>
      <c r="AL357" s="14"/>
      <c r="AM357" s="14"/>
      <c r="AN357" s="96">
        <v>105414400.2</v>
      </c>
      <c r="AO357" s="188" t="s">
        <v>421</v>
      </c>
      <c r="AP357" s="185"/>
      <c r="AQ357" s="184" t="s">
        <v>645</v>
      </c>
      <c r="AR357" s="84" t="s">
        <v>735</v>
      </c>
      <c r="AS357" s="185"/>
      <c r="AT357" s="84"/>
      <c r="AU357" s="185"/>
      <c r="AV357" s="185"/>
    </row>
    <row r="358" spans="1:48" ht="24" customHeight="1" x14ac:dyDescent="0.2">
      <c r="A358" s="5"/>
      <c r="B358" s="7"/>
      <c r="C358" s="210" t="s">
        <v>731</v>
      </c>
      <c r="D358" s="86"/>
      <c r="E358" s="84"/>
      <c r="F358" s="51" t="s">
        <v>410</v>
      </c>
      <c r="G358" s="140"/>
      <c r="H358" s="83"/>
      <c r="I358" s="140"/>
      <c r="J358" s="4"/>
      <c r="K358" s="4"/>
      <c r="L358" s="10"/>
      <c r="M358" s="4"/>
      <c r="N358" s="4"/>
      <c r="O358" s="4"/>
      <c r="P358" s="4"/>
      <c r="Q358" s="4"/>
      <c r="R358" s="84" t="s">
        <v>418</v>
      </c>
      <c r="S358" s="84" t="s">
        <v>419</v>
      </c>
      <c r="T358" s="51" t="s">
        <v>420</v>
      </c>
      <c r="U358" s="51"/>
      <c r="V358" s="51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51" t="s">
        <v>420</v>
      </c>
      <c r="AI358" s="49" t="s">
        <v>81</v>
      </c>
      <c r="AJ358" s="90">
        <v>2012</v>
      </c>
      <c r="AK358" s="14"/>
      <c r="AL358" s="14"/>
      <c r="AM358" s="14"/>
      <c r="AN358" s="96">
        <v>102088400.2</v>
      </c>
      <c r="AO358" s="188" t="s">
        <v>421</v>
      </c>
      <c r="AP358" s="185"/>
      <c r="AQ358" s="184" t="s">
        <v>645</v>
      </c>
      <c r="AR358" s="84" t="s">
        <v>736</v>
      </c>
      <c r="AS358" s="185"/>
      <c r="AT358" s="84"/>
      <c r="AU358" s="185"/>
      <c r="AV358" s="185"/>
    </row>
    <row r="359" spans="1:48" ht="32" x14ac:dyDescent="0.2">
      <c r="A359" s="5"/>
      <c r="B359" s="7"/>
      <c r="C359" s="210" t="s">
        <v>732</v>
      </c>
      <c r="D359" s="86"/>
      <c r="E359" s="84"/>
      <c r="F359" s="51" t="s">
        <v>410</v>
      </c>
      <c r="G359" s="140"/>
      <c r="H359" s="83"/>
      <c r="I359" s="140"/>
      <c r="J359" s="4"/>
      <c r="K359" s="4"/>
      <c r="L359" s="10"/>
      <c r="M359" s="4"/>
      <c r="N359" s="4"/>
      <c r="O359" s="4"/>
      <c r="P359" s="4"/>
      <c r="Q359" s="4"/>
      <c r="R359" s="84" t="s">
        <v>418</v>
      </c>
      <c r="S359" s="84" t="s">
        <v>419</v>
      </c>
      <c r="T359" s="51" t="s">
        <v>420</v>
      </c>
      <c r="U359" s="51"/>
      <c r="V359" s="51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51" t="s">
        <v>420</v>
      </c>
      <c r="AI359" s="30" t="s">
        <v>81</v>
      </c>
      <c r="AJ359" s="90">
        <v>2012</v>
      </c>
      <c r="AK359" s="14"/>
      <c r="AL359" s="14"/>
      <c r="AM359" s="14"/>
      <c r="AN359" s="96">
        <v>433674400.19999999</v>
      </c>
      <c r="AO359" s="188" t="s">
        <v>421</v>
      </c>
      <c r="AP359" s="185"/>
      <c r="AQ359" s="184" t="s">
        <v>645</v>
      </c>
      <c r="AR359" s="84" t="s">
        <v>737</v>
      </c>
      <c r="AS359" s="185"/>
      <c r="AT359" s="84"/>
      <c r="AU359" s="185"/>
      <c r="AV359" s="185"/>
    </row>
    <row r="360" spans="1:48" ht="28.5" customHeight="1" x14ac:dyDescent="0.2">
      <c r="A360" s="5"/>
      <c r="B360" s="7"/>
      <c r="C360" s="210" t="s">
        <v>738</v>
      </c>
      <c r="D360" s="86"/>
      <c r="E360" s="84"/>
      <c r="F360" s="51" t="s">
        <v>410</v>
      </c>
      <c r="G360" s="140"/>
      <c r="H360" s="83"/>
      <c r="I360" s="140"/>
      <c r="J360" s="4"/>
      <c r="K360" s="4"/>
      <c r="L360" s="10"/>
      <c r="M360" s="4"/>
      <c r="N360" s="4"/>
      <c r="O360" s="4"/>
      <c r="P360" s="4"/>
      <c r="Q360" s="4"/>
      <c r="R360" s="84" t="s">
        <v>418</v>
      </c>
      <c r="S360" s="84" t="s">
        <v>419</v>
      </c>
      <c r="T360" s="51" t="s">
        <v>420</v>
      </c>
      <c r="U360" s="51"/>
      <c r="V360" s="51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51" t="s">
        <v>420</v>
      </c>
      <c r="AI360" s="30" t="s">
        <v>81</v>
      </c>
      <c r="AJ360" s="90">
        <v>2012</v>
      </c>
      <c r="AK360" s="14"/>
      <c r="AL360" s="14"/>
      <c r="AM360" s="14"/>
      <c r="AN360" s="96">
        <v>230456696.66666666</v>
      </c>
      <c r="AO360" s="188" t="s">
        <v>421</v>
      </c>
      <c r="AP360" s="185"/>
      <c r="AQ360" s="184" t="s">
        <v>645</v>
      </c>
      <c r="AR360" s="229" t="s">
        <v>741</v>
      </c>
      <c r="AS360" s="185"/>
      <c r="AT360" s="188"/>
      <c r="AU360" s="185"/>
      <c r="AV360" s="185"/>
    </row>
    <row r="361" spans="1:48" ht="33" customHeight="1" x14ac:dyDescent="0.2">
      <c r="A361" s="5"/>
      <c r="B361" s="7"/>
      <c r="C361" s="210" t="s">
        <v>739</v>
      </c>
      <c r="D361" s="86"/>
      <c r="E361" s="84"/>
      <c r="F361" s="51" t="s">
        <v>410</v>
      </c>
      <c r="G361" s="140"/>
      <c r="H361" s="83"/>
      <c r="I361" s="140"/>
      <c r="J361" s="4"/>
      <c r="K361" s="4"/>
      <c r="L361" s="10"/>
      <c r="M361" s="4"/>
      <c r="N361" s="4"/>
      <c r="O361" s="4"/>
      <c r="P361" s="4"/>
      <c r="Q361" s="4"/>
      <c r="R361" s="84" t="s">
        <v>418</v>
      </c>
      <c r="S361" s="84" t="s">
        <v>419</v>
      </c>
      <c r="T361" s="51" t="s">
        <v>420</v>
      </c>
      <c r="U361" s="51"/>
      <c r="V361" s="51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51" t="s">
        <v>420</v>
      </c>
      <c r="AI361" s="30" t="s">
        <v>81</v>
      </c>
      <c r="AJ361" s="90">
        <v>2012</v>
      </c>
      <c r="AK361" s="14"/>
      <c r="AL361" s="14"/>
      <c r="AM361" s="14"/>
      <c r="AN361" s="96">
        <v>375584696.66666669</v>
      </c>
      <c r="AO361" s="188" t="s">
        <v>421</v>
      </c>
      <c r="AP361" s="185"/>
      <c r="AQ361" s="184" t="s">
        <v>645</v>
      </c>
      <c r="AR361" s="229" t="s">
        <v>742</v>
      </c>
      <c r="AS361" s="185"/>
      <c r="AT361" s="188"/>
      <c r="AU361" s="185"/>
      <c r="AV361" s="185"/>
    </row>
    <row r="362" spans="1:48" ht="30" customHeight="1" x14ac:dyDescent="0.2">
      <c r="A362" s="5"/>
      <c r="B362" s="7"/>
      <c r="C362" s="210" t="s">
        <v>740</v>
      </c>
      <c r="D362" s="86"/>
      <c r="E362" s="84"/>
      <c r="F362" s="51" t="s">
        <v>410</v>
      </c>
      <c r="G362" s="140"/>
      <c r="H362" s="83"/>
      <c r="I362" s="140"/>
      <c r="J362" s="4"/>
      <c r="K362" s="4"/>
      <c r="L362" s="10"/>
      <c r="M362" s="4"/>
      <c r="N362" s="4"/>
      <c r="O362" s="4"/>
      <c r="P362" s="4"/>
      <c r="Q362" s="4"/>
      <c r="R362" s="84" t="s">
        <v>418</v>
      </c>
      <c r="S362" s="84" t="s">
        <v>419</v>
      </c>
      <c r="T362" s="51" t="s">
        <v>420</v>
      </c>
      <c r="U362" s="51"/>
      <c r="V362" s="51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51" t="s">
        <v>420</v>
      </c>
      <c r="AI362" s="30" t="s">
        <v>81</v>
      </c>
      <c r="AJ362" s="90">
        <v>2012</v>
      </c>
      <c r="AK362" s="14"/>
      <c r="AL362" s="14"/>
      <c r="AM362" s="14"/>
      <c r="AN362" s="96">
        <v>107878696.66666667</v>
      </c>
      <c r="AO362" s="188" t="s">
        <v>421</v>
      </c>
      <c r="AP362" s="185"/>
      <c r="AQ362" s="184" t="s">
        <v>645</v>
      </c>
      <c r="AR362" s="229" t="s">
        <v>743</v>
      </c>
      <c r="AS362" s="185"/>
      <c r="AT362" s="188"/>
      <c r="AU362" s="185"/>
      <c r="AV362" s="185"/>
    </row>
    <row r="363" spans="1:48" ht="27.75" customHeight="1" x14ac:dyDescent="0.2">
      <c r="A363" s="5"/>
      <c r="B363" s="7"/>
      <c r="C363" s="210" t="s">
        <v>744</v>
      </c>
      <c r="D363" s="86"/>
      <c r="E363" s="84"/>
      <c r="F363" s="51" t="s">
        <v>410</v>
      </c>
      <c r="G363" s="140"/>
      <c r="H363" s="83"/>
      <c r="I363" s="140"/>
      <c r="J363" s="4"/>
      <c r="K363" s="4"/>
      <c r="L363" s="10"/>
      <c r="M363" s="4"/>
      <c r="N363" s="4"/>
      <c r="O363" s="4"/>
      <c r="P363" s="4"/>
      <c r="Q363" s="4"/>
      <c r="R363" s="84" t="s">
        <v>418</v>
      </c>
      <c r="S363" s="84" t="s">
        <v>419</v>
      </c>
      <c r="T363" s="51" t="s">
        <v>420</v>
      </c>
      <c r="U363" s="51"/>
      <c r="V363" s="51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51" t="s">
        <v>420</v>
      </c>
      <c r="AI363" s="30" t="s">
        <v>81</v>
      </c>
      <c r="AJ363" s="90">
        <v>2012</v>
      </c>
      <c r="AK363" s="14"/>
      <c r="AL363" s="14"/>
      <c r="AM363" s="14"/>
      <c r="AN363" s="96">
        <v>61260000</v>
      </c>
      <c r="AO363" s="188" t="s">
        <v>421</v>
      </c>
      <c r="AP363" s="185"/>
      <c r="AQ363" s="184" t="s">
        <v>645</v>
      </c>
      <c r="AR363" s="229" t="s">
        <v>747</v>
      </c>
      <c r="AS363" s="185"/>
      <c r="AT363" s="188"/>
      <c r="AU363" s="185"/>
      <c r="AV363" s="185"/>
    </row>
    <row r="364" spans="1:48" ht="26.25" customHeight="1" x14ac:dyDescent="0.2">
      <c r="A364" s="5"/>
      <c r="B364" s="7"/>
      <c r="C364" s="210" t="s">
        <v>745</v>
      </c>
      <c r="D364" s="86"/>
      <c r="E364" s="84"/>
      <c r="F364" s="51" t="s">
        <v>410</v>
      </c>
      <c r="G364" s="140"/>
      <c r="H364" s="83"/>
      <c r="I364" s="140"/>
      <c r="J364" s="4"/>
      <c r="K364" s="4"/>
      <c r="L364" s="10"/>
      <c r="M364" s="4"/>
      <c r="N364" s="4"/>
      <c r="O364" s="4"/>
      <c r="P364" s="4"/>
      <c r="Q364" s="4"/>
      <c r="R364" s="84" t="s">
        <v>418</v>
      </c>
      <c r="S364" s="84" t="s">
        <v>419</v>
      </c>
      <c r="T364" s="51" t="s">
        <v>420</v>
      </c>
      <c r="U364" s="51"/>
      <c r="V364" s="51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51" t="s">
        <v>420</v>
      </c>
      <c r="AI364" s="30" t="s">
        <v>81</v>
      </c>
      <c r="AJ364" s="90">
        <v>2012</v>
      </c>
      <c r="AK364" s="14"/>
      <c r="AL364" s="14"/>
      <c r="AM364" s="14"/>
      <c r="AN364" s="96">
        <v>12150000</v>
      </c>
      <c r="AO364" s="188" t="s">
        <v>421</v>
      </c>
      <c r="AP364" s="185"/>
      <c r="AQ364" s="184" t="s">
        <v>645</v>
      </c>
      <c r="AR364" s="229" t="s">
        <v>748</v>
      </c>
      <c r="AS364" s="185"/>
      <c r="AT364" s="188"/>
      <c r="AU364" s="185"/>
      <c r="AV364" s="185"/>
    </row>
    <row r="365" spans="1:48" ht="24" customHeight="1" x14ac:dyDescent="0.2">
      <c r="A365" s="5"/>
      <c r="B365" s="7"/>
      <c r="C365" s="210" t="s">
        <v>746</v>
      </c>
      <c r="D365" s="86"/>
      <c r="E365" s="84"/>
      <c r="F365" s="51" t="s">
        <v>410</v>
      </c>
      <c r="G365" s="140"/>
      <c r="H365" s="83"/>
      <c r="I365" s="140"/>
      <c r="J365" s="4"/>
      <c r="K365" s="4"/>
      <c r="L365" s="10"/>
      <c r="M365" s="4"/>
      <c r="N365" s="4"/>
      <c r="O365" s="4"/>
      <c r="P365" s="4"/>
      <c r="Q365" s="4"/>
      <c r="R365" s="84" t="s">
        <v>418</v>
      </c>
      <c r="S365" s="84" t="s">
        <v>419</v>
      </c>
      <c r="T365" s="51" t="s">
        <v>420</v>
      </c>
      <c r="U365" s="51"/>
      <c r="V365" s="51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51" t="s">
        <v>420</v>
      </c>
      <c r="AI365" s="30" t="s">
        <v>81</v>
      </c>
      <c r="AJ365" s="90">
        <v>2012</v>
      </c>
      <c r="AK365" s="14"/>
      <c r="AL365" s="14"/>
      <c r="AM365" s="14"/>
      <c r="AN365" s="96">
        <v>61360000</v>
      </c>
      <c r="AO365" s="188" t="s">
        <v>421</v>
      </c>
      <c r="AP365" s="185"/>
      <c r="AQ365" s="184" t="s">
        <v>645</v>
      </c>
      <c r="AR365" s="229" t="s">
        <v>749</v>
      </c>
      <c r="AS365" s="185"/>
      <c r="AT365" s="188"/>
      <c r="AU365" s="185"/>
      <c r="AV365" s="185"/>
    </row>
    <row r="366" spans="1:48" ht="35.25" customHeight="1" x14ac:dyDescent="0.2">
      <c r="A366" s="5"/>
      <c r="B366" s="7"/>
      <c r="C366" s="212" t="s">
        <v>750</v>
      </c>
      <c r="D366" s="86"/>
      <c r="E366" s="84"/>
      <c r="F366" s="51" t="s">
        <v>410</v>
      </c>
      <c r="G366" s="140"/>
      <c r="H366" s="83"/>
      <c r="I366" s="140"/>
      <c r="J366" s="4"/>
      <c r="K366" s="4"/>
      <c r="L366" s="10"/>
      <c r="M366" s="4"/>
      <c r="N366" s="4"/>
      <c r="O366" s="4"/>
      <c r="P366" s="4"/>
      <c r="Q366" s="4"/>
      <c r="R366" s="84" t="s">
        <v>418</v>
      </c>
      <c r="S366" s="84" t="s">
        <v>419</v>
      </c>
      <c r="T366" s="51" t="s">
        <v>420</v>
      </c>
      <c r="U366" s="51"/>
      <c r="V366" s="51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51" t="s">
        <v>420</v>
      </c>
      <c r="AI366" s="30" t="s">
        <v>81</v>
      </c>
      <c r="AJ366" s="90">
        <v>2012</v>
      </c>
      <c r="AK366" s="14"/>
      <c r="AL366" s="14"/>
      <c r="AM366" s="14"/>
      <c r="AN366" s="96">
        <v>483226415</v>
      </c>
      <c r="AO366" s="188" t="s">
        <v>421</v>
      </c>
      <c r="AP366" s="185"/>
      <c r="AQ366" s="184" t="s">
        <v>753</v>
      </c>
      <c r="AR366" s="184" t="s">
        <v>752</v>
      </c>
      <c r="AS366" s="185"/>
      <c r="AT366" s="188"/>
      <c r="AU366" s="185"/>
      <c r="AV366" s="185"/>
    </row>
    <row r="367" spans="1:48" x14ac:dyDescent="0.2">
      <c r="A367" s="5"/>
      <c r="B367" s="7"/>
      <c r="C367" s="78"/>
      <c r="D367" s="86"/>
      <c r="E367" s="84"/>
      <c r="F367" s="51"/>
      <c r="G367" s="140"/>
      <c r="H367" s="83"/>
      <c r="I367" s="140"/>
      <c r="J367" s="4"/>
      <c r="K367" s="4"/>
      <c r="L367" s="10"/>
      <c r="M367" s="4"/>
      <c r="N367" s="4"/>
      <c r="O367" s="4"/>
      <c r="P367" s="4"/>
      <c r="Q367" s="4"/>
      <c r="R367" s="84"/>
      <c r="S367" s="84"/>
      <c r="T367" s="84"/>
      <c r="U367" s="51"/>
      <c r="V367" s="51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51"/>
      <c r="AI367" s="49"/>
      <c r="AJ367" s="90"/>
      <c r="AK367" s="14"/>
      <c r="AL367" s="14"/>
      <c r="AM367" s="14"/>
      <c r="AN367" s="96"/>
      <c r="AO367" s="188"/>
      <c r="AP367" s="185"/>
      <c r="AQ367" s="184"/>
      <c r="AR367" s="186"/>
      <c r="AS367" s="185"/>
      <c r="AT367" s="188"/>
      <c r="AU367" s="185"/>
      <c r="AV367" s="185"/>
    </row>
    <row r="368" spans="1:48" x14ac:dyDescent="0.2">
      <c r="A368" s="5"/>
      <c r="B368" s="7"/>
      <c r="C368" s="7"/>
      <c r="D368" s="119"/>
      <c r="E368" s="7"/>
      <c r="F368" s="7"/>
      <c r="G368" s="7"/>
      <c r="H368" s="7"/>
      <c r="I368" s="7"/>
      <c r="J368" s="7"/>
      <c r="K368" s="7"/>
      <c r="L368" s="119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4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13"/>
      <c r="AJ368" s="13"/>
      <c r="AK368" s="13"/>
      <c r="AL368" s="13"/>
      <c r="AM368" s="13"/>
      <c r="AN368" s="13"/>
      <c r="AO368" s="119"/>
      <c r="AP368" s="7"/>
      <c r="AQ368" s="119"/>
      <c r="AR368" s="7"/>
      <c r="AS368" s="7"/>
      <c r="AT368" s="7"/>
      <c r="AU368" s="7"/>
      <c r="AV368" s="7"/>
    </row>
    <row r="369" spans="1:48" ht="16" x14ac:dyDescent="0.2">
      <c r="A369" s="5" t="s">
        <v>541</v>
      </c>
      <c r="B369" s="8" t="s">
        <v>542</v>
      </c>
      <c r="C369" s="7"/>
      <c r="D369" s="119"/>
      <c r="E369" s="7"/>
      <c r="F369" s="7"/>
      <c r="G369" s="7"/>
      <c r="H369" s="7"/>
      <c r="I369" s="7"/>
      <c r="J369" s="7"/>
      <c r="K369" s="7"/>
      <c r="L369" s="119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13"/>
      <c r="AJ369" s="13"/>
      <c r="AK369" s="13"/>
      <c r="AL369" s="13"/>
      <c r="AM369" s="13"/>
      <c r="AN369" s="13"/>
      <c r="AO369" s="119"/>
      <c r="AP369" s="7"/>
      <c r="AQ369" s="119"/>
      <c r="AR369" s="7"/>
      <c r="AS369" s="7"/>
      <c r="AT369" s="7"/>
      <c r="AU369" s="7"/>
      <c r="AV369" s="7"/>
    </row>
    <row r="370" spans="1:48" ht="16" x14ac:dyDescent="0.2">
      <c r="A370" s="5"/>
      <c r="B370" s="7" t="s">
        <v>407</v>
      </c>
      <c r="C370" s="86" t="s">
        <v>72</v>
      </c>
      <c r="D370" s="86" t="s">
        <v>72</v>
      </c>
      <c r="E370" s="86" t="s">
        <v>72</v>
      </c>
      <c r="F370" s="86" t="s">
        <v>72</v>
      </c>
      <c r="G370" s="86" t="s">
        <v>72</v>
      </c>
      <c r="H370" s="86" t="s">
        <v>72</v>
      </c>
      <c r="I370" s="86" t="s">
        <v>72</v>
      </c>
      <c r="J370" s="86" t="s">
        <v>72</v>
      </c>
      <c r="K370" s="86" t="s">
        <v>72</v>
      </c>
      <c r="L370" s="86" t="s">
        <v>72</v>
      </c>
      <c r="M370" s="86" t="s">
        <v>72</v>
      </c>
      <c r="N370" s="86" t="s">
        <v>72</v>
      </c>
      <c r="O370" s="86" t="s">
        <v>72</v>
      </c>
      <c r="P370" s="86" t="s">
        <v>72</v>
      </c>
      <c r="Q370" s="86" t="s">
        <v>72</v>
      </c>
      <c r="R370" s="86" t="s">
        <v>72</v>
      </c>
      <c r="S370" s="86" t="s">
        <v>72</v>
      </c>
      <c r="T370" s="86" t="s">
        <v>72</v>
      </c>
      <c r="U370" s="86" t="s">
        <v>72</v>
      </c>
      <c r="V370" s="86" t="s">
        <v>72</v>
      </c>
      <c r="W370" s="86" t="s">
        <v>72</v>
      </c>
      <c r="X370" s="86" t="s">
        <v>72</v>
      </c>
      <c r="Y370" s="86" t="s">
        <v>72</v>
      </c>
      <c r="Z370" s="86" t="s">
        <v>72</v>
      </c>
      <c r="AA370" s="86" t="s">
        <v>72</v>
      </c>
      <c r="AB370" s="86" t="s">
        <v>72</v>
      </c>
      <c r="AC370" s="86" t="s">
        <v>72</v>
      </c>
      <c r="AD370" s="86" t="s">
        <v>72</v>
      </c>
      <c r="AE370" s="86" t="s">
        <v>72</v>
      </c>
      <c r="AF370" s="86" t="s">
        <v>72</v>
      </c>
      <c r="AG370" s="86" t="s">
        <v>72</v>
      </c>
      <c r="AH370" s="86" t="s">
        <v>72</v>
      </c>
      <c r="AI370" s="132" t="s">
        <v>72</v>
      </c>
      <c r="AJ370" s="132" t="s">
        <v>72</v>
      </c>
      <c r="AK370" s="132" t="s">
        <v>72</v>
      </c>
      <c r="AL370" s="132" t="s">
        <v>72</v>
      </c>
      <c r="AM370" s="132" t="s">
        <v>72</v>
      </c>
      <c r="AN370" s="132" t="s">
        <v>72</v>
      </c>
      <c r="AO370" s="86" t="s">
        <v>72</v>
      </c>
      <c r="AP370" s="86" t="s">
        <v>72</v>
      </c>
      <c r="AQ370" s="86" t="s">
        <v>72</v>
      </c>
      <c r="AR370" s="86" t="s">
        <v>72</v>
      </c>
      <c r="AS370" s="86" t="s">
        <v>72</v>
      </c>
      <c r="AT370" s="86" t="s">
        <v>72</v>
      </c>
      <c r="AU370" s="86" t="s">
        <v>72</v>
      </c>
      <c r="AV370" s="86" t="s">
        <v>72</v>
      </c>
    </row>
    <row r="371" spans="1:48" x14ac:dyDescent="0.2">
      <c r="A371" s="5"/>
      <c r="B371" s="8"/>
      <c r="C371" s="4"/>
      <c r="D371" s="10"/>
      <c r="E371" s="4"/>
      <c r="F371" s="4"/>
      <c r="G371" s="4"/>
      <c r="H371" s="4"/>
      <c r="I371" s="4"/>
      <c r="J371" s="4"/>
      <c r="K371" s="4"/>
      <c r="L371" s="10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14"/>
      <c r="AJ371" s="14"/>
      <c r="AK371" s="14"/>
      <c r="AL371" s="14"/>
      <c r="AM371" s="14"/>
      <c r="AN371" s="14"/>
      <c r="AO371" s="10"/>
      <c r="AP371" s="4"/>
      <c r="AQ371" s="10"/>
      <c r="AR371" s="4"/>
      <c r="AS371" s="4"/>
      <c r="AT371" s="4"/>
      <c r="AU371" s="4"/>
      <c r="AV371" s="4"/>
    </row>
    <row r="372" spans="1:48" ht="16" x14ac:dyDescent="0.2">
      <c r="A372" s="5" t="s">
        <v>543</v>
      </c>
      <c r="B372" s="9" t="s">
        <v>544</v>
      </c>
      <c r="C372" s="4"/>
      <c r="D372" s="10"/>
      <c r="E372" s="4"/>
      <c r="F372" s="4"/>
      <c r="G372" s="4"/>
      <c r="H372" s="4"/>
      <c r="I372" s="4"/>
      <c r="J372" s="4"/>
      <c r="K372" s="4"/>
      <c r="L372" s="10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14"/>
      <c r="AJ372" s="14"/>
      <c r="AK372" s="14"/>
      <c r="AL372" s="14"/>
      <c r="AM372" s="14"/>
      <c r="AN372" s="131">
        <f>SUM(AN373,AN376,AN379,AN398)</f>
        <v>3102755611.0710354</v>
      </c>
      <c r="AO372" s="10"/>
      <c r="AP372" s="4"/>
      <c r="AQ372" s="10"/>
      <c r="AR372" s="4"/>
      <c r="AS372" s="4"/>
      <c r="AT372" s="4"/>
      <c r="AU372" s="4"/>
      <c r="AV372" s="4"/>
    </row>
    <row r="373" spans="1:48" ht="16" x14ac:dyDescent="0.2">
      <c r="A373" s="5" t="s">
        <v>545</v>
      </c>
      <c r="B373" s="8" t="s">
        <v>546</v>
      </c>
      <c r="C373" s="4"/>
      <c r="D373" s="10"/>
      <c r="E373" s="4"/>
      <c r="F373" s="4"/>
      <c r="G373" s="4"/>
      <c r="H373" s="4"/>
      <c r="I373" s="4"/>
      <c r="J373" s="4"/>
      <c r="K373" s="4"/>
      <c r="L373" s="10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14"/>
      <c r="AJ373" s="14"/>
      <c r="AK373" s="14"/>
      <c r="AL373" s="14"/>
      <c r="AM373" s="14"/>
      <c r="AN373" s="14"/>
      <c r="AO373" s="10"/>
      <c r="AP373" s="4"/>
      <c r="AQ373" s="10"/>
      <c r="AR373" s="4"/>
      <c r="AS373" s="4"/>
      <c r="AT373" s="4"/>
      <c r="AU373" s="4"/>
      <c r="AV373" s="4"/>
    </row>
    <row r="374" spans="1:48" ht="16" x14ac:dyDescent="0.2">
      <c r="A374" s="5"/>
      <c r="B374" s="7" t="s">
        <v>547</v>
      </c>
      <c r="C374" s="86" t="s">
        <v>72</v>
      </c>
      <c r="D374" s="86" t="s">
        <v>72</v>
      </c>
      <c r="E374" s="86" t="s">
        <v>72</v>
      </c>
      <c r="F374" s="86" t="s">
        <v>72</v>
      </c>
      <c r="G374" s="86" t="s">
        <v>72</v>
      </c>
      <c r="H374" s="86" t="s">
        <v>72</v>
      </c>
      <c r="I374" s="86" t="s">
        <v>72</v>
      </c>
      <c r="J374" s="86" t="s">
        <v>72</v>
      </c>
      <c r="K374" s="86" t="s">
        <v>72</v>
      </c>
      <c r="L374" s="86" t="s">
        <v>72</v>
      </c>
      <c r="M374" s="86" t="s">
        <v>72</v>
      </c>
      <c r="N374" s="86" t="s">
        <v>72</v>
      </c>
      <c r="O374" s="86" t="s">
        <v>72</v>
      </c>
      <c r="P374" s="86" t="s">
        <v>72</v>
      </c>
      <c r="Q374" s="86" t="s">
        <v>72</v>
      </c>
      <c r="R374" s="86" t="s">
        <v>72</v>
      </c>
      <c r="S374" s="86" t="s">
        <v>72</v>
      </c>
      <c r="T374" s="86" t="s">
        <v>72</v>
      </c>
      <c r="U374" s="86" t="s">
        <v>72</v>
      </c>
      <c r="V374" s="86" t="s">
        <v>72</v>
      </c>
      <c r="W374" s="86" t="s">
        <v>72</v>
      </c>
      <c r="X374" s="86" t="s">
        <v>72</v>
      </c>
      <c r="Y374" s="86" t="s">
        <v>72</v>
      </c>
      <c r="Z374" s="86" t="s">
        <v>72</v>
      </c>
      <c r="AA374" s="86" t="s">
        <v>72</v>
      </c>
      <c r="AB374" s="86" t="s">
        <v>72</v>
      </c>
      <c r="AC374" s="86" t="s">
        <v>72</v>
      </c>
      <c r="AD374" s="86" t="s">
        <v>72</v>
      </c>
      <c r="AE374" s="86" t="s">
        <v>72</v>
      </c>
      <c r="AF374" s="86" t="s">
        <v>72</v>
      </c>
      <c r="AG374" s="86" t="s">
        <v>72</v>
      </c>
      <c r="AH374" s="86" t="s">
        <v>72</v>
      </c>
      <c r="AI374" s="132" t="s">
        <v>72</v>
      </c>
      <c r="AJ374" s="132" t="s">
        <v>72</v>
      </c>
      <c r="AK374" s="132" t="s">
        <v>72</v>
      </c>
      <c r="AL374" s="132" t="s">
        <v>72</v>
      </c>
      <c r="AM374" s="132" t="s">
        <v>72</v>
      </c>
      <c r="AN374" s="132" t="s">
        <v>72</v>
      </c>
      <c r="AO374" s="86" t="s">
        <v>72</v>
      </c>
      <c r="AP374" s="86" t="s">
        <v>72</v>
      </c>
      <c r="AQ374" s="86" t="s">
        <v>72</v>
      </c>
      <c r="AR374" s="86" t="s">
        <v>72</v>
      </c>
      <c r="AS374" s="86" t="s">
        <v>72</v>
      </c>
      <c r="AT374" s="86" t="s">
        <v>72</v>
      </c>
      <c r="AU374" s="86" t="s">
        <v>72</v>
      </c>
      <c r="AV374" s="86" t="s">
        <v>72</v>
      </c>
    </row>
    <row r="375" spans="1:48" x14ac:dyDescent="0.2">
      <c r="A375" s="5"/>
      <c r="B375" s="8"/>
      <c r="C375" s="7"/>
      <c r="D375" s="119"/>
      <c r="E375" s="7"/>
      <c r="F375" s="7"/>
      <c r="G375" s="7"/>
      <c r="H375" s="7"/>
      <c r="I375" s="7"/>
      <c r="J375" s="86"/>
      <c r="K375" s="86"/>
      <c r="L375" s="86"/>
      <c r="M375" s="86"/>
      <c r="N375" s="86"/>
      <c r="O375" s="86"/>
      <c r="P375" s="86"/>
      <c r="Q375" s="86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13"/>
      <c r="AJ375" s="13"/>
      <c r="AK375" s="13"/>
      <c r="AL375" s="13"/>
      <c r="AM375" s="13"/>
      <c r="AN375" s="13"/>
      <c r="AO375" s="119"/>
      <c r="AP375" s="7"/>
      <c r="AQ375" s="119"/>
      <c r="AR375" s="7"/>
      <c r="AS375" s="7"/>
      <c r="AT375" s="7"/>
      <c r="AU375" s="7"/>
      <c r="AV375" s="7"/>
    </row>
    <row r="376" spans="1:48" ht="16" x14ac:dyDescent="0.2">
      <c r="A376" s="5" t="s">
        <v>548</v>
      </c>
      <c r="B376" s="8" t="s">
        <v>549</v>
      </c>
      <c r="C376" s="7"/>
      <c r="D376" s="119"/>
      <c r="E376" s="7"/>
      <c r="F376" s="7"/>
      <c r="G376" s="7"/>
      <c r="H376" s="7"/>
      <c r="I376" s="7"/>
      <c r="J376" s="7"/>
      <c r="K376" s="7"/>
      <c r="L376" s="119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13"/>
      <c r="AJ376" s="13"/>
      <c r="AK376" s="13"/>
      <c r="AL376" s="13"/>
      <c r="AM376" s="13"/>
      <c r="AN376" s="13"/>
      <c r="AO376" s="119"/>
      <c r="AP376" s="7"/>
      <c r="AQ376" s="119"/>
      <c r="AR376" s="7"/>
      <c r="AS376" s="7"/>
      <c r="AT376" s="7"/>
      <c r="AU376" s="7"/>
      <c r="AV376" s="7"/>
    </row>
    <row r="377" spans="1:48" ht="16" x14ac:dyDescent="0.2">
      <c r="A377" s="5"/>
      <c r="B377" s="7" t="s">
        <v>547</v>
      </c>
      <c r="C377" s="86" t="s">
        <v>72</v>
      </c>
      <c r="D377" s="86" t="s">
        <v>72</v>
      </c>
      <c r="E377" s="86" t="s">
        <v>72</v>
      </c>
      <c r="F377" s="86" t="s">
        <v>72</v>
      </c>
      <c r="G377" s="86" t="s">
        <v>72</v>
      </c>
      <c r="H377" s="86" t="s">
        <v>72</v>
      </c>
      <c r="I377" s="86" t="s">
        <v>72</v>
      </c>
      <c r="J377" s="86" t="s">
        <v>72</v>
      </c>
      <c r="K377" s="86" t="s">
        <v>72</v>
      </c>
      <c r="L377" s="86" t="s">
        <v>72</v>
      </c>
      <c r="M377" s="86" t="s">
        <v>72</v>
      </c>
      <c r="N377" s="86" t="s">
        <v>72</v>
      </c>
      <c r="O377" s="86" t="s">
        <v>72</v>
      </c>
      <c r="P377" s="86" t="s">
        <v>72</v>
      </c>
      <c r="Q377" s="86" t="s">
        <v>72</v>
      </c>
      <c r="R377" s="86" t="s">
        <v>72</v>
      </c>
      <c r="S377" s="86" t="s">
        <v>72</v>
      </c>
      <c r="T377" s="86" t="s">
        <v>72</v>
      </c>
      <c r="U377" s="86" t="s">
        <v>72</v>
      </c>
      <c r="V377" s="86" t="s">
        <v>72</v>
      </c>
      <c r="W377" s="86" t="s">
        <v>72</v>
      </c>
      <c r="X377" s="86" t="s">
        <v>72</v>
      </c>
      <c r="Y377" s="86" t="s">
        <v>72</v>
      </c>
      <c r="Z377" s="86" t="s">
        <v>72</v>
      </c>
      <c r="AA377" s="86" t="s">
        <v>72</v>
      </c>
      <c r="AB377" s="86" t="s">
        <v>72</v>
      </c>
      <c r="AC377" s="86" t="s">
        <v>72</v>
      </c>
      <c r="AD377" s="86" t="s">
        <v>72</v>
      </c>
      <c r="AE377" s="86" t="s">
        <v>72</v>
      </c>
      <c r="AF377" s="86" t="s">
        <v>72</v>
      </c>
      <c r="AG377" s="86" t="s">
        <v>72</v>
      </c>
      <c r="AH377" s="86" t="s">
        <v>72</v>
      </c>
      <c r="AI377" s="132" t="s">
        <v>72</v>
      </c>
      <c r="AJ377" s="132" t="s">
        <v>72</v>
      </c>
      <c r="AK377" s="132" t="s">
        <v>72</v>
      </c>
      <c r="AL377" s="132" t="s">
        <v>72</v>
      </c>
      <c r="AM377" s="132" t="s">
        <v>72</v>
      </c>
      <c r="AN377" s="132" t="s">
        <v>72</v>
      </c>
      <c r="AO377" s="86" t="s">
        <v>72</v>
      </c>
      <c r="AP377" s="86" t="s">
        <v>72</v>
      </c>
      <c r="AQ377" s="86" t="s">
        <v>72</v>
      </c>
      <c r="AR377" s="86" t="s">
        <v>72</v>
      </c>
      <c r="AS377" s="86" t="s">
        <v>72</v>
      </c>
      <c r="AT377" s="86" t="s">
        <v>72</v>
      </c>
      <c r="AU377" s="86" t="s">
        <v>72</v>
      </c>
      <c r="AV377" s="86" t="s">
        <v>72</v>
      </c>
    </row>
    <row r="378" spans="1:48" x14ac:dyDescent="0.2">
      <c r="A378" s="5"/>
      <c r="B378" s="8"/>
      <c r="C378" s="8"/>
      <c r="D378" s="123"/>
      <c r="E378" s="8"/>
      <c r="F378" s="8"/>
      <c r="G378" s="8"/>
      <c r="H378" s="8"/>
      <c r="I378" s="8"/>
      <c r="J378" s="8"/>
      <c r="K378" s="8"/>
      <c r="L378" s="12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133"/>
      <c r="AJ378" s="133"/>
      <c r="AK378" s="133"/>
      <c r="AL378" s="133"/>
      <c r="AM378" s="133"/>
      <c r="AN378" s="133"/>
      <c r="AO378" s="123"/>
      <c r="AP378" s="8"/>
      <c r="AQ378" s="123"/>
      <c r="AR378" s="8"/>
      <c r="AS378" s="8"/>
      <c r="AT378" s="8"/>
      <c r="AU378" s="8"/>
      <c r="AV378" s="8"/>
    </row>
    <row r="379" spans="1:48" ht="24" customHeight="1" x14ac:dyDescent="0.2">
      <c r="A379" s="5" t="s">
        <v>550</v>
      </c>
      <c r="B379" s="8" t="s">
        <v>551</v>
      </c>
      <c r="C379" s="8"/>
      <c r="D379" s="123"/>
      <c r="E379" s="8"/>
      <c r="F379" s="8"/>
      <c r="G379" s="8"/>
      <c r="H379" s="8"/>
      <c r="I379" s="8"/>
      <c r="J379" s="8"/>
      <c r="K379" s="8"/>
      <c r="L379" s="12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133"/>
      <c r="AJ379" s="133"/>
      <c r="AK379" s="133"/>
      <c r="AL379" s="133"/>
      <c r="AM379" s="133"/>
      <c r="AN379" s="223">
        <f>SUM(AN380:AN396)</f>
        <v>1606123062.9572918</v>
      </c>
      <c r="AO379" s="123"/>
      <c r="AP379" s="8"/>
      <c r="AQ379" s="123"/>
      <c r="AR379" s="8"/>
      <c r="AS379" s="8"/>
      <c r="AT379" s="8"/>
      <c r="AU379" s="8"/>
      <c r="AV379" s="8"/>
    </row>
    <row r="380" spans="1:48" ht="16" x14ac:dyDescent="0.2">
      <c r="A380" s="5"/>
      <c r="B380" s="7" t="s">
        <v>547</v>
      </c>
      <c r="C380" s="22" t="s">
        <v>552</v>
      </c>
      <c r="D380" s="100" t="s">
        <v>553</v>
      </c>
      <c r="E380" s="100" t="s">
        <v>554</v>
      </c>
      <c r="F380" s="30"/>
      <c r="G380" s="140"/>
      <c r="H380" s="140"/>
      <c r="I380" s="140"/>
      <c r="J380" s="86" t="s">
        <v>72</v>
      </c>
      <c r="K380" s="86" t="s">
        <v>72</v>
      </c>
      <c r="L380" s="86" t="s">
        <v>72</v>
      </c>
      <c r="M380" s="86" t="s">
        <v>72</v>
      </c>
      <c r="N380" s="86" t="s">
        <v>72</v>
      </c>
      <c r="O380" s="86" t="s">
        <v>72</v>
      </c>
      <c r="P380" s="86" t="s">
        <v>72</v>
      </c>
      <c r="Q380" s="86" t="s">
        <v>72</v>
      </c>
      <c r="R380" s="159"/>
      <c r="S380" s="159"/>
      <c r="T380" s="4"/>
      <c r="U380" s="159"/>
      <c r="V380" s="159"/>
      <c r="W380" s="159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30" t="s">
        <v>81</v>
      </c>
      <c r="AJ380" s="30">
        <v>2007</v>
      </c>
      <c r="AK380" s="14"/>
      <c r="AL380" s="14"/>
      <c r="AM380" s="14"/>
      <c r="AN380" s="53">
        <v>542147500</v>
      </c>
      <c r="AO380" s="169" t="s">
        <v>421</v>
      </c>
      <c r="AP380" s="170" t="s">
        <v>72</v>
      </c>
      <c r="AQ380" s="169" t="s">
        <v>652</v>
      </c>
      <c r="AR380" s="159" t="s">
        <v>683</v>
      </c>
      <c r="AS380" s="170" t="s">
        <v>72</v>
      </c>
      <c r="AT380" s="22" t="s">
        <v>509</v>
      </c>
      <c r="AU380" s="8"/>
      <c r="AV380" s="8"/>
    </row>
    <row r="381" spans="1:48" ht="16" x14ac:dyDescent="0.2">
      <c r="A381" s="5"/>
      <c r="B381" s="7"/>
      <c r="C381" s="22" t="s">
        <v>555</v>
      </c>
      <c r="D381" s="30"/>
      <c r="E381" s="30"/>
      <c r="F381" s="100" t="s">
        <v>74</v>
      </c>
      <c r="G381" s="140"/>
      <c r="H381" s="140"/>
      <c r="I381" s="140"/>
      <c r="J381" s="86" t="s">
        <v>72</v>
      </c>
      <c r="K381" s="86" t="s">
        <v>72</v>
      </c>
      <c r="L381" s="86" t="s">
        <v>72</v>
      </c>
      <c r="M381" s="86" t="s">
        <v>72</v>
      </c>
      <c r="N381" s="86" t="s">
        <v>72</v>
      </c>
      <c r="O381" s="86" t="s">
        <v>72</v>
      </c>
      <c r="P381" s="86" t="s">
        <v>72</v>
      </c>
      <c r="Q381" s="86" t="s">
        <v>72</v>
      </c>
      <c r="R381" s="159"/>
      <c r="S381" s="159"/>
      <c r="T381" s="4"/>
      <c r="U381" s="159"/>
      <c r="V381" s="159"/>
      <c r="W381" s="159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30" t="s">
        <v>81</v>
      </c>
      <c r="AJ381" s="30">
        <v>2007</v>
      </c>
      <c r="AK381" s="14"/>
      <c r="AL381" s="14"/>
      <c r="AM381" s="14"/>
      <c r="AN381" s="53">
        <v>113138009.09090909</v>
      </c>
      <c r="AO381" s="169" t="s">
        <v>421</v>
      </c>
      <c r="AP381" s="170" t="s">
        <v>72</v>
      </c>
      <c r="AQ381" s="169" t="s">
        <v>652</v>
      </c>
      <c r="AR381" s="159" t="s">
        <v>683</v>
      </c>
      <c r="AS381" s="170" t="s">
        <v>72</v>
      </c>
      <c r="AT381" s="22" t="s">
        <v>509</v>
      </c>
      <c r="AU381" s="8"/>
      <c r="AV381" s="8"/>
    </row>
    <row r="382" spans="1:48" ht="16" x14ac:dyDescent="0.2">
      <c r="A382" s="5"/>
      <c r="B382" s="7"/>
      <c r="C382" s="22" t="s">
        <v>556</v>
      </c>
      <c r="D382" s="107"/>
      <c r="E382" s="30" t="s">
        <v>557</v>
      </c>
      <c r="F382" s="100" t="s">
        <v>74</v>
      </c>
      <c r="G382" s="140"/>
      <c r="H382" s="140"/>
      <c r="I382" s="140"/>
      <c r="J382" s="86" t="s">
        <v>72</v>
      </c>
      <c r="K382" s="86" t="s">
        <v>72</v>
      </c>
      <c r="L382" s="86" t="s">
        <v>72</v>
      </c>
      <c r="M382" s="86" t="s">
        <v>72</v>
      </c>
      <c r="N382" s="86" t="s">
        <v>72</v>
      </c>
      <c r="O382" s="86" t="s">
        <v>72</v>
      </c>
      <c r="P382" s="86" t="s">
        <v>72</v>
      </c>
      <c r="Q382" s="86" t="s">
        <v>72</v>
      </c>
      <c r="R382" s="159"/>
      <c r="S382" s="159"/>
      <c r="T382" s="4"/>
      <c r="U382" s="159"/>
      <c r="V382" s="159"/>
      <c r="W382" s="159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30" t="s">
        <v>81</v>
      </c>
      <c r="AJ382" s="30">
        <v>2007</v>
      </c>
      <c r="AK382" s="14"/>
      <c r="AL382" s="14"/>
      <c r="AM382" s="14"/>
      <c r="AN382" s="53">
        <v>92177409</v>
      </c>
      <c r="AO382" s="169" t="s">
        <v>421</v>
      </c>
      <c r="AP382" s="170" t="s">
        <v>72</v>
      </c>
      <c r="AQ382" s="169" t="s">
        <v>652</v>
      </c>
      <c r="AR382" s="159" t="s">
        <v>683</v>
      </c>
      <c r="AS382" s="170" t="s">
        <v>72</v>
      </c>
      <c r="AT382" s="22" t="s">
        <v>509</v>
      </c>
      <c r="AU382" s="8"/>
      <c r="AV382" s="8"/>
    </row>
    <row r="383" spans="1:48" ht="32" x14ac:dyDescent="0.2">
      <c r="A383" s="5"/>
      <c r="B383" s="7"/>
      <c r="C383" s="22" t="s">
        <v>552</v>
      </c>
      <c r="D383" s="107" t="s">
        <v>553</v>
      </c>
      <c r="E383" s="27" t="s">
        <v>179</v>
      </c>
      <c r="F383" s="100" t="s">
        <v>74</v>
      </c>
      <c r="G383" s="140"/>
      <c r="H383" s="140"/>
      <c r="I383" s="140"/>
      <c r="J383" s="86" t="s">
        <v>72</v>
      </c>
      <c r="K383" s="86" t="s">
        <v>72</v>
      </c>
      <c r="L383" s="86" t="s">
        <v>72</v>
      </c>
      <c r="M383" s="86" t="s">
        <v>72</v>
      </c>
      <c r="N383" s="86" t="s">
        <v>72</v>
      </c>
      <c r="O383" s="86" t="s">
        <v>72</v>
      </c>
      <c r="P383" s="86" t="s">
        <v>72</v>
      </c>
      <c r="Q383" s="86" t="s">
        <v>72</v>
      </c>
      <c r="R383" s="159"/>
      <c r="S383" s="159"/>
      <c r="T383" s="4"/>
      <c r="U383" s="159"/>
      <c r="V383" s="159"/>
      <c r="W383" s="159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30" t="s">
        <v>81</v>
      </c>
      <c r="AJ383" s="30">
        <v>2008</v>
      </c>
      <c r="AK383" s="14"/>
      <c r="AL383" s="14"/>
      <c r="AM383" s="14"/>
      <c r="AN383" s="53">
        <v>49417722.060921095</v>
      </c>
      <c r="AO383" s="169" t="s">
        <v>421</v>
      </c>
      <c r="AP383" s="170" t="s">
        <v>72</v>
      </c>
      <c r="AQ383" s="169" t="s">
        <v>652</v>
      </c>
      <c r="AR383" s="159" t="s">
        <v>683</v>
      </c>
      <c r="AS383" s="170" t="s">
        <v>72</v>
      </c>
      <c r="AT383" s="160" t="s">
        <v>558</v>
      </c>
      <c r="AU383" s="8"/>
      <c r="AV383" s="8"/>
    </row>
    <row r="384" spans="1:48" ht="16" x14ac:dyDescent="0.2">
      <c r="A384" s="5"/>
      <c r="B384" s="7"/>
      <c r="C384" s="22" t="s">
        <v>552</v>
      </c>
      <c r="D384" s="107" t="s">
        <v>553</v>
      </c>
      <c r="E384" s="27" t="s">
        <v>559</v>
      </c>
      <c r="F384" s="100" t="s">
        <v>74</v>
      </c>
      <c r="G384" s="140"/>
      <c r="H384" s="140"/>
      <c r="I384" s="140"/>
      <c r="J384" s="86" t="s">
        <v>72</v>
      </c>
      <c r="K384" s="86" t="s">
        <v>72</v>
      </c>
      <c r="L384" s="86" t="s">
        <v>72</v>
      </c>
      <c r="M384" s="86" t="s">
        <v>72</v>
      </c>
      <c r="N384" s="86" t="s">
        <v>72</v>
      </c>
      <c r="O384" s="86" t="s">
        <v>72</v>
      </c>
      <c r="P384" s="86" t="s">
        <v>72</v>
      </c>
      <c r="Q384" s="86" t="s">
        <v>72</v>
      </c>
      <c r="R384" s="159"/>
      <c r="S384" s="159"/>
      <c r="T384" s="4"/>
      <c r="U384" s="159"/>
      <c r="V384" s="159"/>
      <c r="W384" s="159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30" t="s">
        <v>81</v>
      </c>
      <c r="AJ384" s="30">
        <v>2008</v>
      </c>
      <c r="AK384" s="14"/>
      <c r="AL384" s="14"/>
      <c r="AM384" s="14"/>
      <c r="AN384" s="53">
        <v>31925375</v>
      </c>
      <c r="AO384" s="169" t="s">
        <v>421</v>
      </c>
      <c r="AP384" s="170" t="s">
        <v>72</v>
      </c>
      <c r="AQ384" s="169" t="s">
        <v>652</v>
      </c>
      <c r="AR384" s="159" t="s">
        <v>683</v>
      </c>
      <c r="AS384" s="170" t="s">
        <v>72</v>
      </c>
      <c r="AT384" s="22" t="s">
        <v>560</v>
      </c>
      <c r="AU384" s="8"/>
      <c r="AV384" s="8"/>
    </row>
    <row r="385" spans="1:48" ht="16" x14ac:dyDescent="0.2">
      <c r="A385" s="5"/>
      <c r="B385" s="7"/>
      <c r="C385" s="22" t="s">
        <v>552</v>
      </c>
      <c r="D385" s="107"/>
      <c r="E385" s="27" t="s">
        <v>561</v>
      </c>
      <c r="F385" s="30"/>
      <c r="G385" s="140"/>
      <c r="H385" s="140"/>
      <c r="I385" s="140"/>
      <c r="J385" s="86" t="s">
        <v>72</v>
      </c>
      <c r="K385" s="86" t="s">
        <v>72</v>
      </c>
      <c r="L385" s="86" t="s">
        <v>72</v>
      </c>
      <c r="M385" s="86" t="s">
        <v>72</v>
      </c>
      <c r="N385" s="86" t="s">
        <v>72</v>
      </c>
      <c r="O385" s="86" t="s">
        <v>72</v>
      </c>
      <c r="P385" s="86" t="s">
        <v>72</v>
      </c>
      <c r="Q385" s="86" t="s">
        <v>72</v>
      </c>
      <c r="R385" s="159"/>
      <c r="S385" s="159"/>
      <c r="T385" s="4"/>
      <c r="U385" s="159"/>
      <c r="V385" s="159"/>
      <c r="W385" s="159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30" t="s">
        <v>81</v>
      </c>
      <c r="AJ385" s="30">
        <v>2008</v>
      </c>
      <c r="AK385" s="14"/>
      <c r="AL385" s="14"/>
      <c r="AM385" s="14"/>
      <c r="AN385" s="53">
        <v>144990000</v>
      </c>
      <c r="AO385" s="169" t="s">
        <v>421</v>
      </c>
      <c r="AP385" s="170" t="s">
        <v>72</v>
      </c>
      <c r="AQ385" s="169" t="s">
        <v>652</v>
      </c>
      <c r="AR385" s="159" t="s">
        <v>683</v>
      </c>
      <c r="AS385" s="170" t="s">
        <v>72</v>
      </c>
      <c r="AT385" s="22" t="s">
        <v>562</v>
      </c>
      <c r="AU385" s="8"/>
      <c r="AV385" s="8"/>
    </row>
    <row r="386" spans="1:48" ht="32" x14ac:dyDescent="0.2">
      <c r="A386" s="5"/>
      <c r="B386" s="7"/>
      <c r="C386" s="110" t="s">
        <v>563</v>
      </c>
      <c r="D386" s="107"/>
      <c r="E386" s="107" t="s">
        <v>559</v>
      </c>
      <c r="F386" s="100" t="s">
        <v>74</v>
      </c>
      <c r="G386" s="140"/>
      <c r="H386" s="140"/>
      <c r="I386" s="140"/>
      <c r="J386" s="86" t="s">
        <v>72</v>
      </c>
      <c r="K386" s="86" t="s">
        <v>72</v>
      </c>
      <c r="L386" s="86" t="s">
        <v>72</v>
      </c>
      <c r="M386" s="86" t="s">
        <v>72</v>
      </c>
      <c r="N386" s="86" t="s">
        <v>72</v>
      </c>
      <c r="O386" s="86" t="s">
        <v>72</v>
      </c>
      <c r="P386" s="86" t="s">
        <v>72</v>
      </c>
      <c r="Q386" s="86" t="s">
        <v>72</v>
      </c>
      <c r="R386" s="159"/>
      <c r="S386" s="159"/>
      <c r="T386" s="4"/>
      <c r="U386" s="159"/>
      <c r="V386" s="159"/>
      <c r="W386" s="159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30" t="s">
        <v>81</v>
      </c>
      <c r="AJ386" s="30">
        <v>2009</v>
      </c>
      <c r="AK386" s="14"/>
      <c r="AL386" s="14"/>
      <c r="AM386" s="14"/>
      <c r="AN386" s="53">
        <v>38452052.409165233</v>
      </c>
      <c r="AO386" s="169" t="s">
        <v>421</v>
      </c>
      <c r="AP386" s="170" t="s">
        <v>72</v>
      </c>
      <c r="AQ386" s="169" t="s">
        <v>652</v>
      </c>
      <c r="AR386" s="159" t="s">
        <v>683</v>
      </c>
      <c r="AS386" s="170" t="s">
        <v>72</v>
      </c>
      <c r="AT386" s="22" t="s">
        <v>509</v>
      </c>
      <c r="AU386" s="8"/>
      <c r="AV386" s="8"/>
    </row>
    <row r="387" spans="1:48" ht="16" x14ac:dyDescent="0.2">
      <c r="A387" s="5"/>
      <c r="B387" s="7"/>
      <c r="C387" s="110" t="s">
        <v>564</v>
      </c>
      <c r="D387" s="107"/>
      <c r="E387" s="30" t="s">
        <v>559</v>
      </c>
      <c r="F387" s="100" t="s">
        <v>74</v>
      </c>
      <c r="G387" s="140"/>
      <c r="H387" s="140"/>
      <c r="I387" s="140"/>
      <c r="J387" s="86" t="s">
        <v>72</v>
      </c>
      <c r="K387" s="86" t="s">
        <v>72</v>
      </c>
      <c r="L387" s="86" t="s">
        <v>72</v>
      </c>
      <c r="M387" s="86" t="s">
        <v>72</v>
      </c>
      <c r="N387" s="86" t="s">
        <v>72</v>
      </c>
      <c r="O387" s="86" t="s">
        <v>72</v>
      </c>
      <c r="P387" s="86" t="s">
        <v>72</v>
      </c>
      <c r="Q387" s="86" t="s">
        <v>72</v>
      </c>
      <c r="R387" s="159"/>
      <c r="S387" s="159"/>
      <c r="T387" s="4"/>
      <c r="U387" s="159"/>
      <c r="V387" s="159"/>
      <c r="W387" s="159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30" t="s">
        <v>81</v>
      </c>
      <c r="AJ387" s="30">
        <v>2009</v>
      </c>
      <c r="AK387" s="14"/>
      <c r="AL387" s="14"/>
      <c r="AM387" s="14"/>
      <c r="AN387" s="53">
        <v>48571013.569471873</v>
      </c>
      <c r="AO387" s="169" t="s">
        <v>421</v>
      </c>
      <c r="AP387" s="170" t="s">
        <v>72</v>
      </c>
      <c r="AQ387" s="169" t="s">
        <v>652</v>
      </c>
      <c r="AR387" s="159" t="s">
        <v>683</v>
      </c>
      <c r="AS387" s="170" t="s">
        <v>72</v>
      </c>
      <c r="AT387" s="22" t="s">
        <v>509</v>
      </c>
      <c r="AU387" s="8"/>
      <c r="AV387" s="8"/>
    </row>
    <row r="388" spans="1:48" ht="32" x14ac:dyDescent="0.2">
      <c r="A388" s="5"/>
      <c r="B388" s="7"/>
      <c r="C388" s="110" t="s">
        <v>565</v>
      </c>
      <c r="D388" s="107"/>
      <c r="E388" s="30" t="s">
        <v>559</v>
      </c>
      <c r="F388" s="100" t="s">
        <v>74</v>
      </c>
      <c r="G388" s="140"/>
      <c r="H388" s="140"/>
      <c r="I388" s="140"/>
      <c r="J388" s="86" t="s">
        <v>72</v>
      </c>
      <c r="K388" s="86" t="s">
        <v>72</v>
      </c>
      <c r="L388" s="86" t="s">
        <v>72</v>
      </c>
      <c r="M388" s="86" t="s">
        <v>72</v>
      </c>
      <c r="N388" s="86" t="s">
        <v>72</v>
      </c>
      <c r="O388" s="86" t="s">
        <v>72</v>
      </c>
      <c r="P388" s="86" t="s">
        <v>72</v>
      </c>
      <c r="Q388" s="86" t="s">
        <v>72</v>
      </c>
      <c r="R388" s="159"/>
      <c r="S388" s="159"/>
      <c r="T388" s="4"/>
      <c r="U388" s="159"/>
      <c r="V388" s="159"/>
      <c r="W388" s="159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30" t="s">
        <v>81</v>
      </c>
      <c r="AJ388" s="30">
        <v>2009</v>
      </c>
      <c r="AK388" s="14"/>
      <c r="AL388" s="14"/>
      <c r="AM388" s="14"/>
      <c r="AN388" s="53">
        <v>37998722.949183494</v>
      </c>
      <c r="AO388" s="169" t="s">
        <v>421</v>
      </c>
      <c r="AP388" s="170" t="s">
        <v>72</v>
      </c>
      <c r="AQ388" s="169" t="s">
        <v>652</v>
      </c>
      <c r="AR388" s="159" t="s">
        <v>683</v>
      </c>
      <c r="AS388" s="170" t="s">
        <v>72</v>
      </c>
      <c r="AT388" s="22" t="s">
        <v>509</v>
      </c>
      <c r="AU388" s="8"/>
      <c r="AV388" s="8"/>
    </row>
    <row r="389" spans="1:48" ht="32" x14ac:dyDescent="0.2">
      <c r="A389" s="5"/>
      <c r="B389" s="7"/>
      <c r="C389" s="110" t="s">
        <v>566</v>
      </c>
      <c r="D389" s="107"/>
      <c r="E389" s="30" t="s">
        <v>559</v>
      </c>
      <c r="F389" s="100" t="s">
        <v>74</v>
      </c>
      <c r="G389" s="140"/>
      <c r="H389" s="140"/>
      <c r="I389" s="140"/>
      <c r="J389" s="86" t="s">
        <v>72</v>
      </c>
      <c r="K389" s="86" t="s">
        <v>72</v>
      </c>
      <c r="L389" s="86" t="s">
        <v>72</v>
      </c>
      <c r="M389" s="86" t="s">
        <v>72</v>
      </c>
      <c r="N389" s="86" t="s">
        <v>72</v>
      </c>
      <c r="O389" s="86" t="s">
        <v>72</v>
      </c>
      <c r="P389" s="86" t="s">
        <v>72</v>
      </c>
      <c r="Q389" s="86" t="s">
        <v>72</v>
      </c>
      <c r="R389" s="159"/>
      <c r="S389" s="159"/>
      <c r="T389" s="4"/>
      <c r="U389" s="159"/>
      <c r="V389" s="159"/>
      <c r="W389" s="159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30" t="s">
        <v>81</v>
      </c>
      <c r="AJ389" s="30">
        <v>2009</v>
      </c>
      <c r="AK389" s="14"/>
      <c r="AL389" s="14"/>
      <c r="AM389" s="14"/>
      <c r="AN389" s="53">
        <v>48424288.632647425</v>
      </c>
      <c r="AO389" s="169" t="s">
        <v>421</v>
      </c>
      <c r="AP389" s="170" t="s">
        <v>72</v>
      </c>
      <c r="AQ389" s="169" t="s">
        <v>652</v>
      </c>
      <c r="AR389" s="159" t="s">
        <v>683</v>
      </c>
      <c r="AS389" s="170" t="s">
        <v>72</v>
      </c>
      <c r="AT389" s="22" t="s">
        <v>509</v>
      </c>
      <c r="AU389" s="8"/>
      <c r="AV389" s="8"/>
    </row>
    <row r="390" spans="1:48" ht="16" x14ac:dyDescent="0.2">
      <c r="A390" s="5"/>
      <c r="B390" s="7"/>
      <c r="C390" s="163" t="s">
        <v>567</v>
      </c>
      <c r="D390" s="140"/>
      <c r="E390" s="27" t="s">
        <v>331</v>
      </c>
      <c r="F390" s="100" t="s">
        <v>74</v>
      </c>
      <c r="G390" s="140"/>
      <c r="H390" s="140"/>
      <c r="I390" s="140"/>
      <c r="J390" s="86" t="s">
        <v>72</v>
      </c>
      <c r="K390" s="86" t="s">
        <v>72</v>
      </c>
      <c r="L390" s="86" t="s">
        <v>72</v>
      </c>
      <c r="M390" s="86" t="s">
        <v>72</v>
      </c>
      <c r="N390" s="86" t="s">
        <v>72</v>
      </c>
      <c r="O390" s="86" t="s">
        <v>72</v>
      </c>
      <c r="P390" s="86" t="s">
        <v>72</v>
      </c>
      <c r="Q390" s="86" t="s">
        <v>72</v>
      </c>
      <c r="R390" s="159"/>
      <c r="S390" s="159"/>
      <c r="T390" s="4"/>
      <c r="U390" s="159"/>
      <c r="V390" s="159"/>
      <c r="W390" s="159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30" t="s">
        <v>81</v>
      </c>
      <c r="AJ390" s="30">
        <v>2011</v>
      </c>
      <c r="AK390" s="14"/>
      <c r="AL390" s="14"/>
      <c r="AM390" s="14"/>
      <c r="AN390" s="53">
        <v>28555200</v>
      </c>
      <c r="AO390" s="205" t="s">
        <v>72</v>
      </c>
      <c r="AP390" s="170" t="s">
        <v>72</v>
      </c>
      <c r="AQ390" s="205" t="s">
        <v>72</v>
      </c>
      <c r="AR390" s="159" t="s">
        <v>683</v>
      </c>
      <c r="AS390" s="170" t="s">
        <v>72</v>
      </c>
      <c r="AT390" s="161" t="s">
        <v>72</v>
      </c>
      <c r="AU390" s="8"/>
      <c r="AV390" s="8"/>
    </row>
    <row r="391" spans="1:48" ht="32" x14ac:dyDescent="0.2">
      <c r="A391" s="5"/>
      <c r="B391" s="7"/>
      <c r="C391" s="163" t="s">
        <v>568</v>
      </c>
      <c r="D391" s="140"/>
      <c r="E391" s="27" t="s">
        <v>331</v>
      </c>
      <c r="F391" s="100" t="s">
        <v>74</v>
      </c>
      <c r="G391" s="140"/>
      <c r="H391" s="140"/>
      <c r="I391" s="140"/>
      <c r="J391" s="86" t="s">
        <v>72</v>
      </c>
      <c r="K391" s="86" t="s">
        <v>72</v>
      </c>
      <c r="L391" s="86" t="s">
        <v>72</v>
      </c>
      <c r="M391" s="86" t="s">
        <v>72</v>
      </c>
      <c r="N391" s="86" t="s">
        <v>72</v>
      </c>
      <c r="O391" s="86" t="s">
        <v>72</v>
      </c>
      <c r="P391" s="86" t="s">
        <v>72</v>
      </c>
      <c r="Q391" s="86" t="s">
        <v>72</v>
      </c>
      <c r="R391" s="159"/>
      <c r="S391" s="159"/>
      <c r="T391" s="4"/>
      <c r="U391" s="159"/>
      <c r="V391" s="159"/>
      <c r="W391" s="159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30" t="s">
        <v>81</v>
      </c>
      <c r="AJ391" s="30">
        <v>2011</v>
      </c>
      <c r="AK391" s="14"/>
      <c r="AL391" s="14"/>
      <c r="AM391" s="14"/>
      <c r="AN391" s="53">
        <v>190973797.81375316</v>
      </c>
      <c r="AO391" s="169" t="s">
        <v>421</v>
      </c>
      <c r="AP391" s="170" t="s">
        <v>72</v>
      </c>
      <c r="AQ391" s="169" t="s">
        <v>652</v>
      </c>
      <c r="AR391" s="159" t="s">
        <v>683</v>
      </c>
      <c r="AS391" s="170" t="s">
        <v>72</v>
      </c>
      <c r="AT391" s="22" t="s">
        <v>509</v>
      </c>
      <c r="AU391" s="8"/>
      <c r="AV391" s="8"/>
    </row>
    <row r="392" spans="1:48" ht="32" x14ac:dyDescent="0.2">
      <c r="A392" s="5"/>
      <c r="B392" s="7"/>
      <c r="C392" s="114" t="s">
        <v>569</v>
      </c>
      <c r="D392" s="140"/>
      <c r="E392" s="27" t="s">
        <v>570</v>
      </c>
      <c r="F392" s="100" t="s">
        <v>74</v>
      </c>
      <c r="G392" s="140"/>
      <c r="H392" s="140"/>
      <c r="I392" s="140"/>
      <c r="J392" s="86" t="s">
        <v>72</v>
      </c>
      <c r="K392" s="86" t="s">
        <v>72</v>
      </c>
      <c r="L392" s="86" t="s">
        <v>72</v>
      </c>
      <c r="M392" s="86" t="s">
        <v>72</v>
      </c>
      <c r="N392" s="86" t="s">
        <v>72</v>
      </c>
      <c r="O392" s="86" t="s">
        <v>72</v>
      </c>
      <c r="P392" s="86" t="s">
        <v>72</v>
      </c>
      <c r="Q392" s="86" t="s">
        <v>72</v>
      </c>
      <c r="R392" s="159"/>
      <c r="S392" s="159"/>
      <c r="T392" s="4"/>
      <c r="U392" s="159"/>
      <c r="V392" s="159"/>
      <c r="W392" s="159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30" t="s">
        <v>81</v>
      </c>
      <c r="AJ392" s="30">
        <v>2011</v>
      </c>
      <c r="AK392" s="14"/>
      <c r="AL392" s="14"/>
      <c r="AM392" s="14"/>
      <c r="AN392" s="53">
        <v>45808789.228301749</v>
      </c>
      <c r="AO392" s="169" t="s">
        <v>421</v>
      </c>
      <c r="AP392" s="170" t="s">
        <v>72</v>
      </c>
      <c r="AQ392" s="169" t="s">
        <v>652</v>
      </c>
      <c r="AR392" s="159" t="s">
        <v>683</v>
      </c>
      <c r="AS392" s="170" t="s">
        <v>72</v>
      </c>
      <c r="AT392" s="22" t="s">
        <v>509</v>
      </c>
      <c r="AU392" s="8"/>
      <c r="AV392" s="8"/>
    </row>
    <row r="393" spans="1:48" ht="32" x14ac:dyDescent="0.2">
      <c r="A393" s="5"/>
      <c r="B393" s="7"/>
      <c r="C393" s="114" t="s">
        <v>571</v>
      </c>
      <c r="D393" s="140"/>
      <c r="E393" s="27" t="s">
        <v>179</v>
      </c>
      <c r="F393" s="100" t="s">
        <v>74</v>
      </c>
      <c r="G393" s="140"/>
      <c r="H393" s="140"/>
      <c r="I393" s="140"/>
      <c r="J393" s="86" t="s">
        <v>72</v>
      </c>
      <c r="K393" s="86" t="s">
        <v>72</v>
      </c>
      <c r="L393" s="86" t="s">
        <v>72</v>
      </c>
      <c r="M393" s="86" t="s">
        <v>72</v>
      </c>
      <c r="N393" s="86" t="s">
        <v>72</v>
      </c>
      <c r="O393" s="86" t="s">
        <v>72</v>
      </c>
      <c r="P393" s="86" t="s">
        <v>72</v>
      </c>
      <c r="Q393" s="86" t="s">
        <v>72</v>
      </c>
      <c r="R393" s="159"/>
      <c r="S393" s="159"/>
      <c r="T393" s="4"/>
      <c r="U393" s="159"/>
      <c r="V393" s="159"/>
      <c r="W393" s="159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30" t="s">
        <v>81</v>
      </c>
      <c r="AJ393" s="30">
        <v>2011</v>
      </c>
      <c r="AK393" s="14"/>
      <c r="AL393" s="14"/>
      <c r="AM393" s="14"/>
      <c r="AN393" s="53">
        <v>49581667.460581496</v>
      </c>
      <c r="AO393" s="169" t="s">
        <v>421</v>
      </c>
      <c r="AP393" s="170" t="s">
        <v>72</v>
      </c>
      <c r="AQ393" s="169" t="s">
        <v>652</v>
      </c>
      <c r="AR393" s="159" t="s">
        <v>683</v>
      </c>
      <c r="AS393" s="170" t="s">
        <v>72</v>
      </c>
      <c r="AT393" s="22" t="s">
        <v>509</v>
      </c>
      <c r="AU393" s="8"/>
      <c r="AV393" s="8"/>
    </row>
    <row r="394" spans="1:48" ht="16" x14ac:dyDescent="0.2">
      <c r="A394" s="5"/>
      <c r="B394" s="7"/>
      <c r="C394" s="114"/>
      <c r="D394" s="140"/>
      <c r="E394" s="27"/>
      <c r="F394" s="100"/>
      <c r="G394" s="140"/>
      <c r="H394" s="140"/>
      <c r="I394" s="140"/>
      <c r="J394" s="86"/>
      <c r="K394" s="86"/>
      <c r="L394" s="86"/>
      <c r="M394" s="86"/>
      <c r="N394" s="86"/>
      <c r="O394" s="86"/>
      <c r="P394" s="86"/>
      <c r="Q394" s="86"/>
      <c r="R394" s="159"/>
      <c r="S394" s="159"/>
      <c r="T394" s="4"/>
      <c r="U394" s="159"/>
      <c r="V394" s="159"/>
      <c r="W394" s="159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30"/>
      <c r="AJ394" s="30"/>
      <c r="AK394" s="14"/>
      <c r="AL394" s="14"/>
      <c r="AM394" s="14"/>
      <c r="AN394" s="53"/>
      <c r="AO394" s="169" t="s">
        <v>421</v>
      </c>
      <c r="AP394" s="170" t="s">
        <v>72</v>
      </c>
      <c r="AQ394" s="169" t="s">
        <v>652</v>
      </c>
      <c r="AR394" s="159" t="s">
        <v>683</v>
      </c>
      <c r="AS394" s="170" t="s">
        <v>72</v>
      </c>
      <c r="AT394" s="22" t="s">
        <v>509</v>
      </c>
      <c r="AU394" s="19"/>
      <c r="AV394" s="20"/>
    </row>
    <row r="395" spans="1:48" ht="32" x14ac:dyDescent="0.2">
      <c r="A395" s="5"/>
      <c r="B395" s="7"/>
      <c r="C395" s="114" t="s">
        <v>571</v>
      </c>
      <c r="D395" s="115" t="s">
        <v>72</v>
      </c>
      <c r="E395" s="27" t="s">
        <v>179</v>
      </c>
      <c r="F395" s="32" t="s">
        <v>74</v>
      </c>
      <c r="G395" s="140"/>
      <c r="H395" s="140"/>
      <c r="I395" s="140"/>
      <c r="J395" s="86" t="s">
        <v>72</v>
      </c>
      <c r="K395" s="86" t="s">
        <v>72</v>
      </c>
      <c r="L395" s="86" t="s">
        <v>72</v>
      </c>
      <c r="M395" s="86" t="s">
        <v>72</v>
      </c>
      <c r="N395" s="86" t="s">
        <v>72</v>
      </c>
      <c r="O395" s="86" t="s">
        <v>72</v>
      </c>
      <c r="P395" s="86" t="s">
        <v>72</v>
      </c>
      <c r="Q395" s="86" t="s">
        <v>72</v>
      </c>
      <c r="R395" s="159"/>
      <c r="S395" s="159"/>
      <c r="T395" s="4"/>
      <c r="U395" s="159"/>
      <c r="V395" s="159"/>
      <c r="W395" s="159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30" t="s">
        <v>81</v>
      </c>
      <c r="AJ395" s="30">
        <v>2011</v>
      </c>
      <c r="AK395" s="14"/>
      <c r="AL395" s="14"/>
      <c r="AM395" s="14"/>
      <c r="AN395" s="54">
        <v>49581515.742357068</v>
      </c>
      <c r="AO395" s="169" t="s">
        <v>421</v>
      </c>
      <c r="AP395" s="170" t="s">
        <v>72</v>
      </c>
      <c r="AQ395" s="169" t="s">
        <v>652</v>
      </c>
      <c r="AR395" s="159" t="s">
        <v>683</v>
      </c>
      <c r="AS395" s="170" t="s">
        <v>72</v>
      </c>
      <c r="AT395" s="22" t="s">
        <v>509</v>
      </c>
      <c r="AU395" s="7"/>
      <c r="AV395" s="7"/>
    </row>
    <row r="396" spans="1:48" ht="30.75" customHeight="1" x14ac:dyDescent="0.2">
      <c r="A396" s="5"/>
      <c r="B396" s="7"/>
      <c r="C396" s="221" t="s">
        <v>754</v>
      </c>
      <c r="D396" s="115"/>
      <c r="E396" s="222" t="s">
        <v>755</v>
      </c>
      <c r="F396" s="32" t="s">
        <v>74</v>
      </c>
      <c r="G396" s="140"/>
      <c r="H396" s="140"/>
      <c r="I396" s="140"/>
      <c r="J396" s="86"/>
      <c r="K396" s="86"/>
      <c r="L396" s="86"/>
      <c r="M396" s="86"/>
      <c r="N396" s="86"/>
      <c r="O396" s="86"/>
      <c r="P396" s="86"/>
      <c r="Q396" s="86"/>
      <c r="R396" s="214"/>
      <c r="S396" s="214"/>
      <c r="T396" s="215"/>
      <c r="U396" s="214"/>
      <c r="V396" s="214"/>
      <c r="W396" s="214"/>
      <c r="X396" s="215"/>
      <c r="Y396" s="215"/>
      <c r="Z396" s="215"/>
      <c r="AA396" s="215"/>
      <c r="AB396" s="215"/>
      <c r="AC396" s="215"/>
      <c r="AD396" s="215"/>
      <c r="AE396" s="215"/>
      <c r="AF396" s="215"/>
      <c r="AG396" s="215"/>
      <c r="AH396" s="215"/>
      <c r="AI396" s="30" t="s">
        <v>81</v>
      </c>
      <c r="AJ396" s="107">
        <v>2012</v>
      </c>
      <c r="AK396" s="216"/>
      <c r="AL396" s="216"/>
      <c r="AM396" s="216"/>
      <c r="AN396" s="217">
        <v>94380000</v>
      </c>
      <c r="AO396" s="169" t="s">
        <v>421</v>
      </c>
      <c r="AP396" s="218"/>
      <c r="AQ396" s="168" t="s">
        <v>652</v>
      </c>
      <c r="AR396" s="176" t="s">
        <v>683</v>
      </c>
      <c r="AS396" s="218"/>
      <c r="AT396" s="219"/>
      <c r="AU396" s="220"/>
      <c r="AV396" s="220"/>
    </row>
    <row r="397" spans="1:48" x14ac:dyDescent="0.2">
      <c r="A397" s="5"/>
      <c r="B397" s="7"/>
      <c r="C397" s="114"/>
      <c r="D397" s="115"/>
      <c r="E397" s="64"/>
      <c r="F397" s="113"/>
      <c r="G397" s="140"/>
      <c r="H397" s="140"/>
      <c r="I397" s="140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  <c r="AG397" s="86"/>
      <c r="AH397" s="86"/>
      <c r="AI397" s="132"/>
      <c r="AJ397" s="132"/>
      <c r="AK397" s="132"/>
      <c r="AL397" s="132"/>
      <c r="AM397" s="132"/>
      <c r="AN397" s="132"/>
      <c r="AO397" s="86"/>
      <c r="AP397" s="86"/>
      <c r="AQ397" s="86"/>
      <c r="AR397" s="86"/>
      <c r="AS397" s="86"/>
      <c r="AT397" s="86"/>
      <c r="AU397" s="86"/>
      <c r="AV397" s="86"/>
    </row>
    <row r="398" spans="1:48" s="166" customFormat="1" ht="22.5" customHeight="1" x14ac:dyDescent="0.2">
      <c r="A398" s="5" t="s">
        <v>572</v>
      </c>
      <c r="B398" s="8" t="s">
        <v>573</v>
      </c>
      <c r="C398" s="67"/>
      <c r="D398" s="123"/>
      <c r="E398" s="67"/>
      <c r="F398" s="67"/>
      <c r="G398" s="67"/>
      <c r="H398" s="67"/>
      <c r="I398" s="67"/>
      <c r="J398" s="67"/>
      <c r="K398" s="67"/>
      <c r="L398" s="123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130"/>
      <c r="AJ398" s="130"/>
      <c r="AK398" s="130"/>
      <c r="AL398" s="130"/>
      <c r="AM398" s="130"/>
      <c r="AN398" s="224">
        <f>SUM(AN399:AN419)</f>
        <v>1496632548.1137438</v>
      </c>
      <c r="AO398" s="123"/>
      <c r="AP398" s="67"/>
      <c r="AQ398" s="123"/>
      <c r="AR398" s="67"/>
      <c r="AS398" s="67"/>
      <c r="AT398" s="67"/>
      <c r="AU398" s="67"/>
      <c r="AV398" s="67"/>
    </row>
    <row r="399" spans="1:48" ht="16" x14ac:dyDescent="0.2">
      <c r="A399" s="5"/>
      <c r="B399" s="7" t="s">
        <v>547</v>
      </c>
      <c r="C399" s="22" t="s">
        <v>574</v>
      </c>
      <c r="D399" s="98" t="s">
        <v>575</v>
      </c>
      <c r="E399" s="98" t="s">
        <v>331</v>
      </c>
      <c r="F399" s="98" t="s">
        <v>576</v>
      </c>
      <c r="G399" s="140"/>
      <c r="H399" s="140"/>
      <c r="I399" s="140"/>
      <c r="J399" s="86" t="s">
        <v>72</v>
      </c>
      <c r="K399" s="86" t="s">
        <v>72</v>
      </c>
      <c r="L399" s="86" t="s">
        <v>72</v>
      </c>
      <c r="M399" s="86" t="s">
        <v>72</v>
      </c>
      <c r="N399" s="86" t="s">
        <v>72</v>
      </c>
      <c r="O399" s="86" t="s">
        <v>72</v>
      </c>
      <c r="P399" s="86" t="s">
        <v>72</v>
      </c>
      <c r="Q399" s="86" t="s">
        <v>72</v>
      </c>
      <c r="R399" s="159"/>
      <c r="S399" s="98" t="s">
        <v>419</v>
      </c>
      <c r="T399" s="4"/>
      <c r="U399" s="159"/>
      <c r="V399" s="159"/>
      <c r="W399" s="159"/>
      <c r="X399" s="4"/>
      <c r="Y399" s="4"/>
      <c r="Z399" s="4"/>
      <c r="AA399" s="4"/>
      <c r="AB399" s="4"/>
      <c r="AC399" s="4"/>
      <c r="AD399" s="4"/>
      <c r="AE399" s="4"/>
      <c r="AF399" s="98">
        <v>150</v>
      </c>
      <c r="AG399" s="98">
        <v>1.4</v>
      </c>
      <c r="AH399" s="98">
        <v>210</v>
      </c>
      <c r="AI399" s="30" t="s">
        <v>81</v>
      </c>
      <c r="AJ399" s="30">
        <v>2007</v>
      </c>
      <c r="AK399" s="14"/>
      <c r="AL399" s="14"/>
      <c r="AM399" s="14"/>
      <c r="AN399" s="53">
        <v>59701819.053074799</v>
      </c>
      <c r="AO399" s="168" t="s">
        <v>421</v>
      </c>
      <c r="AP399" s="170" t="s">
        <v>72</v>
      </c>
      <c r="AQ399" s="168" t="s">
        <v>645</v>
      </c>
      <c r="AR399" s="176" t="s">
        <v>684</v>
      </c>
      <c r="AS399" s="170" t="s">
        <v>72</v>
      </c>
      <c r="AT399" s="97" t="s">
        <v>577</v>
      </c>
      <c r="AU399" s="159"/>
      <c r="AV399" s="159"/>
    </row>
    <row r="400" spans="1:48" ht="16" x14ac:dyDescent="0.2">
      <c r="A400" s="5"/>
      <c r="B400" s="7"/>
      <c r="C400" s="22" t="s">
        <v>574</v>
      </c>
      <c r="D400" s="98" t="s">
        <v>575</v>
      </c>
      <c r="E400" s="98" t="s">
        <v>331</v>
      </c>
      <c r="F400" s="98" t="s">
        <v>576</v>
      </c>
      <c r="G400" s="140"/>
      <c r="H400" s="140"/>
      <c r="I400" s="140"/>
      <c r="J400" s="86" t="s">
        <v>72</v>
      </c>
      <c r="K400" s="86" t="s">
        <v>72</v>
      </c>
      <c r="L400" s="86" t="s">
        <v>72</v>
      </c>
      <c r="M400" s="86" t="s">
        <v>72</v>
      </c>
      <c r="N400" s="86" t="s">
        <v>72</v>
      </c>
      <c r="O400" s="86" t="s">
        <v>72</v>
      </c>
      <c r="P400" s="86" t="s">
        <v>72</v>
      </c>
      <c r="Q400" s="86" t="s">
        <v>72</v>
      </c>
      <c r="R400" s="159"/>
      <c r="S400" s="98" t="s">
        <v>419</v>
      </c>
      <c r="T400" s="4"/>
      <c r="U400" s="159"/>
      <c r="V400" s="159"/>
      <c r="W400" s="159"/>
      <c r="X400" s="4"/>
      <c r="Y400" s="4"/>
      <c r="Z400" s="4"/>
      <c r="AA400" s="4"/>
      <c r="AB400" s="4"/>
      <c r="AC400" s="4"/>
      <c r="AD400" s="4"/>
      <c r="AE400" s="4"/>
      <c r="AF400" s="98">
        <v>100</v>
      </c>
      <c r="AG400" s="98">
        <v>1.4</v>
      </c>
      <c r="AH400" s="98">
        <v>140</v>
      </c>
      <c r="AI400" s="30" t="s">
        <v>81</v>
      </c>
      <c r="AJ400" s="30">
        <v>2007</v>
      </c>
      <c r="AK400" s="14"/>
      <c r="AL400" s="14"/>
      <c r="AM400" s="14"/>
      <c r="AN400" s="53">
        <v>40407322.540152147</v>
      </c>
      <c r="AO400" s="168" t="s">
        <v>421</v>
      </c>
      <c r="AP400" s="170" t="s">
        <v>72</v>
      </c>
      <c r="AQ400" s="168" t="s">
        <v>645</v>
      </c>
      <c r="AR400" s="176" t="s">
        <v>676</v>
      </c>
      <c r="AS400" s="170" t="s">
        <v>72</v>
      </c>
      <c r="AT400" s="97" t="s">
        <v>578</v>
      </c>
      <c r="AU400" s="159"/>
      <c r="AV400" s="159"/>
    </row>
    <row r="401" spans="1:48" ht="16" x14ac:dyDescent="0.2">
      <c r="A401" s="5"/>
      <c r="B401" s="7"/>
      <c r="C401" s="22" t="s">
        <v>574</v>
      </c>
      <c r="D401" s="98" t="s">
        <v>575</v>
      </c>
      <c r="E401" s="98" t="s">
        <v>331</v>
      </c>
      <c r="F401" s="98" t="s">
        <v>576</v>
      </c>
      <c r="G401" s="140"/>
      <c r="H401" s="140"/>
      <c r="I401" s="140"/>
      <c r="J401" s="86" t="s">
        <v>72</v>
      </c>
      <c r="K401" s="86" t="s">
        <v>72</v>
      </c>
      <c r="L401" s="86" t="s">
        <v>72</v>
      </c>
      <c r="M401" s="86" t="s">
        <v>72</v>
      </c>
      <c r="N401" s="86" t="s">
        <v>72</v>
      </c>
      <c r="O401" s="86" t="s">
        <v>72</v>
      </c>
      <c r="P401" s="86" t="s">
        <v>72</v>
      </c>
      <c r="Q401" s="86" t="s">
        <v>72</v>
      </c>
      <c r="R401" s="159"/>
      <c r="S401" s="98" t="s">
        <v>419</v>
      </c>
      <c r="T401" s="4"/>
      <c r="U401" s="159"/>
      <c r="V401" s="159"/>
      <c r="W401" s="159"/>
      <c r="X401" s="4"/>
      <c r="Y401" s="4"/>
      <c r="Z401" s="4"/>
      <c r="AA401" s="4"/>
      <c r="AB401" s="4"/>
      <c r="AC401" s="4"/>
      <c r="AD401" s="4"/>
      <c r="AE401" s="4"/>
      <c r="AF401" s="98">
        <v>200</v>
      </c>
      <c r="AG401" s="98">
        <v>1.4</v>
      </c>
      <c r="AH401" s="98">
        <v>280</v>
      </c>
      <c r="AI401" s="30" t="s">
        <v>81</v>
      </c>
      <c r="AJ401" s="30">
        <v>2007</v>
      </c>
      <c r="AK401" s="14"/>
      <c r="AL401" s="14"/>
      <c r="AM401" s="14"/>
      <c r="AN401" s="53">
        <v>75258638.23103337</v>
      </c>
      <c r="AO401" s="168" t="s">
        <v>421</v>
      </c>
      <c r="AP401" s="170" t="s">
        <v>72</v>
      </c>
      <c r="AQ401" s="168" t="s">
        <v>645</v>
      </c>
      <c r="AR401" s="176" t="s">
        <v>685</v>
      </c>
      <c r="AS401" s="170" t="s">
        <v>72</v>
      </c>
      <c r="AT401" s="97" t="s">
        <v>579</v>
      </c>
      <c r="AU401" s="159"/>
      <c r="AV401" s="159"/>
    </row>
    <row r="402" spans="1:48" ht="16" x14ac:dyDescent="0.2">
      <c r="A402" s="5"/>
      <c r="B402" s="7"/>
      <c r="C402" s="22" t="s">
        <v>574</v>
      </c>
      <c r="D402" s="98" t="s">
        <v>575</v>
      </c>
      <c r="E402" s="98" t="s">
        <v>331</v>
      </c>
      <c r="F402" s="98" t="s">
        <v>576</v>
      </c>
      <c r="G402" s="140"/>
      <c r="H402" s="140"/>
      <c r="I402" s="140"/>
      <c r="J402" s="86" t="s">
        <v>72</v>
      </c>
      <c r="K402" s="86" t="s">
        <v>72</v>
      </c>
      <c r="L402" s="86" t="s">
        <v>72</v>
      </c>
      <c r="M402" s="86" t="s">
        <v>72</v>
      </c>
      <c r="N402" s="86" t="s">
        <v>72</v>
      </c>
      <c r="O402" s="86" t="s">
        <v>72</v>
      </c>
      <c r="P402" s="86" t="s">
        <v>72</v>
      </c>
      <c r="Q402" s="86" t="s">
        <v>72</v>
      </c>
      <c r="R402" s="159"/>
      <c r="S402" s="98" t="s">
        <v>419</v>
      </c>
      <c r="T402" s="4"/>
      <c r="U402" s="159"/>
      <c r="V402" s="159"/>
      <c r="W402" s="159"/>
      <c r="X402" s="4"/>
      <c r="Y402" s="4"/>
      <c r="Z402" s="4"/>
      <c r="AA402" s="4"/>
      <c r="AB402" s="4"/>
      <c r="AC402" s="4"/>
      <c r="AD402" s="4"/>
      <c r="AE402" s="4"/>
      <c r="AF402" s="98">
        <v>250</v>
      </c>
      <c r="AG402" s="98">
        <v>1.4</v>
      </c>
      <c r="AH402" s="98">
        <v>350</v>
      </c>
      <c r="AI402" s="30" t="s">
        <v>81</v>
      </c>
      <c r="AJ402" s="30">
        <v>2007</v>
      </c>
      <c r="AK402" s="14"/>
      <c r="AL402" s="14"/>
      <c r="AM402" s="14"/>
      <c r="AN402" s="53">
        <v>98765598.118766889</v>
      </c>
      <c r="AO402" s="168" t="s">
        <v>421</v>
      </c>
      <c r="AP402" s="170" t="s">
        <v>72</v>
      </c>
      <c r="AQ402" s="168" t="s">
        <v>645</v>
      </c>
      <c r="AR402" s="176" t="s">
        <v>686</v>
      </c>
      <c r="AS402" s="170" t="s">
        <v>72</v>
      </c>
      <c r="AT402" s="97" t="s">
        <v>580</v>
      </c>
      <c r="AU402" s="159"/>
      <c r="AV402" s="159"/>
    </row>
    <row r="403" spans="1:48" ht="16" x14ac:dyDescent="0.2">
      <c r="A403" s="5"/>
      <c r="B403" s="7"/>
      <c r="C403" s="22" t="s">
        <v>574</v>
      </c>
      <c r="D403" s="98" t="s">
        <v>575</v>
      </c>
      <c r="E403" s="98" t="s">
        <v>331</v>
      </c>
      <c r="F403" s="98" t="s">
        <v>576</v>
      </c>
      <c r="G403" s="140"/>
      <c r="H403" s="140"/>
      <c r="I403" s="140"/>
      <c r="J403" s="86" t="s">
        <v>72</v>
      </c>
      <c r="K403" s="86" t="s">
        <v>72</v>
      </c>
      <c r="L403" s="86" t="s">
        <v>72</v>
      </c>
      <c r="M403" s="86" t="s">
        <v>72</v>
      </c>
      <c r="N403" s="86" t="s">
        <v>72</v>
      </c>
      <c r="O403" s="86" t="s">
        <v>72</v>
      </c>
      <c r="P403" s="86" t="s">
        <v>72</v>
      </c>
      <c r="Q403" s="86" t="s">
        <v>72</v>
      </c>
      <c r="R403" s="159"/>
      <c r="S403" s="98" t="s">
        <v>419</v>
      </c>
      <c r="T403" s="4"/>
      <c r="U403" s="159"/>
      <c r="V403" s="159"/>
      <c r="W403" s="159"/>
      <c r="X403" s="4"/>
      <c r="Y403" s="4"/>
      <c r="Z403" s="4"/>
      <c r="AA403" s="4"/>
      <c r="AB403" s="4"/>
      <c r="AC403" s="4"/>
      <c r="AD403" s="4"/>
      <c r="AE403" s="4"/>
      <c r="AF403" s="98">
        <v>300</v>
      </c>
      <c r="AG403" s="98">
        <v>1.4</v>
      </c>
      <c r="AH403" s="98">
        <v>420</v>
      </c>
      <c r="AI403" s="30" t="s">
        <v>81</v>
      </c>
      <c r="AJ403" s="30">
        <v>2007</v>
      </c>
      <c r="AK403" s="14"/>
      <c r="AL403" s="14"/>
      <c r="AM403" s="14"/>
      <c r="AN403" s="53">
        <v>83605780.884765312</v>
      </c>
      <c r="AO403" s="168" t="s">
        <v>421</v>
      </c>
      <c r="AP403" s="170" t="s">
        <v>72</v>
      </c>
      <c r="AQ403" s="168" t="s">
        <v>645</v>
      </c>
      <c r="AR403" s="176" t="s">
        <v>687</v>
      </c>
      <c r="AS403" s="170" t="s">
        <v>72</v>
      </c>
      <c r="AT403" s="97" t="s">
        <v>581</v>
      </c>
      <c r="AU403" s="159"/>
      <c r="AV403" s="159"/>
    </row>
    <row r="404" spans="1:48" ht="16" x14ac:dyDescent="0.2">
      <c r="A404" s="5"/>
      <c r="B404" s="7"/>
      <c r="C404" s="22" t="s">
        <v>574</v>
      </c>
      <c r="D404" s="98" t="s">
        <v>575</v>
      </c>
      <c r="E404" s="98" t="s">
        <v>331</v>
      </c>
      <c r="F404" s="98" t="s">
        <v>576</v>
      </c>
      <c r="G404" s="140"/>
      <c r="H404" s="140"/>
      <c r="I404" s="140"/>
      <c r="J404" s="86" t="s">
        <v>72</v>
      </c>
      <c r="K404" s="86" t="s">
        <v>72</v>
      </c>
      <c r="L404" s="86" t="s">
        <v>72</v>
      </c>
      <c r="M404" s="86" t="s">
        <v>72</v>
      </c>
      <c r="N404" s="86" t="s">
        <v>72</v>
      </c>
      <c r="O404" s="86" t="s">
        <v>72</v>
      </c>
      <c r="P404" s="86" t="s">
        <v>72</v>
      </c>
      <c r="Q404" s="86" t="s">
        <v>72</v>
      </c>
      <c r="R404" s="159"/>
      <c r="S404" s="98" t="s">
        <v>419</v>
      </c>
      <c r="T404" s="4"/>
      <c r="U404" s="159"/>
      <c r="V404" s="159"/>
      <c r="W404" s="159"/>
      <c r="X404" s="4"/>
      <c r="Y404" s="4"/>
      <c r="Z404" s="4"/>
      <c r="AA404" s="4"/>
      <c r="AB404" s="4"/>
      <c r="AC404" s="4"/>
      <c r="AD404" s="4"/>
      <c r="AE404" s="4"/>
      <c r="AF404" s="98">
        <v>200</v>
      </c>
      <c r="AG404" s="98">
        <v>1.4</v>
      </c>
      <c r="AH404" s="98">
        <v>280</v>
      </c>
      <c r="AI404" s="30" t="s">
        <v>81</v>
      </c>
      <c r="AJ404" s="30">
        <v>2007</v>
      </c>
      <c r="AK404" s="14"/>
      <c r="AL404" s="14"/>
      <c r="AM404" s="14"/>
      <c r="AN404" s="53">
        <v>58285138.324817069</v>
      </c>
      <c r="AO404" s="168" t="s">
        <v>421</v>
      </c>
      <c r="AP404" s="170" t="s">
        <v>72</v>
      </c>
      <c r="AQ404" s="168" t="s">
        <v>645</v>
      </c>
      <c r="AR404" s="176" t="s">
        <v>688</v>
      </c>
      <c r="AS404" s="170" t="s">
        <v>72</v>
      </c>
      <c r="AT404" s="97" t="s">
        <v>582</v>
      </c>
      <c r="AU404" s="159"/>
      <c r="AV404" s="159"/>
    </row>
    <row r="405" spans="1:48" ht="32" x14ac:dyDescent="0.2">
      <c r="A405" s="5"/>
      <c r="B405" s="7"/>
      <c r="C405" s="22" t="s">
        <v>574</v>
      </c>
      <c r="D405" s="98" t="s">
        <v>575</v>
      </c>
      <c r="E405" s="98" t="s">
        <v>331</v>
      </c>
      <c r="F405" s="98" t="s">
        <v>576</v>
      </c>
      <c r="G405" s="140"/>
      <c r="H405" s="140"/>
      <c r="I405" s="140"/>
      <c r="J405" s="86" t="s">
        <v>72</v>
      </c>
      <c r="K405" s="86" t="s">
        <v>72</v>
      </c>
      <c r="L405" s="86" t="s">
        <v>72</v>
      </c>
      <c r="M405" s="86" t="s">
        <v>72</v>
      </c>
      <c r="N405" s="86" t="s">
        <v>72</v>
      </c>
      <c r="O405" s="86" t="s">
        <v>72</v>
      </c>
      <c r="P405" s="86" t="s">
        <v>72</v>
      </c>
      <c r="Q405" s="86" t="s">
        <v>72</v>
      </c>
      <c r="R405" s="159"/>
      <c r="S405" s="103" t="s">
        <v>419</v>
      </c>
      <c r="T405" s="4"/>
      <c r="U405" s="159"/>
      <c r="V405" s="159"/>
      <c r="W405" s="159"/>
      <c r="X405" s="4"/>
      <c r="Y405" s="4"/>
      <c r="Z405" s="4"/>
      <c r="AA405" s="4"/>
      <c r="AB405" s="4"/>
      <c r="AC405" s="4"/>
      <c r="AD405" s="4"/>
      <c r="AE405" s="4"/>
      <c r="AF405" s="98" t="s">
        <v>72</v>
      </c>
      <c r="AG405" s="98">
        <v>1.4</v>
      </c>
      <c r="AH405" s="98"/>
      <c r="AI405" s="30" t="s">
        <v>81</v>
      </c>
      <c r="AJ405" s="30">
        <v>2007</v>
      </c>
      <c r="AK405" s="14"/>
      <c r="AL405" s="14"/>
      <c r="AM405" s="14"/>
      <c r="AN405" s="53">
        <v>66299324.640818141</v>
      </c>
      <c r="AO405" s="168" t="s">
        <v>421</v>
      </c>
      <c r="AP405" s="170" t="s">
        <v>72</v>
      </c>
      <c r="AQ405" s="168" t="s">
        <v>645</v>
      </c>
      <c r="AR405" s="178" t="s">
        <v>72</v>
      </c>
      <c r="AS405" s="170" t="s">
        <v>72</v>
      </c>
      <c r="AT405" s="97" t="s">
        <v>583</v>
      </c>
      <c r="AU405" s="159"/>
      <c r="AV405" s="159"/>
    </row>
    <row r="406" spans="1:48" ht="32" x14ac:dyDescent="0.2">
      <c r="A406" s="5"/>
      <c r="B406" s="7"/>
      <c r="C406" s="22" t="s">
        <v>574</v>
      </c>
      <c r="D406" s="98" t="s">
        <v>575</v>
      </c>
      <c r="E406" s="98" t="s">
        <v>331</v>
      </c>
      <c r="F406" s="98"/>
      <c r="G406" s="140"/>
      <c r="H406" s="140"/>
      <c r="I406" s="140"/>
      <c r="J406" s="86" t="s">
        <v>72</v>
      </c>
      <c r="K406" s="86" t="s">
        <v>72</v>
      </c>
      <c r="L406" s="86" t="s">
        <v>72</v>
      </c>
      <c r="M406" s="86" t="s">
        <v>72</v>
      </c>
      <c r="N406" s="86" t="s">
        <v>72</v>
      </c>
      <c r="O406" s="86" t="s">
        <v>72</v>
      </c>
      <c r="P406" s="86" t="s">
        <v>72</v>
      </c>
      <c r="Q406" s="86" t="s">
        <v>72</v>
      </c>
      <c r="R406" s="159"/>
      <c r="S406" s="103" t="s">
        <v>419</v>
      </c>
      <c r="T406" s="4"/>
      <c r="U406" s="159"/>
      <c r="V406" s="159"/>
      <c r="W406" s="159"/>
      <c r="X406" s="4"/>
      <c r="Y406" s="4"/>
      <c r="Z406" s="4"/>
      <c r="AA406" s="4"/>
      <c r="AB406" s="4"/>
      <c r="AC406" s="4"/>
      <c r="AD406" s="4"/>
      <c r="AE406" s="4"/>
      <c r="AF406" s="98" t="s">
        <v>72</v>
      </c>
      <c r="AG406" s="98" t="s">
        <v>72</v>
      </c>
      <c r="AH406" s="98" t="s">
        <v>72</v>
      </c>
      <c r="AI406" s="30" t="s">
        <v>81</v>
      </c>
      <c r="AJ406" s="30">
        <v>2007</v>
      </c>
      <c r="AK406" s="14"/>
      <c r="AL406" s="14"/>
      <c r="AM406" s="14"/>
      <c r="AN406" s="53">
        <v>17173112.079564665</v>
      </c>
      <c r="AO406" s="168" t="s">
        <v>421</v>
      </c>
      <c r="AP406" s="170" t="s">
        <v>72</v>
      </c>
      <c r="AQ406" s="168" t="s">
        <v>638</v>
      </c>
      <c r="AR406" s="176" t="s">
        <v>689</v>
      </c>
      <c r="AS406" s="170" t="s">
        <v>72</v>
      </c>
      <c r="AT406" s="97" t="s">
        <v>584</v>
      </c>
      <c r="AU406" s="159"/>
      <c r="AV406" s="159"/>
    </row>
    <row r="407" spans="1:48" ht="16" x14ac:dyDescent="0.2">
      <c r="A407" s="5"/>
      <c r="B407" s="7"/>
      <c r="C407" s="22" t="s">
        <v>585</v>
      </c>
      <c r="D407" s="99" t="s">
        <v>586</v>
      </c>
      <c r="E407" s="64" t="s">
        <v>331</v>
      </c>
      <c r="F407" s="100"/>
      <c r="G407" s="140"/>
      <c r="H407" s="140"/>
      <c r="I407" s="140"/>
      <c r="J407" s="86" t="s">
        <v>72</v>
      </c>
      <c r="K407" s="86" t="s">
        <v>72</v>
      </c>
      <c r="L407" s="86" t="s">
        <v>72</v>
      </c>
      <c r="M407" s="86" t="s">
        <v>72</v>
      </c>
      <c r="N407" s="86" t="s">
        <v>72</v>
      </c>
      <c r="O407" s="86" t="s">
        <v>72</v>
      </c>
      <c r="P407" s="86" t="s">
        <v>72</v>
      </c>
      <c r="Q407" s="86" t="s">
        <v>72</v>
      </c>
      <c r="R407" s="159"/>
      <c r="S407" s="104" t="s">
        <v>587</v>
      </c>
      <c r="T407" s="4"/>
      <c r="U407" s="159"/>
      <c r="V407" s="159"/>
      <c r="W407" s="159"/>
      <c r="X407" s="4"/>
      <c r="Y407" s="4"/>
      <c r="Z407" s="4"/>
      <c r="AA407" s="4"/>
      <c r="AB407" s="4"/>
      <c r="AC407" s="4"/>
      <c r="AD407" s="4"/>
      <c r="AE407" s="4"/>
      <c r="AF407" s="101" t="s">
        <v>72</v>
      </c>
      <c r="AG407" s="101" t="s">
        <v>72</v>
      </c>
      <c r="AH407" s="100" t="s">
        <v>72</v>
      </c>
      <c r="AI407" s="30" t="s">
        <v>81</v>
      </c>
      <c r="AJ407" s="30">
        <v>2007</v>
      </c>
      <c r="AK407" s="14"/>
      <c r="AL407" s="14"/>
      <c r="AM407" s="14"/>
      <c r="AN407" s="53">
        <v>189465050</v>
      </c>
      <c r="AO407" s="168" t="s">
        <v>421</v>
      </c>
      <c r="AP407" s="170" t="s">
        <v>72</v>
      </c>
      <c r="AQ407" s="168" t="s">
        <v>652</v>
      </c>
      <c r="AR407" s="176" t="s">
        <v>689</v>
      </c>
      <c r="AS407" s="170" t="s">
        <v>72</v>
      </c>
      <c r="AT407" s="102" t="s">
        <v>588</v>
      </c>
      <c r="AU407" s="159"/>
      <c r="AV407" s="159"/>
    </row>
    <row r="408" spans="1:48" ht="32" x14ac:dyDescent="0.2">
      <c r="A408" s="5"/>
      <c r="B408" s="7"/>
      <c r="C408" s="97" t="s">
        <v>585</v>
      </c>
      <c r="D408" s="99" t="s">
        <v>586</v>
      </c>
      <c r="E408" s="100">
        <v>1</v>
      </c>
      <c r="F408" s="100" t="s">
        <v>74</v>
      </c>
      <c r="G408" s="140"/>
      <c r="H408" s="140"/>
      <c r="I408" s="140"/>
      <c r="J408" s="86" t="s">
        <v>72</v>
      </c>
      <c r="K408" s="86" t="s">
        <v>72</v>
      </c>
      <c r="L408" s="86" t="s">
        <v>72</v>
      </c>
      <c r="M408" s="86" t="s">
        <v>72</v>
      </c>
      <c r="N408" s="86" t="s">
        <v>72</v>
      </c>
      <c r="O408" s="86" t="s">
        <v>72</v>
      </c>
      <c r="P408" s="86" t="s">
        <v>72</v>
      </c>
      <c r="Q408" s="86" t="s">
        <v>72</v>
      </c>
      <c r="R408" s="159"/>
      <c r="S408" s="104" t="s">
        <v>589</v>
      </c>
      <c r="T408" s="4"/>
      <c r="U408" s="159"/>
      <c r="V408" s="159"/>
      <c r="W408" s="159"/>
      <c r="X408" s="4"/>
      <c r="Y408" s="4"/>
      <c r="Z408" s="4"/>
      <c r="AA408" s="4"/>
      <c r="AB408" s="4"/>
      <c r="AC408" s="4"/>
      <c r="AD408" s="4"/>
      <c r="AE408" s="4"/>
      <c r="AF408" s="101" t="s">
        <v>72</v>
      </c>
      <c r="AG408" s="101" t="s">
        <v>72</v>
      </c>
      <c r="AH408" s="101" t="s">
        <v>72</v>
      </c>
      <c r="AI408" s="30" t="s">
        <v>81</v>
      </c>
      <c r="AJ408" s="30">
        <v>2007</v>
      </c>
      <c r="AK408" s="14"/>
      <c r="AL408" s="14"/>
      <c r="AM408" s="14"/>
      <c r="AN408" s="53">
        <v>114973950</v>
      </c>
      <c r="AO408" s="168" t="s">
        <v>421</v>
      </c>
      <c r="AP408" s="170" t="s">
        <v>72</v>
      </c>
      <c r="AQ408" s="168" t="s">
        <v>652</v>
      </c>
      <c r="AR408" s="176" t="s">
        <v>689</v>
      </c>
      <c r="AS408" s="170" t="s">
        <v>72</v>
      </c>
      <c r="AT408" s="102" t="s">
        <v>590</v>
      </c>
      <c r="AU408" s="159"/>
      <c r="AV408" s="159"/>
    </row>
    <row r="409" spans="1:48" ht="16" x14ac:dyDescent="0.2">
      <c r="A409" s="5"/>
      <c r="B409" s="7"/>
      <c r="C409" s="97" t="s">
        <v>591</v>
      </c>
      <c r="D409" s="98"/>
      <c r="E409" s="98" t="s">
        <v>72</v>
      </c>
      <c r="F409" s="98"/>
      <c r="G409" s="140"/>
      <c r="H409" s="140"/>
      <c r="I409" s="140"/>
      <c r="J409" s="86" t="s">
        <v>72</v>
      </c>
      <c r="K409" s="86" t="s">
        <v>72</v>
      </c>
      <c r="L409" s="86" t="s">
        <v>72</v>
      </c>
      <c r="M409" s="86" t="s">
        <v>72</v>
      </c>
      <c r="N409" s="86" t="s">
        <v>72</v>
      </c>
      <c r="O409" s="86" t="s">
        <v>72</v>
      </c>
      <c r="P409" s="86" t="s">
        <v>72</v>
      </c>
      <c r="Q409" s="86" t="s">
        <v>72</v>
      </c>
      <c r="R409" s="159"/>
      <c r="S409" s="103" t="s">
        <v>72</v>
      </c>
      <c r="T409" s="4"/>
      <c r="U409" s="159"/>
      <c r="V409" s="159"/>
      <c r="W409" s="159"/>
      <c r="X409" s="4"/>
      <c r="Y409" s="4"/>
      <c r="Z409" s="4"/>
      <c r="AA409" s="4"/>
      <c r="AB409" s="4"/>
      <c r="AC409" s="4"/>
      <c r="AD409" s="4"/>
      <c r="AE409" s="4"/>
      <c r="AF409" s="98"/>
      <c r="AG409" s="98" t="s">
        <v>72</v>
      </c>
      <c r="AH409" s="98" t="s">
        <v>72</v>
      </c>
      <c r="AI409" s="30" t="s">
        <v>81</v>
      </c>
      <c r="AJ409" s="30">
        <v>2007</v>
      </c>
      <c r="AK409" s="14"/>
      <c r="AL409" s="14"/>
      <c r="AM409" s="14"/>
      <c r="AN409" s="53">
        <v>47800000</v>
      </c>
      <c r="AO409" s="168" t="s">
        <v>421</v>
      </c>
      <c r="AP409" s="170" t="s">
        <v>72</v>
      </c>
      <c r="AQ409" s="168" t="s">
        <v>645</v>
      </c>
      <c r="AR409" s="176" t="s">
        <v>689</v>
      </c>
      <c r="AS409" s="170" t="s">
        <v>72</v>
      </c>
      <c r="AT409" s="97"/>
      <c r="AU409" s="159"/>
      <c r="AV409" s="159"/>
    </row>
    <row r="410" spans="1:48" ht="16" x14ac:dyDescent="0.2">
      <c r="A410" s="5"/>
      <c r="B410" s="7"/>
      <c r="C410" s="105" t="s">
        <v>592</v>
      </c>
      <c r="D410" s="107" t="s">
        <v>451</v>
      </c>
      <c r="E410" s="27" t="s">
        <v>331</v>
      </c>
      <c r="F410" s="100" t="s">
        <v>74</v>
      </c>
      <c r="G410" s="140"/>
      <c r="H410" s="140"/>
      <c r="I410" s="140"/>
      <c r="J410" s="86" t="s">
        <v>72</v>
      </c>
      <c r="K410" s="86" t="s">
        <v>72</v>
      </c>
      <c r="L410" s="86" t="s">
        <v>72</v>
      </c>
      <c r="M410" s="86" t="s">
        <v>72</v>
      </c>
      <c r="N410" s="86" t="s">
        <v>72</v>
      </c>
      <c r="O410" s="86" t="s">
        <v>72</v>
      </c>
      <c r="P410" s="86" t="s">
        <v>72</v>
      </c>
      <c r="Q410" s="86" t="s">
        <v>72</v>
      </c>
      <c r="R410" s="159"/>
      <c r="S410" s="30" t="s">
        <v>593</v>
      </c>
      <c r="T410" s="4"/>
      <c r="U410" s="159"/>
      <c r="V410" s="159"/>
      <c r="W410" s="159"/>
      <c r="X410" s="4"/>
      <c r="Y410" s="4"/>
      <c r="Z410" s="4"/>
      <c r="AA410" s="4"/>
      <c r="AB410" s="4"/>
      <c r="AC410" s="4"/>
      <c r="AD410" s="4"/>
      <c r="AE410" s="4"/>
      <c r="AF410" s="159"/>
      <c r="AG410" s="159"/>
      <c r="AH410" s="159"/>
      <c r="AI410" s="30" t="s">
        <v>81</v>
      </c>
      <c r="AJ410" s="30">
        <v>2008</v>
      </c>
      <c r="AK410" s="14"/>
      <c r="AL410" s="14"/>
      <c r="AM410" s="14"/>
      <c r="AN410" s="53">
        <v>363115296.50405633</v>
      </c>
      <c r="AO410" s="168" t="s">
        <v>421</v>
      </c>
      <c r="AP410" s="170" t="s">
        <v>72</v>
      </c>
      <c r="AQ410" s="168" t="s">
        <v>652</v>
      </c>
      <c r="AR410" s="176" t="s">
        <v>689</v>
      </c>
      <c r="AS410" s="170" t="s">
        <v>72</v>
      </c>
      <c r="AT410" s="25" t="s">
        <v>594</v>
      </c>
      <c r="AU410" s="159"/>
      <c r="AV410" s="159"/>
    </row>
    <row r="411" spans="1:48" ht="16" x14ac:dyDescent="0.2">
      <c r="A411" s="5"/>
      <c r="B411" s="7"/>
      <c r="C411" s="106" t="s">
        <v>595</v>
      </c>
      <c r="D411" s="107" t="s">
        <v>596</v>
      </c>
      <c r="E411" s="27" t="s">
        <v>597</v>
      </c>
      <c r="F411" s="100" t="s">
        <v>74</v>
      </c>
      <c r="G411" s="140"/>
      <c r="H411" s="140"/>
      <c r="I411" s="140"/>
      <c r="J411" s="86" t="s">
        <v>72</v>
      </c>
      <c r="K411" s="86" t="s">
        <v>72</v>
      </c>
      <c r="L411" s="86" t="s">
        <v>72</v>
      </c>
      <c r="M411" s="86" t="s">
        <v>72</v>
      </c>
      <c r="N411" s="86" t="s">
        <v>72</v>
      </c>
      <c r="O411" s="86" t="s">
        <v>72</v>
      </c>
      <c r="P411" s="86" t="s">
        <v>72</v>
      </c>
      <c r="Q411" s="86" t="s">
        <v>72</v>
      </c>
      <c r="R411" s="159"/>
      <c r="S411" s="30" t="s">
        <v>72</v>
      </c>
      <c r="T411" s="4"/>
      <c r="U411" s="159"/>
      <c r="V411" s="159"/>
      <c r="W411" s="159"/>
      <c r="X411" s="4"/>
      <c r="Y411" s="4"/>
      <c r="Z411" s="4"/>
      <c r="AA411" s="4"/>
      <c r="AB411" s="4"/>
      <c r="AC411" s="4"/>
      <c r="AD411" s="4"/>
      <c r="AE411" s="4"/>
      <c r="AF411" s="159"/>
      <c r="AG411" s="159"/>
      <c r="AH411" s="159"/>
      <c r="AI411" s="30" t="s">
        <v>81</v>
      </c>
      <c r="AJ411" s="30">
        <v>2008</v>
      </c>
      <c r="AK411" s="14"/>
      <c r="AL411" s="14"/>
      <c r="AM411" s="14"/>
      <c r="AN411" s="53">
        <v>50031068.07534235</v>
      </c>
      <c r="AO411" s="168" t="s">
        <v>421</v>
      </c>
      <c r="AP411" s="170" t="s">
        <v>72</v>
      </c>
      <c r="AQ411" s="168" t="s">
        <v>652</v>
      </c>
      <c r="AR411" s="176" t="s">
        <v>689</v>
      </c>
      <c r="AS411" s="170" t="s">
        <v>72</v>
      </c>
      <c r="AT411" s="108" t="s">
        <v>598</v>
      </c>
      <c r="AU411" s="159"/>
      <c r="AV411" s="159"/>
    </row>
    <row r="412" spans="1:48" ht="16" x14ac:dyDescent="0.2">
      <c r="A412" s="5"/>
      <c r="B412" s="7"/>
      <c r="C412" s="106" t="s">
        <v>599</v>
      </c>
      <c r="D412" s="107" t="s">
        <v>596</v>
      </c>
      <c r="E412" s="27" t="s">
        <v>600</v>
      </c>
      <c r="F412" s="100" t="s">
        <v>74</v>
      </c>
      <c r="G412" s="140"/>
      <c r="H412" s="140"/>
      <c r="I412" s="140"/>
      <c r="J412" s="86" t="s">
        <v>72</v>
      </c>
      <c r="K412" s="86" t="s">
        <v>72</v>
      </c>
      <c r="L412" s="86" t="s">
        <v>72</v>
      </c>
      <c r="M412" s="86" t="s">
        <v>72</v>
      </c>
      <c r="N412" s="86" t="s">
        <v>72</v>
      </c>
      <c r="O412" s="86" t="s">
        <v>72</v>
      </c>
      <c r="P412" s="86" t="s">
        <v>72</v>
      </c>
      <c r="Q412" s="86" t="s">
        <v>72</v>
      </c>
      <c r="R412" s="159"/>
      <c r="S412" s="30" t="s">
        <v>72</v>
      </c>
      <c r="T412" s="4"/>
      <c r="U412" s="159"/>
      <c r="V412" s="159"/>
      <c r="W412" s="159"/>
      <c r="X412" s="4"/>
      <c r="Y412" s="4"/>
      <c r="Z412" s="4"/>
      <c r="AA412" s="4"/>
      <c r="AB412" s="4"/>
      <c r="AC412" s="4"/>
      <c r="AD412" s="4"/>
      <c r="AE412" s="4"/>
      <c r="AF412" s="159"/>
      <c r="AG412" s="159"/>
      <c r="AH412" s="159"/>
      <c r="AI412" s="30" t="s">
        <v>81</v>
      </c>
      <c r="AJ412" s="30">
        <v>2008</v>
      </c>
      <c r="AK412" s="14"/>
      <c r="AL412" s="14"/>
      <c r="AM412" s="14"/>
      <c r="AN412" s="53">
        <v>46244637.376886517</v>
      </c>
      <c r="AO412" s="168" t="s">
        <v>421</v>
      </c>
      <c r="AP412" s="170" t="s">
        <v>72</v>
      </c>
      <c r="AQ412" s="168" t="s">
        <v>652</v>
      </c>
      <c r="AR412" s="176" t="s">
        <v>689</v>
      </c>
      <c r="AS412" s="170" t="s">
        <v>72</v>
      </c>
      <c r="AT412" s="25" t="s">
        <v>601</v>
      </c>
      <c r="AU412" s="159"/>
      <c r="AV412" s="159"/>
    </row>
    <row r="413" spans="1:48" ht="16" x14ac:dyDescent="0.2">
      <c r="A413" s="5"/>
      <c r="B413" s="7"/>
      <c r="C413" s="106" t="s">
        <v>602</v>
      </c>
      <c r="D413" s="107" t="s">
        <v>596</v>
      </c>
      <c r="E413" s="27" t="s">
        <v>498</v>
      </c>
      <c r="F413" s="100" t="s">
        <v>74</v>
      </c>
      <c r="G413" s="140"/>
      <c r="H413" s="140"/>
      <c r="I413" s="140"/>
      <c r="J413" s="86" t="s">
        <v>72</v>
      </c>
      <c r="K413" s="86" t="s">
        <v>72</v>
      </c>
      <c r="L413" s="86" t="s">
        <v>72</v>
      </c>
      <c r="M413" s="86" t="s">
        <v>72</v>
      </c>
      <c r="N413" s="86" t="s">
        <v>72</v>
      </c>
      <c r="O413" s="86" t="s">
        <v>72</v>
      </c>
      <c r="P413" s="86" t="s">
        <v>72</v>
      </c>
      <c r="Q413" s="86" t="s">
        <v>72</v>
      </c>
      <c r="R413" s="159"/>
      <c r="S413" s="30" t="s">
        <v>593</v>
      </c>
      <c r="T413" s="4"/>
      <c r="U413" s="159"/>
      <c r="V413" s="159"/>
      <c r="W413" s="159"/>
      <c r="X413" s="4"/>
      <c r="Y413" s="4"/>
      <c r="Z413" s="4"/>
      <c r="AA413" s="4"/>
      <c r="AB413" s="4"/>
      <c r="AC413" s="4"/>
      <c r="AD413" s="4"/>
      <c r="AE413" s="4"/>
      <c r="AF413" s="159"/>
      <c r="AG413" s="159"/>
      <c r="AH413" s="159"/>
      <c r="AI413" s="30" t="s">
        <v>81</v>
      </c>
      <c r="AJ413" s="30">
        <v>2008</v>
      </c>
      <c r="AK413" s="14"/>
      <c r="AL413" s="14"/>
      <c r="AM413" s="14"/>
      <c r="AN413" s="53">
        <v>40653275.982793711</v>
      </c>
      <c r="AO413" s="168" t="s">
        <v>421</v>
      </c>
      <c r="AP413" s="170" t="s">
        <v>72</v>
      </c>
      <c r="AQ413" s="168" t="s">
        <v>652</v>
      </c>
      <c r="AR413" s="176" t="s">
        <v>689</v>
      </c>
      <c r="AS413" s="170" t="s">
        <v>72</v>
      </c>
      <c r="AT413" s="25" t="s">
        <v>603</v>
      </c>
      <c r="AU413" s="159"/>
      <c r="AV413" s="159"/>
    </row>
    <row r="414" spans="1:48" x14ac:dyDescent="0.2">
      <c r="A414" s="5"/>
      <c r="B414" s="7"/>
      <c r="C414" s="109" t="s">
        <v>604</v>
      </c>
      <c r="D414" s="51" t="s">
        <v>72</v>
      </c>
      <c r="E414" s="64" t="s">
        <v>331</v>
      </c>
      <c r="F414" s="113" t="s">
        <v>74</v>
      </c>
      <c r="G414" s="140"/>
      <c r="H414" s="140"/>
      <c r="I414" s="140"/>
      <c r="J414" s="86" t="s">
        <v>72</v>
      </c>
      <c r="K414" s="86" t="s">
        <v>72</v>
      </c>
      <c r="L414" s="86" t="s">
        <v>72</v>
      </c>
      <c r="M414" s="86" t="s">
        <v>72</v>
      </c>
      <c r="N414" s="86" t="s">
        <v>72</v>
      </c>
      <c r="O414" s="86" t="s">
        <v>72</v>
      </c>
      <c r="P414" s="86" t="s">
        <v>72</v>
      </c>
      <c r="Q414" s="86" t="s">
        <v>72</v>
      </c>
      <c r="R414" s="159"/>
      <c r="S414" s="51" t="s">
        <v>419</v>
      </c>
      <c r="T414" s="4"/>
      <c r="U414" s="159"/>
      <c r="V414" s="159"/>
      <c r="W414" s="159"/>
      <c r="X414" s="4"/>
      <c r="Y414" s="4"/>
      <c r="Z414" s="4"/>
      <c r="AA414" s="4"/>
      <c r="AB414" s="4"/>
      <c r="AC414" s="4"/>
      <c r="AD414" s="4"/>
      <c r="AE414" s="4"/>
      <c r="AF414" s="159"/>
      <c r="AG414" s="159"/>
      <c r="AH414" s="159"/>
      <c r="AI414" s="30" t="s">
        <v>81</v>
      </c>
      <c r="AJ414" s="30">
        <v>2009</v>
      </c>
      <c r="AK414" s="14"/>
      <c r="AL414" s="14"/>
      <c r="AM414" s="14"/>
      <c r="AN414" s="53">
        <v>31220502.283105023</v>
      </c>
      <c r="AO414" s="168" t="s">
        <v>421</v>
      </c>
      <c r="AP414" s="170" t="s">
        <v>72</v>
      </c>
      <c r="AQ414" s="168" t="s">
        <v>638</v>
      </c>
      <c r="AR414" s="176" t="s">
        <v>690</v>
      </c>
      <c r="AS414" s="170" t="s">
        <v>72</v>
      </c>
      <c r="AT414" s="48" t="s">
        <v>605</v>
      </c>
      <c r="AU414" s="159"/>
      <c r="AV414" s="159"/>
    </row>
    <row r="415" spans="1:48" x14ac:dyDescent="0.2">
      <c r="A415" s="5"/>
      <c r="B415" s="7"/>
      <c r="C415" s="109" t="s">
        <v>606</v>
      </c>
      <c r="D415" s="51" t="s">
        <v>72</v>
      </c>
      <c r="E415" s="64" t="s">
        <v>331</v>
      </c>
      <c r="F415" s="113" t="s">
        <v>74</v>
      </c>
      <c r="G415" s="140"/>
      <c r="H415" s="140"/>
      <c r="I415" s="140"/>
      <c r="J415" s="86" t="s">
        <v>72</v>
      </c>
      <c r="K415" s="86" t="s">
        <v>72</v>
      </c>
      <c r="L415" s="86" t="s">
        <v>72</v>
      </c>
      <c r="M415" s="86" t="s">
        <v>72</v>
      </c>
      <c r="N415" s="86" t="s">
        <v>72</v>
      </c>
      <c r="O415" s="86" t="s">
        <v>72</v>
      </c>
      <c r="P415" s="86" t="s">
        <v>72</v>
      </c>
      <c r="Q415" s="86" t="s">
        <v>72</v>
      </c>
      <c r="R415" s="159"/>
      <c r="S415" s="51" t="s">
        <v>72</v>
      </c>
      <c r="T415" s="4"/>
      <c r="U415" s="159"/>
      <c r="V415" s="159"/>
      <c r="W415" s="159"/>
      <c r="X415" s="4"/>
      <c r="Y415" s="4"/>
      <c r="Z415" s="4"/>
      <c r="AA415" s="4"/>
      <c r="AB415" s="4"/>
      <c r="AC415" s="4"/>
      <c r="AD415" s="4"/>
      <c r="AE415" s="4"/>
      <c r="AF415" s="159"/>
      <c r="AG415" s="159"/>
      <c r="AH415" s="159"/>
      <c r="AI415" s="30" t="s">
        <v>81</v>
      </c>
      <c r="AJ415" s="30">
        <v>2009</v>
      </c>
      <c r="AK415" s="14"/>
      <c r="AL415" s="14"/>
      <c r="AM415" s="14"/>
      <c r="AN415" s="53">
        <v>2105936.0730593605</v>
      </c>
      <c r="AO415" s="168"/>
      <c r="AP415" s="170" t="s">
        <v>72</v>
      </c>
      <c r="AQ415" s="168"/>
      <c r="AR415" s="176"/>
      <c r="AS415" s="170" t="s">
        <v>72</v>
      </c>
      <c r="AT415" s="112" t="s">
        <v>72</v>
      </c>
      <c r="AU415" s="159"/>
      <c r="AV415" s="159"/>
    </row>
    <row r="416" spans="1:48" ht="16" x14ac:dyDescent="0.2">
      <c r="A416" s="5"/>
      <c r="B416" s="7"/>
      <c r="C416" s="110" t="s">
        <v>607</v>
      </c>
      <c r="D416" s="51" t="s">
        <v>72</v>
      </c>
      <c r="E416" s="64" t="s">
        <v>331</v>
      </c>
      <c r="F416" s="113" t="s">
        <v>74</v>
      </c>
      <c r="G416" s="140"/>
      <c r="H416" s="140"/>
      <c r="I416" s="140"/>
      <c r="J416" s="86" t="s">
        <v>72</v>
      </c>
      <c r="K416" s="86" t="s">
        <v>72</v>
      </c>
      <c r="L416" s="86" t="s">
        <v>72</v>
      </c>
      <c r="M416" s="86" t="s">
        <v>72</v>
      </c>
      <c r="N416" s="86" t="s">
        <v>72</v>
      </c>
      <c r="O416" s="86" t="s">
        <v>72</v>
      </c>
      <c r="P416" s="86" t="s">
        <v>72</v>
      </c>
      <c r="Q416" s="86" t="s">
        <v>72</v>
      </c>
      <c r="R416" s="159"/>
      <c r="S416" s="51" t="s">
        <v>72</v>
      </c>
      <c r="T416" s="4"/>
      <c r="U416" s="159"/>
      <c r="V416" s="159"/>
      <c r="W416" s="159"/>
      <c r="X416" s="4"/>
      <c r="Y416" s="4"/>
      <c r="Z416" s="4"/>
      <c r="AA416" s="4"/>
      <c r="AB416" s="4"/>
      <c r="AC416" s="4"/>
      <c r="AD416" s="4"/>
      <c r="AE416" s="4"/>
      <c r="AF416" s="159"/>
      <c r="AG416" s="159"/>
      <c r="AH416" s="159"/>
      <c r="AI416" s="30" t="s">
        <v>81</v>
      </c>
      <c r="AJ416" s="30">
        <v>2009</v>
      </c>
      <c r="AK416" s="14"/>
      <c r="AL416" s="14"/>
      <c r="AM416" s="14"/>
      <c r="AN416" s="53">
        <v>1263561.6438356165</v>
      </c>
      <c r="AO416" s="168"/>
      <c r="AP416" s="170" t="s">
        <v>72</v>
      </c>
      <c r="AQ416" s="168"/>
      <c r="AR416" s="176"/>
      <c r="AS416" s="170" t="s">
        <v>72</v>
      </c>
      <c r="AT416" s="112" t="s">
        <v>72</v>
      </c>
      <c r="AU416" s="159"/>
      <c r="AV416" s="159"/>
    </row>
    <row r="417" spans="1:48" ht="16" x14ac:dyDescent="0.2">
      <c r="A417" s="5"/>
      <c r="B417" s="7"/>
      <c r="C417" s="48" t="s">
        <v>608</v>
      </c>
      <c r="D417" s="66" t="s">
        <v>575</v>
      </c>
      <c r="E417" s="64" t="s">
        <v>331</v>
      </c>
      <c r="F417" s="113" t="s">
        <v>74</v>
      </c>
      <c r="G417" s="140"/>
      <c r="H417" s="140"/>
      <c r="I417" s="140"/>
      <c r="J417" s="86" t="s">
        <v>72</v>
      </c>
      <c r="K417" s="86" t="s">
        <v>72</v>
      </c>
      <c r="L417" s="86" t="s">
        <v>72</v>
      </c>
      <c r="M417" s="86" t="s">
        <v>72</v>
      </c>
      <c r="N417" s="86" t="s">
        <v>72</v>
      </c>
      <c r="O417" s="86" t="s">
        <v>72</v>
      </c>
      <c r="P417" s="86" t="s">
        <v>72</v>
      </c>
      <c r="Q417" s="86" t="s">
        <v>72</v>
      </c>
      <c r="R417" s="159"/>
      <c r="S417" s="51" t="s">
        <v>419</v>
      </c>
      <c r="T417" s="4"/>
      <c r="U417" s="159"/>
      <c r="V417" s="159"/>
      <c r="W417" s="159"/>
      <c r="X417" s="4"/>
      <c r="Y417" s="4"/>
      <c r="Z417" s="4"/>
      <c r="AA417" s="4"/>
      <c r="AB417" s="4"/>
      <c r="AC417" s="4"/>
      <c r="AD417" s="4"/>
      <c r="AE417" s="4"/>
      <c r="AF417" s="159"/>
      <c r="AG417" s="159"/>
      <c r="AH417" s="159"/>
      <c r="AI417" s="30" t="s">
        <v>81</v>
      </c>
      <c r="AJ417" s="30">
        <v>2009</v>
      </c>
      <c r="AK417" s="14"/>
      <c r="AL417" s="14"/>
      <c r="AM417" s="14"/>
      <c r="AN417" s="53">
        <v>46504536.301672108</v>
      </c>
      <c r="AO417" s="168" t="s">
        <v>421</v>
      </c>
      <c r="AP417" s="170" t="s">
        <v>72</v>
      </c>
      <c r="AQ417" s="168" t="s">
        <v>645</v>
      </c>
      <c r="AR417" s="176" t="s">
        <v>689</v>
      </c>
      <c r="AS417" s="170" t="s">
        <v>72</v>
      </c>
      <c r="AT417" s="25" t="s">
        <v>503</v>
      </c>
      <c r="AU417" s="159"/>
      <c r="AV417" s="159"/>
    </row>
    <row r="418" spans="1:48" ht="16" x14ac:dyDescent="0.2">
      <c r="A418" s="5"/>
      <c r="B418" s="7"/>
      <c r="C418" s="111" t="s">
        <v>609</v>
      </c>
      <c r="D418" s="66" t="s">
        <v>575</v>
      </c>
      <c r="E418" s="64" t="s">
        <v>331</v>
      </c>
      <c r="F418" s="113" t="s">
        <v>74</v>
      </c>
      <c r="G418" s="140"/>
      <c r="H418" s="140"/>
      <c r="I418" s="140"/>
      <c r="J418" s="86" t="s">
        <v>72</v>
      </c>
      <c r="K418" s="86" t="s">
        <v>72</v>
      </c>
      <c r="L418" s="86" t="s">
        <v>72</v>
      </c>
      <c r="M418" s="86" t="s">
        <v>72</v>
      </c>
      <c r="N418" s="86" t="s">
        <v>72</v>
      </c>
      <c r="O418" s="86" t="s">
        <v>72</v>
      </c>
      <c r="P418" s="86" t="s">
        <v>72</v>
      </c>
      <c r="Q418" s="86" t="s">
        <v>72</v>
      </c>
      <c r="R418" s="159"/>
      <c r="S418" s="51" t="s">
        <v>72</v>
      </c>
      <c r="T418" s="4"/>
      <c r="U418" s="159"/>
      <c r="V418" s="159"/>
      <c r="W418" s="159"/>
      <c r="X418" s="4"/>
      <c r="Y418" s="4"/>
      <c r="Z418" s="4"/>
      <c r="AA418" s="4"/>
      <c r="AB418" s="4"/>
      <c r="AC418" s="4"/>
      <c r="AD418" s="4"/>
      <c r="AE418" s="4"/>
      <c r="AF418" s="159"/>
      <c r="AG418" s="159"/>
      <c r="AH418" s="159"/>
      <c r="AI418" s="30" t="s">
        <v>81</v>
      </c>
      <c r="AJ418" s="30">
        <v>2010</v>
      </c>
      <c r="AK418" s="14"/>
      <c r="AL418" s="14"/>
      <c r="AM418" s="14"/>
      <c r="AN418" s="53">
        <v>18258000</v>
      </c>
      <c r="AO418" s="168" t="s">
        <v>421</v>
      </c>
      <c r="AP418" s="170" t="s">
        <v>72</v>
      </c>
      <c r="AQ418" s="168" t="s">
        <v>645</v>
      </c>
      <c r="AR418" s="176" t="s">
        <v>689</v>
      </c>
      <c r="AS418" s="170" t="s">
        <v>72</v>
      </c>
      <c r="AT418" s="25" t="s">
        <v>610</v>
      </c>
      <c r="AU418" s="159"/>
      <c r="AV418" s="159"/>
    </row>
    <row r="419" spans="1:48" ht="33" customHeight="1" x14ac:dyDescent="0.2">
      <c r="A419" s="5"/>
      <c r="B419" s="7"/>
      <c r="C419" s="221" t="s">
        <v>756</v>
      </c>
      <c r="D419" s="66"/>
      <c r="E419" s="64" t="s">
        <v>331</v>
      </c>
      <c r="F419" s="113" t="s">
        <v>74</v>
      </c>
      <c r="G419" s="140"/>
      <c r="H419" s="140"/>
      <c r="I419" s="140"/>
      <c r="J419" s="86"/>
      <c r="K419" s="86"/>
      <c r="L419" s="86"/>
      <c r="M419" s="86"/>
      <c r="N419" s="86"/>
      <c r="O419" s="86"/>
      <c r="P419" s="86"/>
      <c r="Q419" s="86"/>
      <c r="R419" s="159"/>
      <c r="S419" s="51"/>
      <c r="T419" s="4"/>
      <c r="U419" s="159"/>
      <c r="V419" s="159"/>
      <c r="W419" s="159"/>
      <c r="X419" s="4"/>
      <c r="Y419" s="4"/>
      <c r="Z419" s="4"/>
      <c r="AA419" s="4"/>
      <c r="AB419" s="4"/>
      <c r="AC419" s="4"/>
      <c r="AD419" s="4"/>
      <c r="AE419" s="4"/>
      <c r="AF419" s="159"/>
      <c r="AG419" s="159"/>
      <c r="AH419" s="159"/>
      <c r="AI419" s="30" t="s">
        <v>81</v>
      </c>
      <c r="AJ419" s="30">
        <v>2012</v>
      </c>
      <c r="AK419" s="14"/>
      <c r="AL419" s="14"/>
      <c r="AM419" s="14"/>
      <c r="AN419" s="53">
        <v>45500000</v>
      </c>
      <c r="AO419" s="168" t="s">
        <v>421</v>
      </c>
      <c r="AP419" s="170"/>
      <c r="AQ419" s="168" t="s">
        <v>751</v>
      </c>
      <c r="AR419" s="225" t="s">
        <v>757</v>
      </c>
      <c r="AS419" s="170"/>
      <c r="AT419" s="25"/>
      <c r="AU419" s="159"/>
      <c r="AV419" s="159"/>
    </row>
    <row r="420" spans="1:48" x14ac:dyDescent="0.2">
      <c r="A420" s="5"/>
      <c r="B420" s="7"/>
      <c r="C420" s="111"/>
      <c r="D420" s="66"/>
      <c r="E420" s="64"/>
      <c r="F420" s="113"/>
      <c r="G420" s="140"/>
      <c r="H420" s="140"/>
      <c r="I420" s="140"/>
      <c r="J420" s="86"/>
      <c r="K420" s="86"/>
      <c r="L420" s="86"/>
      <c r="M420" s="86"/>
      <c r="N420" s="86"/>
      <c r="O420" s="86"/>
      <c r="P420" s="86"/>
      <c r="Q420" s="86"/>
      <c r="R420" s="159"/>
      <c r="S420" s="51"/>
      <c r="T420" s="4"/>
      <c r="U420" s="159"/>
      <c r="V420" s="159"/>
      <c r="W420" s="159"/>
      <c r="X420" s="4"/>
      <c r="Y420" s="4"/>
      <c r="Z420" s="4"/>
      <c r="AA420" s="4"/>
      <c r="AB420" s="4"/>
      <c r="AC420" s="4"/>
      <c r="AD420" s="4"/>
      <c r="AE420" s="4"/>
      <c r="AF420" s="159"/>
      <c r="AG420" s="159"/>
      <c r="AH420" s="159"/>
      <c r="AI420" s="30"/>
      <c r="AJ420" s="30"/>
      <c r="AK420" s="14"/>
      <c r="AL420" s="14"/>
      <c r="AM420" s="14"/>
      <c r="AN420" s="53"/>
      <c r="AO420" s="168"/>
      <c r="AP420" s="170"/>
      <c r="AQ420" s="168"/>
      <c r="AR420" s="176"/>
      <c r="AS420" s="170"/>
      <c r="AT420" s="25"/>
      <c r="AU420" s="159"/>
      <c r="AV420" s="159"/>
    </row>
    <row r="421" spans="1:48" x14ac:dyDescent="0.2">
      <c r="A421" s="5"/>
      <c r="B421" s="7"/>
      <c r="C421" s="7"/>
      <c r="D421" s="119"/>
      <c r="E421" s="7"/>
      <c r="F421" s="7"/>
      <c r="G421" s="7"/>
      <c r="H421" s="7"/>
      <c r="I421" s="7"/>
      <c r="J421" s="7"/>
      <c r="K421" s="7"/>
      <c r="L421" s="119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13"/>
      <c r="AJ421" s="13"/>
      <c r="AK421" s="13"/>
      <c r="AL421" s="13"/>
      <c r="AM421" s="13"/>
      <c r="AN421" s="13"/>
      <c r="AO421" s="169"/>
      <c r="AP421" s="159"/>
      <c r="AQ421" s="169"/>
      <c r="AR421" s="159"/>
      <c r="AS421" s="159"/>
      <c r="AT421" s="7"/>
      <c r="AU421" s="7"/>
      <c r="AV421" s="7"/>
    </row>
    <row r="422" spans="1:48" ht="16" x14ac:dyDescent="0.2">
      <c r="A422" s="5" t="s">
        <v>611</v>
      </c>
      <c r="B422" s="9" t="s">
        <v>612</v>
      </c>
      <c r="C422" s="7"/>
      <c r="D422" s="119"/>
      <c r="E422" s="7"/>
      <c r="F422" s="7"/>
      <c r="G422" s="7"/>
      <c r="H422" s="7"/>
      <c r="I422" s="7"/>
      <c r="J422" s="7"/>
      <c r="K422" s="7"/>
      <c r="L422" s="119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13"/>
      <c r="AJ422" s="13"/>
      <c r="AK422" s="13"/>
      <c r="AL422" s="13"/>
      <c r="AM422" s="13"/>
      <c r="AN422" s="134">
        <f>SUM(AN423)</f>
        <v>3331500</v>
      </c>
      <c r="AO422" s="119"/>
      <c r="AP422" s="7"/>
      <c r="AQ422" s="119"/>
      <c r="AR422" s="7"/>
      <c r="AS422" s="7"/>
      <c r="AT422" s="7"/>
      <c r="AU422" s="7"/>
      <c r="AV422" s="7"/>
    </row>
    <row r="423" spans="1:48" ht="16" x14ac:dyDescent="0.2">
      <c r="A423" s="5" t="s">
        <v>613</v>
      </c>
      <c r="B423" s="8" t="s">
        <v>614</v>
      </c>
      <c r="C423" s="7"/>
      <c r="D423" s="119"/>
      <c r="E423" s="7"/>
      <c r="F423" s="7"/>
      <c r="G423" s="7"/>
      <c r="H423" s="7"/>
      <c r="I423" s="7"/>
      <c r="J423" s="7"/>
      <c r="K423" s="7"/>
      <c r="L423" s="119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13"/>
      <c r="AJ423" s="13"/>
      <c r="AK423" s="13"/>
      <c r="AL423" s="13"/>
      <c r="AM423" s="13"/>
      <c r="AN423" s="134">
        <f>SUM(AN424)</f>
        <v>3331500</v>
      </c>
      <c r="AO423" s="119"/>
      <c r="AP423" s="7"/>
      <c r="AQ423" s="119"/>
      <c r="AR423" s="7"/>
      <c r="AS423" s="7"/>
      <c r="AT423" s="7"/>
      <c r="AU423" s="7"/>
      <c r="AV423" s="7"/>
    </row>
    <row r="424" spans="1:48" ht="16" x14ac:dyDescent="0.2">
      <c r="A424" s="5"/>
      <c r="B424" s="7" t="s">
        <v>615</v>
      </c>
      <c r="C424" s="116" t="s">
        <v>616</v>
      </c>
      <c r="D424" s="51" t="s">
        <v>617</v>
      </c>
      <c r="E424" s="65" t="s">
        <v>331</v>
      </c>
      <c r="F424" s="86" t="s">
        <v>72</v>
      </c>
      <c r="G424" s="86" t="s">
        <v>72</v>
      </c>
      <c r="H424" s="86" t="s">
        <v>72</v>
      </c>
      <c r="I424" s="86" t="s">
        <v>72</v>
      </c>
      <c r="J424" s="86" t="s">
        <v>72</v>
      </c>
      <c r="K424" s="86" t="s">
        <v>72</v>
      </c>
      <c r="L424" s="86" t="s">
        <v>72</v>
      </c>
      <c r="M424" s="86" t="s">
        <v>72</v>
      </c>
      <c r="N424" s="86" t="s">
        <v>72</v>
      </c>
      <c r="O424" s="86" t="s">
        <v>72</v>
      </c>
      <c r="P424" s="86" t="s">
        <v>72</v>
      </c>
      <c r="Q424" s="86" t="s">
        <v>72</v>
      </c>
      <c r="R424" s="86" t="s">
        <v>72</v>
      </c>
      <c r="S424" s="86" t="s">
        <v>72</v>
      </c>
      <c r="T424" s="86" t="s">
        <v>72</v>
      </c>
      <c r="U424" s="86" t="s">
        <v>72</v>
      </c>
      <c r="V424" s="86" t="s">
        <v>72</v>
      </c>
      <c r="W424" s="86" t="s">
        <v>72</v>
      </c>
      <c r="X424" s="7"/>
      <c r="Y424" s="117" t="s">
        <v>618</v>
      </c>
      <c r="Z424" s="7"/>
      <c r="AA424" s="7"/>
      <c r="AB424" s="7"/>
      <c r="AC424" s="7"/>
      <c r="AD424" s="7"/>
      <c r="AE424" s="86" t="s">
        <v>72</v>
      </c>
      <c r="AF424" s="86" t="s">
        <v>72</v>
      </c>
      <c r="AG424" s="86" t="s">
        <v>72</v>
      </c>
      <c r="AH424" s="86" t="s">
        <v>72</v>
      </c>
      <c r="AI424" s="30" t="s">
        <v>81</v>
      </c>
      <c r="AJ424" s="30">
        <v>2007</v>
      </c>
      <c r="AK424" s="135"/>
      <c r="AL424" s="136"/>
      <c r="AM424" s="136"/>
      <c r="AN424" s="137">
        <f>'[13]DPKP " 2007 "'!$AQ$297</f>
        <v>3331500</v>
      </c>
      <c r="AO424" s="169" t="s">
        <v>421</v>
      </c>
      <c r="AP424" s="170" t="s">
        <v>72</v>
      </c>
      <c r="AQ424" s="169" t="s">
        <v>647</v>
      </c>
      <c r="AR424" s="159" t="s">
        <v>646</v>
      </c>
      <c r="AS424" s="159" t="s">
        <v>691</v>
      </c>
      <c r="AT424" s="159" t="s">
        <v>646</v>
      </c>
      <c r="AU424" s="170" t="s">
        <v>72</v>
      </c>
      <c r="AV424" s="170" t="s">
        <v>72</v>
      </c>
    </row>
    <row r="425" spans="1:48" x14ac:dyDescent="0.2">
      <c r="A425" s="5"/>
      <c r="B425" s="7"/>
      <c r="C425" s="7"/>
      <c r="D425" s="119"/>
      <c r="E425" s="7"/>
      <c r="F425" s="7"/>
      <c r="G425" s="7"/>
      <c r="H425" s="7"/>
      <c r="I425" s="7"/>
      <c r="J425" s="7"/>
      <c r="K425" s="7"/>
      <c r="L425" s="119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13"/>
      <c r="AJ425" s="13"/>
      <c r="AK425" s="13"/>
      <c r="AL425" s="13"/>
      <c r="AM425" s="13"/>
      <c r="AN425" s="13"/>
      <c r="AO425" s="119"/>
      <c r="AP425" s="7"/>
      <c r="AQ425" s="119"/>
      <c r="AR425" s="7"/>
      <c r="AS425" s="7"/>
      <c r="AT425" s="7"/>
      <c r="AU425" s="7"/>
      <c r="AV425" s="7"/>
    </row>
    <row r="426" spans="1:48" ht="32" x14ac:dyDescent="0.2">
      <c r="A426" s="5" t="s">
        <v>619</v>
      </c>
      <c r="B426" s="8" t="s">
        <v>620</v>
      </c>
      <c r="C426" s="7"/>
      <c r="D426" s="119"/>
      <c r="E426" s="7"/>
      <c r="F426" s="7"/>
      <c r="G426" s="7"/>
      <c r="H426" s="7"/>
      <c r="I426" s="7"/>
      <c r="J426" s="7"/>
      <c r="K426" s="7"/>
      <c r="L426" s="119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13"/>
      <c r="AJ426" s="13"/>
      <c r="AK426" s="13"/>
      <c r="AL426" s="13"/>
      <c r="AM426" s="13"/>
      <c r="AN426" s="13"/>
      <c r="AO426" s="119"/>
      <c r="AP426" s="7"/>
      <c r="AQ426" s="119"/>
      <c r="AR426" s="7"/>
      <c r="AS426" s="7"/>
      <c r="AT426" s="7"/>
      <c r="AU426" s="7"/>
      <c r="AV426" s="7"/>
    </row>
    <row r="427" spans="1:48" ht="16" x14ac:dyDescent="0.2">
      <c r="A427" s="5"/>
      <c r="B427" s="7" t="s">
        <v>615</v>
      </c>
      <c r="C427" s="86" t="s">
        <v>72</v>
      </c>
      <c r="D427" s="86" t="s">
        <v>72</v>
      </c>
      <c r="E427" s="86" t="s">
        <v>72</v>
      </c>
      <c r="F427" s="86" t="s">
        <v>72</v>
      </c>
      <c r="G427" s="86" t="s">
        <v>72</v>
      </c>
      <c r="H427" s="86" t="s">
        <v>72</v>
      </c>
      <c r="I427" s="86" t="s">
        <v>72</v>
      </c>
      <c r="J427" s="86" t="s">
        <v>72</v>
      </c>
      <c r="K427" s="86" t="s">
        <v>72</v>
      </c>
      <c r="L427" s="86" t="s">
        <v>72</v>
      </c>
      <c r="M427" s="86" t="s">
        <v>72</v>
      </c>
      <c r="N427" s="86" t="s">
        <v>72</v>
      </c>
      <c r="O427" s="86" t="s">
        <v>72</v>
      </c>
      <c r="P427" s="86" t="s">
        <v>72</v>
      </c>
      <c r="Q427" s="86" t="s">
        <v>72</v>
      </c>
      <c r="R427" s="86" t="s">
        <v>72</v>
      </c>
      <c r="S427" s="86" t="s">
        <v>72</v>
      </c>
      <c r="T427" s="86" t="s">
        <v>72</v>
      </c>
      <c r="U427" s="86" t="s">
        <v>72</v>
      </c>
      <c r="V427" s="86" t="s">
        <v>72</v>
      </c>
      <c r="W427" s="86" t="s">
        <v>72</v>
      </c>
      <c r="X427" s="86" t="s">
        <v>72</v>
      </c>
      <c r="Y427" s="86" t="s">
        <v>72</v>
      </c>
      <c r="Z427" s="86" t="s">
        <v>72</v>
      </c>
      <c r="AA427" s="86" t="s">
        <v>72</v>
      </c>
      <c r="AB427" s="86" t="s">
        <v>72</v>
      </c>
      <c r="AC427" s="86" t="s">
        <v>72</v>
      </c>
      <c r="AD427" s="86" t="s">
        <v>72</v>
      </c>
      <c r="AE427" s="86" t="s">
        <v>72</v>
      </c>
      <c r="AF427" s="86" t="s">
        <v>72</v>
      </c>
      <c r="AG427" s="86" t="s">
        <v>72</v>
      </c>
      <c r="AH427" s="86" t="s">
        <v>72</v>
      </c>
      <c r="AI427" s="132" t="s">
        <v>72</v>
      </c>
      <c r="AJ427" s="132" t="s">
        <v>72</v>
      </c>
      <c r="AK427" s="132" t="s">
        <v>72</v>
      </c>
      <c r="AL427" s="132" t="s">
        <v>72</v>
      </c>
      <c r="AM427" s="132" t="s">
        <v>72</v>
      </c>
      <c r="AN427" s="132" t="s">
        <v>72</v>
      </c>
      <c r="AO427" s="86" t="s">
        <v>72</v>
      </c>
      <c r="AP427" s="86" t="s">
        <v>72</v>
      </c>
      <c r="AQ427" s="86" t="s">
        <v>72</v>
      </c>
      <c r="AR427" s="86" t="s">
        <v>72</v>
      </c>
      <c r="AS427" s="86" t="s">
        <v>72</v>
      </c>
      <c r="AT427" s="86" t="s">
        <v>72</v>
      </c>
      <c r="AU427" s="86" t="s">
        <v>72</v>
      </c>
      <c r="AV427" s="86" t="s">
        <v>72</v>
      </c>
    </row>
    <row r="428" spans="1:48" x14ac:dyDescent="0.2">
      <c r="A428" s="5"/>
      <c r="B428" s="8"/>
      <c r="C428" s="8"/>
      <c r="D428" s="123"/>
      <c r="E428" s="8"/>
      <c r="F428" s="8"/>
      <c r="G428" s="8"/>
      <c r="H428" s="8"/>
      <c r="I428" s="8"/>
      <c r="J428" s="8"/>
      <c r="K428" s="8"/>
      <c r="L428" s="123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133"/>
      <c r="AJ428" s="133"/>
      <c r="AK428" s="133"/>
      <c r="AL428" s="133"/>
      <c r="AM428" s="133"/>
      <c r="AN428" s="133"/>
      <c r="AO428" s="123"/>
      <c r="AP428" s="8"/>
      <c r="AQ428" s="123"/>
      <c r="AR428" s="8"/>
      <c r="AS428" s="8"/>
      <c r="AT428" s="8"/>
      <c r="AU428" s="8"/>
      <c r="AV428" s="8"/>
    </row>
    <row r="429" spans="1:48" ht="32" x14ac:dyDescent="0.2">
      <c r="A429" s="5" t="s">
        <v>621</v>
      </c>
      <c r="B429" s="8" t="s">
        <v>622</v>
      </c>
      <c r="C429" s="7"/>
      <c r="D429" s="119"/>
      <c r="E429" s="7"/>
      <c r="F429" s="7"/>
      <c r="G429" s="7"/>
      <c r="H429" s="7"/>
      <c r="I429" s="7"/>
      <c r="J429" s="7"/>
      <c r="K429" s="7"/>
      <c r="L429" s="119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13"/>
      <c r="AJ429" s="13"/>
      <c r="AK429" s="13"/>
      <c r="AL429" s="13"/>
      <c r="AM429" s="13"/>
      <c r="AN429" s="13"/>
      <c r="AO429" s="119"/>
      <c r="AP429" s="7"/>
      <c r="AQ429" s="119"/>
      <c r="AR429" s="7"/>
      <c r="AS429" s="7"/>
      <c r="AT429" s="7"/>
      <c r="AU429" s="7"/>
      <c r="AV429" s="7"/>
    </row>
    <row r="430" spans="1:48" ht="16" x14ac:dyDescent="0.2">
      <c r="A430" s="5"/>
      <c r="B430" s="7" t="s">
        <v>615</v>
      </c>
      <c r="C430" s="86" t="s">
        <v>72</v>
      </c>
      <c r="D430" s="86" t="s">
        <v>72</v>
      </c>
      <c r="E430" s="86" t="s">
        <v>72</v>
      </c>
      <c r="F430" s="86" t="s">
        <v>72</v>
      </c>
      <c r="G430" s="86" t="s">
        <v>72</v>
      </c>
      <c r="H430" s="86" t="s">
        <v>72</v>
      </c>
      <c r="I430" s="86" t="s">
        <v>72</v>
      </c>
      <c r="J430" s="86" t="s">
        <v>72</v>
      </c>
      <c r="K430" s="86" t="s">
        <v>72</v>
      </c>
      <c r="L430" s="86" t="s">
        <v>72</v>
      </c>
      <c r="M430" s="86" t="s">
        <v>72</v>
      </c>
      <c r="N430" s="86" t="s">
        <v>72</v>
      </c>
      <c r="O430" s="86" t="s">
        <v>72</v>
      </c>
      <c r="P430" s="86" t="s">
        <v>72</v>
      </c>
      <c r="Q430" s="86" t="s">
        <v>72</v>
      </c>
      <c r="R430" s="86" t="s">
        <v>72</v>
      </c>
      <c r="S430" s="86" t="s">
        <v>72</v>
      </c>
      <c r="T430" s="86" t="s">
        <v>72</v>
      </c>
      <c r="U430" s="86" t="s">
        <v>72</v>
      </c>
      <c r="V430" s="86" t="s">
        <v>72</v>
      </c>
      <c r="W430" s="86" t="s">
        <v>72</v>
      </c>
      <c r="X430" s="86" t="s">
        <v>72</v>
      </c>
      <c r="Y430" s="86" t="s">
        <v>72</v>
      </c>
      <c r="Z430" s="86" t="s">
        <v>72</v>
      </c>
      <c r="AA430" s="86" t="s">
        <v>72</v>
      </c>
      <c r="AB430" s="86" t="s">
        <v>72</v>
      </c>
      <c r="AC430" s="86" t="s">
        <v>72</v>
      </c>
      <c r="AD430" s="86" t="s">
        <v>72</v>
      </c>
      <c r="AE430" s="86" t="s">
        <v>72</v>
      </c>
      <c r="AF430" s="86" t="s">
        <v>72</v>
      </c>
      <c r="AG430" s="86" t="s">
        <v>72</v>
      </c>
      <c r="AH430" s="86" t="s">
        <v>72</v>
      </c>
      <c r="AI430" s="132" t="s">
        <v>72</v>
      </c>
      <c r="AJ430" s="132" t="s">
        <v>72</v>
      </c>
      <c r="AK430" s="132" t="s">
        <v>72</v>
      </c>
      <c r="AL430" s="132" t="s">
        <v>72</v>
      </c>
      <c r="AM430" s="132" t="s">
        <v>72</v>
      </c>
      <c r="AN430" s="132" t="s">
        <v>72</v>
      </c>
      <c r="AO430" s="86" t="s">
        <v>72</v>
      </c>
      <c r="AP430" s="86" t="s">
        <v>72</v>
      </c>
      <c r="AQ430" s="86" t="s">
        <v>72</v>
      </c>
      <c r="AR430" s="86" t="s">
        <v>72</v>
      </c>
      <c r="AS430" s="86" t="s">
        <v>72</v>
      </c>
      <c r="AT430" s="86" t="s">
        <v>72</v>
      </c>
      <c r="AU430" s="86" t="s">
        <v>72</v>
      </c>
      <c r="AV430" s="86" t="s">
        <v>72</v>
      </c>
    </row>
    <row r="431" spans="1:48" x14ac:dyDescent="0.2">
      <c r="A431" s="5"/>
      <c r="B431" s="8"/>
      <c r="C431" s="4"/>
      <c r="D431" s="10"/>
      <c r="E431" s="4"/>
      <c r="F431" s="4"/>
      <c r="G431" s="4"/>
      <c r="H431" s="4"/>
      <c r="I431" s="4"/>
      <c r="J431" s="4"/>
      <c r="K431" s="4"/>
      <c r="L431" s="10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14"/>
      <c r="AJ431" s="14"/>
      <c r="AK431" s="14"/>
      <c r="AL431" s="14"/>
      <c r="AM431" s="14"/>
      <c r="AN431" s="14"/>
      <c r="AO431" s="10"/>
      <c r="AP431" s="4"/>
      <c r="AQ431" s="10"/>
      <c r="AR431" s="4"/>
      <c r="AS431" s="4"/>
      <c r="AT431" s="4"/>
      <c r="AU431" s="4"/>
      <c r="AV431" s="4"/>
    </row>
    <row r="432" spans="1:48" ht="16" x14ac:dyDescent="0.2">
      <c r="A432" s="5" t="s">
        <v>623</v>
      </c>
      <c r="B432" s="9" t="s">
        <v>624</v>
      </c>
      <c r="C432" s="4"/>
      <c r="D432" s="10"/>
      <c r="E432" s="4"/>
      <c r="F432" s="4"/>
      <c r="G432" s="4"/>
      <c r="H432" s="4"/>
      <c r="I432" s="4"/>
      <c r="J432" s="4"/>
      <c r="K432" s="4"/>
      <c r="L432" s="10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10"/>
      <c r="AP432" s="4"/>
      <c r="AQ432" s="10"/>
      <c r="AR432" s="4"/>
      <c r="AS432" s="4"/>
      <c r="AT432" s="4"/>
      <c r="AU432" s="4"/>
      <c r="AV432" s="4"/>
    </row>
    <row r="433" spans="1:48" ht="16" x14ac:dyDescent="0.2">
      <c r="A433" s="5" t="s">
        <v>625</v>
      </c>
      <c r="B433" s="8" t="s">
        <v>624</v>
      </c>
      <c r="C433" s="7"/>
      <c r="D433" s="119"/>
      <c r="E433" s="7"/>
      <c r="F433" s="7"/>
      <c r="G433" s="7"/>
      <c r="H433" s="7"/>
      <c r="I433" s="7"/>
      <c r="J433" s="7"/>
      <c r="K433" s="7"/>
      <c r="L433" s="119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119"/>
      <c r="AP433" s="7"/>
      <c r="AQ433" s="119"/>
      <c r="AR433" s="7"/>
      <c r="AS433" s="7"/>
      <c r="AT433" s="7"/>
      <c r="AU433" s="7"/>
      <c r="AV433" s="7"/>
    </row>
    <row r="434" spans="1:48" ht="16" x14ac:dyDescent="0.2">
      <c r="A434" s="5"/>
      <c r="B434" s="7" t="s">
        <v>626</v>
      </c>
      <c r="C434" s="86" t="s">
        <v>72</v>
      </c>
      <c r="D434" s="86" t="s">
        <v>72</v>
      </c>
      <c r="E434" s="86" t="s">
        <v>72</v>
      </c>
      <c r="F434" s="86" t="s">
        <v>72</v>
      </c>
      <c r="G434" s="86" t="s">
        <v>72</v>
      </c>
      <c r="H434" s="86" t="s">
        <v>72</v>
      </c>
      <c r="I434" s="86" t="s">
        <v>72</v>
      </c>
      <c r="J434" s="86" t="s">
        <v>72</v>
      </c>
      <c r="K434" s="86" t="s">
        <v>72</v>
      </c>
      <c r="L434" s="86" t="s">
        <v>72</v>
      </c>
      <c r="M434" s="86" t="s">
        <v>72</v>
      </c>
      <c r="N434" s="86" t="s">
        <v>72</v>
      </c>
      <c r="O434" s="86" t="s">
        <v>72</v>
      </c>
      <c r="P434" s="86" t="s">
        <v>72</v>
      </c>
      <c r="Q434" s="86" t="s">
        <v>72</v>
      </c>
      <c r="R434" s="86" t="s">
        <v>72</v>
      </c>
      <c r="S434" s="86" t="s">
        <v>72</v>
      </c>
      <c r="T434" s="86" t="s">
        <v>72</v>
      </c>
      <c r="U434" s="86" t="s">
        <v>72</v>
      </c>
      <c r="V434" s="86" t="s">
        <v>72</v>
      </c>
      <c r="W434" s="86" t="s">
        <v>72</v>
      </c>
      <c r="X434" s="86" t="s">
        <v>72</v>
      </c>
      <c r="Y434" s="86" t="s">
        <v>72</v>
      </c>
      <c r="Z434" s="86" t="s">
        <v>72</v>
      </c>
      <c r="AA434" s="86" t="s">
        <v>72</v>
      </c>
      <c r="AB434" s="86" t="s">
        <v>72</v>
      </c>
      <c r="AC434" s="86" t="s">
        <v>72</v>
      </c>
      <c r="AD434" s="86" t="s">
        <v>72</v>
      </c>
      <c r="AE434" s="86" t="s">
        <v>72</v>
      </c>
      <c r="AF434" s="86" t="s">
        <v>72</v>
      </c>
      <c r="AG434" s="86" t="s">
        <v>72</v>
      </c>
      <c r="AH434" s="86" t="s">
        <v>72</v>
      </c>
      <c r="AI434" s="86" t="s">
        <v>72</v>
      </c>
      <c r="AJ434" s="86" t="s">
        <v>72</v>
      </c>
      <c r="AK434" s="86" t="s">
        <v>72</v>
      </c>
      <c r="AL434" s="86" t="s">
        <v>72</v>
      </c>
      <c r="AM434" s="86" t="s">
        <v>72</v>
      </c>
      <c r="AN434" s="86" t="s">
        <v>72</v>
      </c>
      <c r="AO434" s="86" t="s">
        <v>72</v>
      </c>
      <c r="AP434" s="86" t="s">
        <v>72</v>
      </c>
      <c r="AQ434" s="86" t="s">
        <v>72</v>
      </c>
      <c r="AR434" s="86" t="s">
        <v>72</v>
      </c>
      <c r="AS434" s="86" t="s">
        <v>72</v>
      </c>
      <c r="AT434" s="86" t="s">
        <v>72</v>
      </c>
      <c r="AU434" s="86" t="s">
        <v>72</v>
      </c>
      <c r="AV434" s="86" t="s">
        <v>72</v>
      </c>
    </row>
    <row r="435" spans="1:48" x14ac:dyDescent="0.2">
      <c r="A435" s="5"/>
      <c r="B435" s="8"/>
      <c r="C435" s="4"/>
      <c r="D435" s="10"/>
      <c r="E435" s="4"/>
      <c r="F435" s="4"/>
      <c r="G435" s="4"/>
      <c r="H435" s="4"/>
      <c r="I435" s="4"/>
      <c r="J435" s="4"/>
      <c r="K435" s="4"/>
      <c r="L435" s="10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10"/>
      <c r="AP435" s="4"/>
      <c r="AQ435" s="10"/>
      <c r="AR435" s="4"/>
      <c r="AS435" s="4"/>
      <c r="AT435" s="4"/>
      <c r="AU435" s="4"/>
      <c r="AV435" s="4"/>
    </row>
    <row r="438" spans="1:48" x14ac:dyDescent="0.2">
      <c r="C438" s="1072" t="s">
        <v>627</v>
      </c>
      <c r="D438" s="1072"/>
      <c r="E438" s="1072"/>
      <c r="F438" s="1072"/>
      <c r="G438" s="1072"/>
      <c r="H438" s="1072"/>
      <c r="AL438" s="1072" t="s">
        <v>628</v>
      </c>
      <c r="AM438" s="1072"/>
      <c r="AN438" s="1072"/>
      <c r="AO438" s="1072"/>
      <c r="AP438" s="1072"/>
      <c r="AQ438" s="1072"/>
      <c r="AR438" s="1072"/>
    </row>
    <row r="439" spans="1:48" x14ac:dyDescent="0.2">
      <c r="C439" s="1072" t="s">
        <v>629</v>
      </c>
      <c r="D439" s="1072"/>
      <c r="E439" s="1072"/>
      <c r="F439" s="1072"/>
      <c r="G439" s="1072"/>
      <c r="H439" s="1072"/>
      <c r="AN439" s="16"/>
      <c r="AO439" s="194"/>
      <c r="AP439" s="16"/>
    </row>
    <row r="440" spans="1:48" x14ac:dyDescent="0.2">
      <c r="C440" s="1072" t="s">
        <v>630</v>
      </c>
      <c r="D440" s="1072"/>
      <c r="E440" s="1072"/>
      <c r="F440" s="1072"/>
      <c r="G440" s="1072"/>
      <c r="H440" s="1072"/>
      <c r="AN440" s="16"/>
      <c r="AO440" s="194"/>
      <c r="AP440" s="16"/>
    </row>
    <row r="441" spans="1:48" x14ac:dyDescent="0.2">
      <c r="C441" s="1082" t="s">
        <v>631</v>
      </c>
      <c r="D441" s="1082"/>
      <c r="E441" s="1082"/>
      <c r="F441" s="1082"/>
      <c r="G441" s="1082"/>
      <c r="H441" s="1082"/>
      <c r="AN441" s="1072" t="s">
        <v>632</v>
      </c>
      <c r="AO441" s="1072"/>
      <c r="AP441" s="1072"/>
    </row>
    <row r="442" spans="1:48" x14ac:dyDescent="0.2">
      <c r="C442" s="1082"/>
      <c r="D442" s="1082"/>
      <c r="E442" s="1082"/>
      <c r="F442" s="1082"/>
      <c r="G442" s="1082"/>
      <c r="H442" s="1082"/>
      <c r="AN442" s="17"/>
      <c r="AO442" s="194"/>
      <c r="AP442" s="17"/>
    </row>
    <row r="443" spans="1:48" x14ac:dyDescent="0.2">
      <c r="C443" s="1072"/>
      <c r="D443" s="1072"/>
      <c r="E443" s="1072"/>
      <c r="F443" s="1072"/>
      <c r="G443" s="1072"/>
      <c r="H443" s="1072"/>
      <c r="AN443" s="17"/>
      <c r="AO443" s="194"/>
      <c r="AP443" s="17"/>
    </row>
    <row r="444" spans="1:48" x14ac:dyDescent="0.2">
      <c r="C444" s="17"/>
      <c r="D444" s="16"/>
      <c r="E444" s="17"/>
      <c r="F444" s="17"/>
      <c r="G444" s="17"/>
      <c r="H444" s="17"/>
      <c r="AN444" s="17"/>
      <c r="AO444" s="194"/>
      <c r="AP444" s="17"/>
    </row>
    <row r="445" spans="1:48" x14ac:dyDescent="0.2">
      <c r="C445" s="17"/>
      <c r="D445" s="16"/>
      <c r="E445" s="17"/>
      <c r="F445" s="17"/>
      <c r="G445" s="17"/>
      <c r="H445" s="17"/>
      <c r="AN445" s="17"/>
      <c r="AO445" s="194"/>
      <c r="AP445" s="17"/>
    </row>
    <row r="446" spans="1:48" x14ac:dyDescent="0.2">
      <c r="C446" s="17"/>
      <c r="D446" s="16"/>
      <c r="E446" s="17"/>
      <c r="F446" s="17"/>
      <c r="G446" s="17"/>
      <c r="H446" s="17"/>
      <c r="AN446" s="17"/>
      <c r="AO446" s="194"/>
      <c r="AP446" s="17"/>
    </row>
    <row r="447" spans="1:48" x14ac:dyDescent="0.2">
      <c r="C447" s="1080" t="s">
        <v>633</v>
      </c>
      <c r="D447" s="1080"/>
      <c r="E447" s="1080"/>
      <c r="F447" s="1080"/>
      <c r="G447" s="1080"/>
      <c r="H447" s="1080"/>
      <c r="AN447" s="1080" t="s">
        <v>634</v>
      </c>
      <c r="AO447" s="1080"/>
      <c r="AP447" s="1080"/>
    </row>
    <row r="448" spans="1:48" x14ac:dyDescent="0.2">
      <c r="C448" s="1081" t="s">
        <v>635</v>
      </c>
      <c r="D448" s="1081"/>
      <c r="E448" s="1081"/>
      <c r="F448" s="1081"/>
      <c r="G448" s="1081"/>
      <c r="H448" s="1081"/>
      <c r="AN448" s="1072" t="s">
        <v>636</v>
      </c>
      <c r="AO448" s="1072"/>
      <c r="AP448" s="1072"/>
    </row>
  </sheetData>
  <mergeCells count="71">
    <mergeCell ref="C447:H447"/>
    <mergeCell ref="AN447:AP447"/>
    <mergeCell ref="C448:H448"/>
    <mergeCell ref="AN448:AP448"/>
    <mergeCell ref="C439:H439"/>
    <mergeCell ref="C440:H440"/>
    <mergeCell ref="C441:H441"/>
    <mergeCell ref="AN441:AP441"/>
    <mergeCell ref="C442:H442"/>
    <mergeCell ref="C443:H443"/>
    <mergeCell ref="AP6:AP7"/>
    <mergeCell ref="AQ6:AQ7"/>
    <mergeCell ref="AR6:AR7"/>
    <mergeCell ref="AT6:AT7"/>
    <mergeCell ref="AU6:AV6"/>
    <mergeCell ref="AS5:AS7"/>
    <mergeCell ref="AT5:AV5"/>
    <mergeCell ref="AP5:AR5"/>
    <mergeCell ref="C438:H438"/>
    <mergeCell ref="AL438:AR438"/>
    <mergeCell ref="V6:V7"/>
    <mergeCell ref="X6:X7"/>
    <mergeCell ref="Y6:Y7"/>
    <mergeCell ref="Z6:Z7"/>
    <mergeCell ref="AA6:AA7"/>
    <mergeCell ref="AB6:AB7"/>
    <mergeCell ref="F6:F7"/>
    <mergeCell ref="G6:H6"/>
    <mergeCell ref="I6:I7"/>
    <mergeCell ref="M6:M7"/>
    <mergeCell ref="N6:N7"/>
    <mergeCell ref="O6:O7"/>
    <mergeCell ref="P6:P7"/>
    <mergeCell ref="Q6:Q7"/>
    <mergeCell ref="AH5:AH7"/>
    <mergeCell ref="AI5:AI7"/>
    <mergeCell ref="AJ5:AJ7"/>
    <mergeCell ref="AK5:AN5"/>
    <mergeCell ref="AO5:AO7"/>
    <mergeCell ref="AK6:AK7"/>
    <mergeCell ref="AL6:AL7"/>
    <mergeCell ref="AM6:AM7"/>
    <mergeCell ref="AN6:AN7"/>
    <mergeCell ref="X5:Y5"/>
    <mergeCell ref="Z5:AB5"/>
    <mergeCell ref="AC5:AD5"/>
    <mergeCell ref="AE5:AE7"/>
    <mergeCell ref="AF5:AF7"/>
    <mergeCell ref="R5:T5"/>
    <mergeCell ref="U5:V5"/>
    <mergeCell ref="W5:W7"/>
    <mergeCell ref="R6:R7"/>
    <mergeCell ref="S6:S7"/>
    <mergeCell ref="T6:T7"/>
    <mergeCell ref="U6:U7"/>
    <mergeCell ref="A1:AV1"/>
    <mergeCell ref="A2:AV2"/>
    <mergeCell ref="A3:AV3"/>
    <mergeCell ref="A5:A7"/>
    <mergeCell ref="B5:B7"/>
    <mergeCell ref="C5:C7"/>
    <mergeCell ref="D5:D7"/>
    <mergeCell ref="E5:E7"/>
    <mergeCell ref="F5:I5"/>
    <mergeCell ref="J5:J7"/>
    <mergeCell ref="AG5:AG7"/>
    <mergeCell ref="AC6:AC7"/>
    <mergeCell ref="AD6:AD7"/>
    <mergeCell ref="K5:K7"/>
    <mergeCell ref="L5:L7"/>
    <mergeCell ref="M5:Q5"/>
  </mergeCells>
  <pageMargins left="0" right="0" top="0" bottom="0" header="0.31496062992125984" footer="0.31496062992125984"/>
  <pageSetup paperSize="256" scale="30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BD356"/>
  <sheetViews>
    <sheetView topLeftCell="C48" zoomScale="75" zoomScaleNormal="75" workbookViewId="0">
      <selection activeCell="K356" sqref="K356:M356"/>
    </sheetView>
  </sheetViews>
  <sheetFormatPr baseColWidth="10" defaultColWidth="9.1640625" defaultRowHeight="15" x14ac:dyDescent="0.2"/>
  <cols>
    <col min="1" max="1" width="6.5" style="1" customWidth="1"/>
    <col min="2" max="2" width="24" style="1" hidden="1" customWidth="1"/>
    <col min="3" max="3" width="26.6640625" style="1" customWidth="1"/>
    <col min="4" max="4" width="17.1640625" style="167" customWidth="1"/>
    <col min="5" max="6" width="14.1640625" style="1" customWidth="1"/>
    <col min="7" max="7" width="12.83203125" style="1" customWidth="1"/>
    <col min="8" max="8" width="19.1640625" style="1" customWidth="1"/>
    <col min="9" max="9" width="13.33203125" style="1" customWidth="1"/>
    <col min="10" max="10" width="13.5" style="1" bestFit="1" customWidth="1"/>
    <col min="11" max="11" width="19" style="1" customWidth="1"/>
    <col min="12" max="12" width="17.5" style="1" customWidth="1"/>
    <col min="13" max="13" width="13.33203125" style="1" customWidth="1"/>
    <col min="14" max="14" width="24" style="1" bestFit="1" customWidth="1"/>
    <col min="15" max="15" width="18" style="1" customWidth="1"/>
    <col min="16" max="16" width="13.5" style="1" hidden="1" customWidth="1"/>
    <col min="17" max="17" width="7.1640625" style="1" hidden="1" customWidth="1"/>
    <col min="18" max="18" width="18.6640625" style="167" hidden="1" customWidth="1"/>
    <col min="19" max="19" width="6.5" style="1" hidden="1" customWidth="1"/>
    <col min="20" max="20" width="21.6640625" style="1" hidden="1" customWidth="1"/>
    <col min="21" max="21" width="16.5" style="1" hidden="1" customWidth="1"/>
    <col min="22" max="22" width="11.6640625" style="1" hidden="1" customWidth="1"/>
    <col min="23" max="23" width="28.1640625" style="1" hidden="1" customWidth="1"/>
    <col min="24" max="24" width="11.83203125" style="1" hidden="1" customWidth="1"/>
    <col min="25" max="25" width="13" style="1" hidden="1" customWidth="1"/>
    <col min="26" max="26" width="9.1640625" style="1" hidden="1" customWidth="1"/>
    <col min="27" max="27" width="11.5" style="1" hidden="1" customWidth="1"/>
    <col min="28" max="28" width="33.5" style="1" hidden="1" customWidth="1"/>
    <col min="29" max="29" width="8.33203125" style="1" hidden="1" customWidth="1"/>
    <col min="30" max="32" width="9.1640625" style="1" hidden="1" customWidth="1"/>
    <col min="33" max="33" width="7.5" style="1" hidden="1" customWidth="1"/>
    <col min="34" max="34" width="8.33203125" style="1" hidden="1" customWidth="1"/>
    <col min="35" max="35" width="6.83203125" style="1" hidden="1" customWidth="1"/>
    <col min="36" max="36" width="8" style="1" hidden="1" customWidth="1"/>
    <col min="37" max="37" width="9.1640625" style="1" hidden="1" customWidth="1"/>
    <col min="38" max="38" width="8" style="1" hidden="1" customWidth="1"/>
    <col min="39" max="39" width="5.83203125" style="1" hidden="1" customWidth="1"/>
    <col min="40" max="40" width="6.5" style="1" hidden="1" customWidth="1"/>
    <col min="41" max="42" width="9.1640625" style="1" hidden="1" customWidth="1"/>
    <col min="43" max="43" width="9.5" style="1" hidden="1" customWidth="1"/>
    <col min="44" max="44" width="6.5" style="1" hidden="1" customWidth="1"/>
    <col min="45" max="45" width="7.6640625" style="1" hidden="1" customWidth="1"/>
    <col min="46" max="46" width="25.5" style="1" hidden="1" customWidth="1"/>
    <col min="47" max="47" width="14" style="167" hidden="1" customWidth="1"/>
    <col min="48" max="48" width="9.1640625" style="1" hidden="1" customWidth="1"/>
    <col min="49" max="49" width="36.6640625" style="167" hidden="1" customWidth="1"/>
    <col min="50" max="50" width="25.5" style="1" hidden="1" customWidth="1"/>
    <col min="51" max="51" width="10" style="1" hidden="1" customWidth="1"/>
    <col min="52" max="52" width="23.33203125" style="1" hidden="1" customWidth="1"/>
    <col min="53" max="53" width="6.5" style="1" hidden="1" customWidth="1"/>
    <col min="54" max="54" width="7.5" style="1" hidden="1" customWidth="1"/>
    <col min="55" max="55" width="9.1640625" style="1"/>
    <col min="56" max="56" width="16.83203125" style="1" bestFit="1" customWidth="1"/>
    <col min="57" max="16384" width="9.1640625" style="1"/>
  </cols>
  <sheetData>
    <row r="1" spans="1:54" ht="21" x14ac:dyDescent="0.25">
      <c r="A1" s="1089" t="s">
        <v>760</v>
      </c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  <c r="P1" s="1089"/>
      <c r="Q1" s="1089"/>
      <c r="R1" s="1089"/>
      <c r="S1" s="1089"/>
      <c r="T1" s="1089"/>
      <c r="U1" s="1089"/>
      <c r="V1" s="1089"/>
      <c r="W1" s="1089"/>
      <c r="X1" s="1089"/>
      <c r="Y1" s="1089"/>
      <c r="Z1" s="1089"/>
      <c r="AA1" s="1089"/>
      <c r="AB1" s="1089"/>
      <c r="AC1" s="1089"/>
      <c r="AD1" s="1089"/>
      <c r="AE1" s="1089"/>
      <c r="AF1" s="1089"/>
      <c r="AG1" s="1089"/>
      <c r="AH1" s="1089"/>
      <c r="AI1" s="1089"/>
      <c r="AJ1" s="1089"/>
      <c r="AK1" s="1089"/>
      <c r="AL1" s="1089"/>
      <c r="AM1" s="1089"/>
      <c r="AN1" s="1089"/>
      <c r="AO1" s="1089"/>
      <c r="AP1" s="1089"/>
      <c r="AQ1" s="1089"/>
      <c r="AR1" s="1089"/>
      <c r="AS1" s="1089"/>
      <c r="AT1" s="1089"/>
      <c r="AU1" s="1089"/>
      <c r="AV1" s="1089"/>
      <c r="AW1" s="1089"/>
      <c r="AX1" s="1089"/>
      <c r="AY1" s="1089"/>
      <c r="AZ1" s="1089"/>
      <c r="BA1" s="1089"/>
      <c r="BB1" s="1089"/>
    </row>
    <row r="2" spans="1:54" ht="21" x14ac:dyDescent="0.25">
      <c r="A2" s="1089" t="s">
        <v>761</v>
      </c>
      <c r="B2" s="1089"/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089"/>
      <c r="V2" s="1089"/>
      <c r="W2" s="1089"/>
      <c r="X2" s="1089"/>
      <c r="Y2" s="1089"/>
      <c r="Z2" s="1089"/>
      <c r="AA2" s="1089"/>
      <c r="AB2" s="1089"/>
      <c r="AC2" s="1089"/>
      <c r="AD2" s="1089"/>
      <c r="AE2" s="1089"/>
      <c r="AF2" s="1089"/>
      <c r="AG2" s="1089"/>
      <c r="AH2" s="1089"/>
      <c r="AI2" s="1089"/>
      <c r="AJ2" s="1089"/>
      <c r="AK2" s="1089"/>
      <c r="AL2" s="1089"/>
      <c r="AM2" s="1089"/>
      <c r="AN2" s="1089"/>
      <c r="AO2" s="1089"/>
      <c r="AP2" s="1089"/>
      <c r="AQ2" s="1089"/>
      <c r="AR2" s="1089"/>
      <c r="AS2" s="1089"/>
      <c r="AT2" s="1089"/>
      <c r="AU2" s="1089"/>
      <c r="AV2" s="1089"/>
      <c r="AW2" s="1089"/>
      <c r="AX2" s="1089"/>
      <c r="AY2" s="1089"/>
      <c r="AZ2" s="1089"/>
      <c r="BA2" s="1089"/>
      <c r="BB2" s="1089"/>
    </row>
    <row r="3" spans="1:54" ht="21" x14ac:dyDescent="0.25">
      <c r="A3" s="251"/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  <c r="AT3" s="251"/>
      <c r="AU3" s="251"/>
      <c r="AV3" s="251"/>
      <c r="AW3" s="251"/>
      <c r="AX3" s="251"/>
      <c r="AY3" s="251"/>
      <c r="AZ3" s="251"/>
      <c r="BA3" s="251"/>
      <c r="BB3" s="251"/>
    </row>
    <row r="4" spans="1:54" ht="21" x14ac:dyDescent="0.25">
      <c r="A4" s="251"/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51"/>
      <c r="Y4" s="251"/>
      <c r="Z4" s="251"/>
      <c r="AA4" s="251"/>
      <c r="AB4" s="251"/>
      <c r="AC4" s="251"/>
      <c r="AD4" s="251"/>
      <c r="AE4" s="251"/>
      <c r="AF4" s="251"/>
      <c r="AG4" s="251"/>
      <c r="AH4" s="251"/>
      <c r="AI4" s="251"/>
      <c r="AJ4" s="251"/>
      <c r="AK4" s="251"/>
      <c r="AL4" s="251"/>
      <c r="AM4" s="251"/>
      <c r="AN4" s="251"/>
      <c r="AO4" s="251"/>
      <c r="AP4" s="251"/>
      <c r="AQ4" s="251"/>
      <c r="AR4" s="251"/>
      <c r="AS4" s="251"/>
      <c r="AT4" s="251"/>
      <c r="AU4" s="251"/>
      <c r="AV4" s="251"/>
      <c r="AW4" s="251"/>
      <c r="AX4" s="251"/>
      <c r="AY4" s="251"/>
      <c r="AZ4" s="251"/>
      <c r="BA4" s="251"/>
      <c r="BB4" s="251"/>
    </row>
    <row r="5" spans="1:54" ht="26" x14ac:dyDescent="0.3">
      <c r="A5" s="246"/>
      <c r="B5" s="246"/>
      <c r="C5" s="247" t="s">
        <v>894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</row>
    <row r="7" spans="1:54" s="164" customFormat="1" ht="36" customHeight="1" x14ac:dyDescent="0.2">
      <c r="A7" s="1090" t="s">
        <v>3</v>
      </c>
      <c r="B7" s="1091" t="s">
        <v>4</v>
      </c>
      <c r="C7" s="1070" t="s">
        <v>5</v>
      </c>
      <c r="D7" s="1070" t="s">
        <v>6</v>
      </c>
      <c r="E7" s="1070" t="s">
        <v>7</v>
      </c>
      <c r="F7" s="1070" t="s">
        <v>22</v>
      </c>
      <c r="G7" s="1070" t="s">
        <v>24</v>
      </c>
      <c r="H7" s="404"/>
      <c r="I7" s="1070" t="s">
        <v>8</v>
      </c>
      <c r="J7" s="1070"/>
      <c r="K7" s="1070"/>
      <c r="L7" s="1070"/>
      <c r="M7" s="1070" t="s">
        <v>23</v>
      </c>
      <c r="N7" s="1085" t="s">
        <v>762</v>
      </c>
      <c r="O7" s="1076" t="s">
        <v>28</v>
      </c>
      <c r="P7" s="1067" t="s">
        <v>9</v>
      </c>
      <c r="Q7" s="1066" t="s">
        <v>10</v>
      </c>
      <c r="R7" s="1066" t="s">
        <v>11</v>
      </c>
      <c r="S7" s="1066" t="s">
        <v>12</v>
      </c>
      <c r="T7" s="1066"/>
      <c r="U7" s="1066"/>
      <c r="V7" s="1066"/>
      <c r="W7" s="1066"/>
      <c r="X7" s="1066" t="s">
        <v>13</v>
      </c>
      <c r="Y7" s="1066"/>
      <c r="Z7" s="1066"/>
      <c r="AA7" s="1066" t="s">
        <v>14</v>
      </c>
      <c r="AB7" s="1066"/>
      <c r="AC7" s="1066" t="s">
        <v>15</v>
      </c>
      <c r="AD7" s="1066" t="s">
        <v>16</v>
      </c>
      <c r="AE7" s="1066"/>
      <c r="AF7" s="1066" t="s">
        <v>17</v>
      </c>
      <c r="AG7" s="1066"/>
      <c r="AH7" s="1066"/>
      <c r="AI7" s="1066" t="s">
        <v>18</v>
      </c>
      <c r="AJ7" s="1066"/>
      <c r="AK7" s="1064" t="s">
        <v>19</v>
      </c>
      <c r="AL7" s="1070" t="s">
        <v>20</v>
      </c>
      <c r="AM7" s="1070" t="s">
        <v>21</v>
      </c>
      <c r="AN7" s="1070" t="s">
        <v>22</v>
      </c>
      <c r="AO7" s="1066" t="s">
        <v>23</v>
      </c>
      <c r="AP7" s="1070" t="s">
        <v>24</v>
      </c>
      <c r="AQ7" s="1070" t="s">
        <v>25</v>
      </c>
      <c r="AR7" s="1070"/>
      <c r="AS7" s="1070"/>
      <c r="AT7" s="1070"/>
      <c r="AU7" s="1070" t="s">
        <v>26</v>
      </c>
      <c r="AV7" s="1070" t="s">
        <v>27</v>
      </c>
      <c r="AW7" s="1070"/>
      <c r="AX7" s="1070"/>
      <c r="AY7" s="1076" t="s">
        <v>28</v>
      </c>
      <c r="AZ7" s="1079" t="s">
        <v>29</v>
      </c>
      <c r="BA7" s="1079"/>
      <c r="BB7" s="1079"/>
    </row>
    <row r="8" spans="1:54" ht="38.25" customHeight="1" x14ac:dyDescent="0.2">
      <c r="A8" s="1090"/>
      <c r="B8" s="1091"/>
      <c r="C8" s="1070"/>
      <c r="D8" s="1070"/>
      <c r="E8" s="1070"/>
      <c r="F8" s="1070"/>
      <c r="G8" s="1070"/>
      <c r="H8" s="1084" t="s">
        <v>54</v>
      </c>
      <c r="I8" s="1088" t="s">
        <v>30</v>
      </c>
      <c r="J8" s="1088" t="s">
        <v>31</v>
      </c>
      <c r="K8" s="1088"/>
      <c r="L8" s="1088" t="s">
        <v>32</v>
      </c>
      <c r="M8" s="1070"/>
      <c r="N8" s="1086"/>
      <c r="O8" s="1077"/>
      <c r="P8" s="1068"/>
      <c r="Q8" s="1066"/>
      <c r="R8" s="1066"/>
      <c r="S8" s="1071" t="s">
        <v>33</v>
      </c>
      <c r="T8" s="1071" t="s">
        <v>34</v>
      </c>
      <c r="U8" s="1071" t="s">
        <v>35</v>
      </c>
      <c r="V8" s="1071" t="s">
        <v>36</v>
      </c>
      <c r="W8" s="1071" t="s">
        <v>37</v>
      </c>
      <c r="X8" s="1066" t="s">
        <v>38</v>
      </c>
      <c r="Y8" s="1066" t="s">
        <v>39</v>
      </c>
      <c r="Z8" s="1066" t="s">
        <v>40</v>
      </c>
      <c r="AA8" s="1071" t="s">
        <v>41</v>
      </c>
      <c r="AB8" s="1071" t="s">
        <v>12</v>
      </c>
      <c r="AC8" s="1066"/>
      <c r="AD8" s="1066" t="s">
        <v>42</v>
      </c>
      <c r="AE8" s="1066" t="s">
        <v>43</v>
      </c>
      <c r="AF8" s="1066" t="s">
        <v>44</v>
      </c>
      <c r="AG8" s="1066" t="s">
        <v>45</v>
      </c>
      <c r="AH8" s="1066" t="s">
        <v>11</v>
      </c>
      <c r="AI8" s="1071" t="s">
        <v>46</v>
      </c>
      <c r="AJ8" s="1071" t="s">
        <v>47</v>
      </c>
      <c r="AK8" s="1064"/>
      <c r="AL8" s="1070"/>
      <c r="AM8" s="1070"/>
      <c r="AN8" s="1070"/>
      <c r="AO8" s="1066"/>
      <c r="AP8" s="1070"/>
      <c r="AQ8" s="1070" t="s">
        <v>48</v>
      </c>
      <c r="AR8" s="1070" t="s">
        <v>49</v>
      </c>
      <c r="AS8" s="1070" t="s">
        <v>50</v>
      </c>
      <c r="AT8" s="1070" t="s">
        <v>51</v>
      </c>
      <c r="AU8" s="1070"/>
      <c r="AV8" s="1070" t="s">
        <v>52</v>
      </c>
      <c r="AW8" s="1073" t="s">
        <v>53</v>
      </c>
      <c r="AX8" s="1073" t="s">
        <v>54</v>
      </c>
      <c r="AY8" s="1077"/>
      <c r="AZ8" s="1070" t="s">
        <v>55</v>
      </c>
      <c r="BA8" s="1074" t="s">
        <v>56</v>
      </c>
      <c r="BB8" s="1075"/>
    </row>
    <row r="9" spans="1:54" ht="24.75" customHeight="1" x14ac:dyDescent="0.2">
      <c r="A9" s="1090"/>
      <c r="B9" s="1091"/>
      <c r="C9" s="1070"/>
      <c r="D9" s="1070"/>
      <c r="E9" s="1070"/>
      <c r="F9" s="1070"/>
      <c r="G9" s="1070"/>
      <c r="H9" s="1084"/>
      <c r="I9" s="1088"/>
      <c r="J9" s="406" t="s">
        <v>41</v>
      </c>
      <c r="K9" s="406" t="s">
        <v>12</v>
      </c>
      <c r="L9" s="1088"/>
      <c r="M9" s="1070"/>
      <c r="N9" s="1087"/>
      <c r="O9" s="1078"/>
      <c r="P9" s="1069"/>
      <c r="Q9" s="1066"/>
      <c r="R9" s="1066"/>
      <c r="S9" s="1071"/>
      <c r="T9" s="1071"/>
      <c r="U9" s="1071"/>
      <c r="V9" s="1071"/>
      <c r="W9" s="1071"/>
      <c r="X9" s="1066"/>
      <c r="Y9" s="1066"/>
      <c r="Z9" s="1066"/>
      <c r="AA9" s="1071"/>
      <c r="AB9" s="1071"/>
      <c r="AC9" s="1066"/>
      <c r="AD9" s="1066"/>
      <c r="AE9" s="1066"/>
      <c r="AF9" s="1066"/>
      <c r="AG9" s="1066"/>
      <c r="AH9" s="1066"/>
      <c r="AI9" s="1071"/>
      <c r="AJ9" s="1071"/>
      <c r="AK9" s="1064"/>
      <c r="AL9" s="1070"/>
      <c r="AM9" s="1070"/>
      <c r="AN9" s="1070"/>
      <c r="AO9" s="1066"/>
      <c r="AP9" s="1070"/>
      <c r="AQ9" s="1070"/>
      <c r="AR9" s="1070"/>
      <c r="AS9" s="1070"/>
      <c r="AT9" s="1070"/>
      <c r="AU9" s="1070"/>
      <c r="AV9" s="1070"/>
      <c r="AW9" s="1073"/>
      <c r="AX9" s="1073"/>
      <c r="AY9" s="1078"/>
      <c r="AZ9" s="1070"/>
      <c r="BA9" s="405" t="s">
        <v>57</v>
      </c>
      <c r="BB9" s="10" t="s">
        <v>58</v>
      </c>
    </row>
    <row r="10" spans="1:54" ht="21" customHeight="1" x14ac:dyDescent="0.2">
      <c r="A10" s="407">
        <v>1</v>
      </c>
      <c r="B10" s="407">
        <v>2</v>
      </c>
      <c r="C10" s="407">
        <v>2</v>
      </c>
      <c r="D10" s="407">
        <v>3</v>
      </c>
      <c r="E10" s="407">
        <v>4</v>
      </c>
      <c r="F10" s="407">
        <v>5</v>
      </c>
      <c r="G10" s="407">
        <v>6</v>
      </c>
      <c r="H10" s="407">
        <v>7</v>
      </c>
      <c r="I10" s="407">
        <v>8</v>
      </c>
      <c r="J10" s="407">
        <v>9</v>
      </c>
      <c r="K10" s="407">
        <v>10</v>
      </c>
      <c r="L10" s="407">
        <v>11</v>
      </c>
      <c r="M10" s="407">
        <v>12</v>
      </c>
      <c r="N10" s="407">
        <v>13</v>
      </c>
      <c r="O10" s="407">
        <v>14</v>
      </c>
      <c r="P10" s="3">
        <v>10</v>
      </c>
      <c r="Q10" s="408">
        <v>11</v>
      </c>
      <c r="R10" s="3">
        <v>12</v>
      </c>
      <c r="S10" s="3">
        <v>13</v>
      </c>
      <c r="T10" s="408">
        <v>14</v>
      </c>
      <c r="U10" s="3">
        <v>15</v>
      </c>
      <c r="V10" s="3">
        <v>16</v>
      </c>
      <c r="W10" s="408">
        <v>17</v>
      </c>
      <c r="X10" s="3">
        <v>18</v>
      </c>
      <c r="Y10" s="3">
        <v>19</v>
      </c>
      <c r="Z10" s="408">
        <v>20</v>
      </c>
      <c r="AA10" s="3">
        <v>21</v>
      </c>
      <c r="AB10" s="3">
        <v>22</v>
      </c>
      <c r="AC10" s="408">
        <v>23</v>
      </c>
      <c r="AD10" s="3">
        <v>24</v>
      </c>
      <c r="AE10" s="3">
        <v>25</v>
      </c>
      <c r="AF10" s="408">
        <v>26</v>
      </c>
      <c r="AG10" s="3">
        <v>27</v>
      </c>
      <c r="AH10" s="3">
        <v>28</v>
      </c>
      <c r="AI10" s="408">
        <v>29</v>
      </c>
      <c r="AJ10" s="3">
        <v>30</v>
      </c>
      <c r="AK10" s="3">
        <v>31</v>
      </c>
      <c r="AL10" s="408">
        <v>32</v>
      </c>
      <c r="AM10" s="3">
        <v>33</v>
      </c>
      <c r="AN10" s="3">
        <v>34</v>
      </c>
      <c r="AO10" s="408">
        <v>35</v>
      </c>
      <c r="AP10" s="3">
        <v>36</v>
      </c>
      <c r="AQ10" s="3">
        <v>37</v>
      </c>
      <c r="AR10" s="408">
        <v>38</v>
      </c>
      <c r="AS10" s="3">
        <v>39</v>
      </c>
      <c r="AT10" s="3">
        <v>40</v>
      </c>
      <c r="AU10" s="408">
        <v>41</v>
      </c>
      <c r="AV10" s="3">
        <v>42</v>
      </c>
      <c r="AW10" s="3">
        <v>43</v>
      </c>
      <c r="AX10" s="408">
        <v>44</v>
      </c>
      <c r="AY10" s="3">
        <v>45</v>
      </c>
      <c r="AZ10" s="3">
        <v>46</v>
      </c>
      <c r="BA10" s="408">
        <v>47</v>
      </c>
      <c r="BB10" s="3">
        <v>48</v>
      </c>
    </row>
    <row r="11" spans="1:54" ht="21" customHeight="1" x14ac:dyDescent="0.2">
      <c r="A11" s="409"/>
      <c r="B11" s="409"/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352"/>
      <c r="Q11" s="408"/>
      <c r="R11" s="3"/>
      <c r="S11" s="3"/>
      <c r="T11" s="408"/>
      <c r="U11" s="3"/>
      <c r="V11" s="3"/>
      <c r="W11" s="408"/>
      <c r="X11" s="3"/>
      <c r="Y11" s="3"/>
      <c r="Z11" s="408"/>
      <c r="AA11" s="3"/>
      <c r="AB11" s="3"/>
      <c r="AC11" s="408"/>
      <c r="AD11" s="3"/>
      <c r="AE11" s="3"/>
      <c r="AF11" s="408"/>
      <c r="AG11" s="3"/>
      <c r="AH11" s="3"/>
      <c r="AI11" s="408"/>
      <c r="AJ11" s="3"/>
      <c r="AK11" s="3"/>
      <c r="AL11" s="408"/>
      <c r="AM11" s="3"/>
      <c r="AN11" s="410"/>
      <c r="AO11" s="408"/>
      <c r="AP11" s="411"/>
      <c r="AQ11" s="3"/>
      <c r="AR11" s="408"/>
      <c r="AS11" s="3"/>
      <c r="AT11" s="407"/>
      <c r="AU11" s="408"/>
      <c r="AV11" s="410"/>
      <c r="AW11" s="412"/>
      <c r="AX11" s="413"/>
      <c r="AY11" s="411"/>
      <c r="AZ11" s="3"/>
      <c r="BA11" s="408"/>
      <c r="BB11" s="3"/>
    </row>
    <row r="12" spans="1:54" s="425" customFormat="1" ht="21" customHeight="1" x14ac:dyDescent="0.2">
      <c r="A12" s="414">
        <v>1.1000000000000001</v>
      </c>
      <c r="B12" s="414"/>
      <c r="C12" s="415" t="s">
        <v>769</v>
      </c>
      <c r="D12" s="414"/>
      <c r="E12" s="414"/>
      <c r="F12" s="414"/>
      <c r="G12" s="414"/>
      <c r="H12" s="414"/>
      <c r="I12" s="414"/>
      <c r="J12" s="414"/>
      <c r="K12" s="414"/>
      <c r="L12" s="414"/>
      <c r="M12" s="414"/>
      <c r="N12" s="416">
        <f>SUM(N14:N52)</f>
        <v>40879596500</v>
      </c>
      <c r="O12" s="414"/>
      <c r="P12" s="417"/>
      <c r="Q12" s="418"/>
      <c r="R12" s="419"/>
      <c r="S12" s="419"/>
      <c r="T12" s="418"/>
      <c r="U12" s="419"/>
      <c r="V12" s="419"/>
      <c r="W12" s="418"/>
      <c r="X12" s="419"/>
      <c r="Y12" s="419"/>
      <c r="Z12" s="418"/>
      <c r="AA12" s="419"/>
      <c r="AB12" s="419"/>
      <c r="AC12" s="418"/>
      <c r="AD12" s="419"/>
      <c r="AE12" s="419"/>
      <c r="AF12" s="418"/>
      <c r="AG12" s="419"/>
      <c r="AH12" s="419"/>
      <c r="AI12" s="418"/>
      <c r="AJ12" s="419"/>
      <c r="AK12" s="419"/>
      <c r="AL12" s="418"/>
      <c r="AM12" s="419"/>
      <c r="AN12" s="420"/>
      <c r="AO12" s="418"/>
      <c r="AP12" s="421"/>
      <c r="AQ12" s="419"/>
      <c r="AR12" s="418"/>
      <c r="AS12" s="419"/>
      <c r="AT12" s="422"/>
      <c r="AU12" s="418"/>
      <c r="AV12" s="420"/>
      <c r="AW12" s="423"/>
      <c r="AX12" s="424"/>
      <c r="AY12" s="421"/>
      <c r="AZ12" s="419"/>
      <c r="BA12" s="418"/>
      <c r="BB12" s="419"/>
    </row>
    <row r="13" spans="1:54" s="430" customFormat="1" ht="17.25" customHeight="1" x14ac:dyDescent="0.2">
      <c r="A13" s="426"/>
      <c r="B13" s="426"/>
      <c r="C13" s="427"/>
      <c r="D13" s="428"/>
      <c r="E13" s="428"/>
      <c r="F13" s="428"/>
      <c r="G13" s="428"/>
      <c r="H13" s="428"/>
      <c r="I13" s="428"/>
      <c r="J13" s="428"/>
      <c r="K13" s="428"/>
      <c r="L13" s="428"/>
      <c r="M13" s="428"/>
      <c r="N13" s="428"/>
      <c r="O13" s="428"/>
      <c r="P13" s="352"/>
      <c r="Q13" s="84"/>
      <c r="R13" s="3"/>
      <c r="S13" s="3"/>
      <c r="T13" s="84"/>
      <c r="U13" s="3"/>
      <c r="V13" s="3"/>
      <c r="W13" s="84"/>
      <c r="X13" s="3"/>
      <c r="Y13" s="3"/>
      <c r="Z13" s="84"/>
      <c r="AA13" s="3"/>
      <c r="AB13" s="3"/>
      <c r="AC13" s="84"/>
      <c r="AD13" s="3"/>
      <c r="AE13" s="3"/>
      <c r="AF13" s="84"/>
      <c r="AG13" s="3"/>
      <c r="AH13" s="3"/>
      <c r="AI13" s="84"/>
      <c r="AJ13" s="3"/>
      <c r="AK13" s="3"/>
      <c r="AL13" s="84"/>
      <c r="AM13" s="3"/>
      <c r="AN13" s="410"/>
      <c r="AO13" s="84"/>
      <c r="AP13" s="411"/>
      <c r="AQ13" s="3"/>
      <c r="AR13" s="84"/>
      <c r="AS13" s="3"/>
      <c r="AT13" s="407"/>
      <c r="AU13" s="84"/>
      <c r="AV13" s="410"/>
      <c r="AW13" s="412"/>
      <c r="AX13" s="429"/>
      <c r="AY13" s="411"/>
      <c r="AZ13" s="3"/>
      <c r="BA13" s="84"/>
      <c r="BB13" s="3"/>
    </row>
    <row r="14" spans="1:54" s="511" customFormat="1" ht="45" x14ac:dyDescent="0.2">
      <c r="A14" s="496" t="s">
        <v>770</v>
      </c>
      <c r="B14" s="497"/>
      <c r="C14" s="498" t="s">
        <v>771</v>
      </c>
      <c r="D14" s="499" t="s">
        <v>411</v>
      </c>
      <c r="E14" s="499" t="s">
        <v>72</v>
      </c>
      <c r="F14" s="500">
        <v>48240</v>
      </c>
      <c r="G14" s="499">
        <v>1978</v>
      </c>
      <c r="H14" s="498" t="s">
        <v>772</v>
      </c>
      <c r="I14" s="501" t="s">
        <v>773</v>
      </c>
      <c r="J14" s="502">
        <v>28507</v>
      </c>
      <c r="K14" s="499" t="s">
        <v>72</v>
      </c>
      <c r="L14" s="498" t="s">
        <v>774</v>
      </c>
      <c r="M14" s="499" t="s">
        <v>775</v>
      </c>
      <c r="N14" s="503">
        <v>23830560000</v>
      </c>
      <c r="O14" s="504"/>
      <c r="P14" s="505"/>
      <c r="Q14" s="506"/>
      <c r="R14" s="261"/>
      <c r="S14" s="506"/>
      <c r="T14" s="506"/>
      <c r="U14" s="506"/>
      <c r="V14" s="506"/>
      <c r="W14" s="506"/>
      <c r="X14" s="506"/>
      <c r="Y14" s="506"/>
      <c r="Z14" s="506"/>
      <c r="AA14" s="506"/>
      <c r="AB14" s="506"/>
      <c r="AC14" s="506"/>
      <c r="AD14" s="506"/>
      <c r="AE14" s="506"/>
      <c r="AF14" s="506"/>
      <c r="AG14" s="506"/>
      <c r="AH14" s="506"/>
      <c r="AI14" s="506"/>
      <c r="AJ14" s="506"/>
      <c r="AK14" s="506"/>
      <c r="AL14" s="506"/>
      <c r="AM14" s="506"/>
      <c r="AN14" s="507"/>
      <c r="AO14" s="506"/>
      <c r="AP14" s="508"/>
      <c r="AQ14" s="506"/>
      <c r="AR14" s="506"/>
      <c r="AS14" s="506"/>
      <c r="AT14" s="443"/>
      <c r="AU14" s="261"/>
      <c r="AV14" s="507"/>
      <c r="AW14" s="509"/>
      <c r="AX14" s="510"/>
      <c r="AY14" s="508"/>
      <c r="AZ14" s="506"/>
      <c r="BA14" s="506"/>
      <c r="BB14" s="506"/>
    </row>
    <row r="15" spans="1:54" s="511" customFormat="1" ht="30" x14ac:dyDescent="0.2">
      <c r="A15" s="496" t="s">
        <v>776</v>
      </c>
      <c r="B15" s="512"/>
      <c r="C15" s="513" t="s">
        <v>777</v>
      </c>
      <c r="D15" s="514" t="s">
        <v>72</v>
      </c>
      <c r="E15" s="514" t="s">
        <v>72</v>
      </c>
      <c r="F15" s="515">
        <v>2000</v>
      </c>
      <c r="G15" s="514" t="s">
        <v>72</v>
      </c>
      <c r="H15" s="513" t="s">
        <v>778</v>
      </c>
      <c r="I15" s="516" t="s">
        <v>72</v>
      </c>
      <c r="J15" s="517">
        <v>37313</v>
      </c>
      <c r="K15" s="514">
        <v>10</v>
      </c>
      <c r="L15" s="513" t="s">
        <v>774</v>
      </c>
      <c r="M15" s="514" t="s">
        <v>779</v>
      </c>
      <c r="N15" s="518">
        <v>738000000</v>
      </c>
      <c r="O15" s="519"/>
      <c r="P15" s="505"/>
      <c r="Q15" s="506"/>
      <c r="R15" s="261"/>
      <c r="S15" s="506"/>
      <c r="T15" s="506"/>
      <c r="U15" s="506"/>
      <c r="V15" s="506"/>
      <c r="W15" s="506"/>
      <c r="X15" s="506"/>
      <c r="Y15" s="506"/>
      <c r="Z15" s="506"/>
      <c r="AA15" s="506"/>
      <c r="AB15" s="506"/>
      <c r="AC15" s="506"/>
      <c r="AD15" s="506"/>
      <c r="AE15" s="506"/>
      <c r="AF15" s="506"/>
      <c r="AG15" s="506"/>
      <c r="AH15" s="506"/>
      <c r="AI15" s="506"/>
      <c r="AJ15" s="506"/>
      <c r="AK15" s="506"/>
      <c r="AL15" s="506"/>
      <c r="AM15" s="506"/>
      <c r="AN15" s="507"/>
      <c r="AO15" s="506"/>
      <c r="AP15" s="508"/>
      <c r="AQ15" s="506"/>
      <c r="AR15" s="506"/>
      <c r="AS15" s="506"/>
      <c r="AT15" s="443"/>
      <c r="AU15" s="261"/>
      <c r="AV15" s="507"/>
      <c r="AW15" s="509"/>
      <c r="AX15" s="510"/>
      <c r="AY15" s="508"/>
      <c r="AZ15" s="506"/>
      <c r="BA15" s="506"/>
      <c r="BB15" s="506"/>
    </row>
    <row r="16" spans="1:54" s="511" customFormat="1" ht="30" x14ac:dyDescent="0.2">
      <c r="A16" s="496" t="s">
        <v>780</v>
      </c>
      <c r="B16" s="512"/>
      <c r="C16" s="513" t="s">
        <v>781</v>
      </c>
      <c r="D16" s="514" t="s">
        <v>72</v>
      </c>
      <c r="E16" s="514" t="s">
        <v>72</v>
      </c>
      <c r="F16" s="515">
        <v>830</v>
      </c>
      <c r="G16" s="514">
        <v>2002</v>
      </c>
      <c r="H16" s="513" t="s">
        <v>778</v>
      </c>
      <c r="I16" s="516" t="s">
        <v>72</v>
      </c>
      <c r="J16" s="517">
        <v>2002</v>
      </c>
      <c r="K16" s="514">
        <v>13</v>
      </c>
      <c r="L16" s="513" t="s">
        <v>774</v>
      </c>
      <c r="M16" s="514" t="s">
        <v>779</v>
      </c>
      <c r="N16" s="518">
        <v>181770000</v>
      </c>
      <c r="O16" s="519"/>
      <c r="P16" s="505"/>
      <c r="Q16" s="506"/>
      <c r="R16" s="261"/>
      <c r="S16" s="506"/>
      <c r="T16" s="506"/>
      <c r="U16" s="506"/>
      <c r="V16" s="506"/>
      <c r="W16" s="506"/>
      <c r="X16" s="506"/>
      <c r="Y16" s="506"/>
      <c r="Z16" s="506"/>
      <c r="AA16" s="506"/>
      <c r="AB16" s="506"/>
      <c r="AC16" s="506"/>
      <c r="AD16" s="506"/>
      <c r="AE16" s="506"/>
      <c r="AF16" s="506"/>
      <c r="AG16" s="506"/>
      <c r="AH16" s="506"/>
      <c r="AI16" s="506"/>
      <c r="AJ16" s="506"/>
      <c r="AK16" s="506"/>
      <c r="AL16" s="506"/>
      <c r="AM16" s="506"/>
      <c r="AN16" s="507"/>
      <c r="AO16" s="506"/>
      <c r="AP16" s="508"/>
      <c r="AQ16" s="506"/>
      <c r="AR16" s="506"/>
      <c r="AS16" s="506"/>
      <c r="AT16" s="443"/>
      <c r="AU16" s="261"/>
      <c r="AV16" s="507"/>
      <c r="AW16" s="509"/>
      <c r="AX16" s="510"/>
      <c r="AY16" s="508"/>
      <c r="AZ16" s="506"/>
      <c r="BA16" s="506"/>
      <c r="BB16" s="506"/>
    </row>
    <row r="17" spans="1:54" s="511" customFormat="1" ht="30" x14ac:dyDescent="0.2">
      <c r="A17" s="496" t="s">
        <v>782</v>
      </c>
      <c r="B17" s="512"/>
      <c r="C17" s="513" t="s">
        <v>783</v>
      </c>
      <c r="D17" s="514" t="s">
        <v>72</v>
      </c>
      <c r="E17" s="514" t="s">
        <v>72</v>
      </c>
      <c r="F17" s="515">
        <v>1065</v>
      </c>
      <c r="G17" s="514">
        <v>2002</v>
      </c>
      <c r="H17" s="513" t="s">
        <v>778</v>
      </c>
      <c r="I17" s="516" t="s">
        <v>72</v>
      </c>
      <c r="J17" s="517">
        <v>2002</v>
      </c>
      <c r="K17" s="514">
        <v>12</v>
      </c>
      <c r="L17" s="513" t="s">
        <v>774</v>
      </c>
      <c r="M17" s="514" t="s">
        <v>779</v>
      </c>
      <c r="N17" s="518">
        <v>233235000</v>
      </c>
      <c r="O17" s="519"/>
      <c r="P17" s="505"/>
      <c r="Q17" s="506"/>
      <c r="R17" s="261"/>
      <c r="S17" s="506"/>
      <c r="T17" s="506"/>
      <c r="U17" s="506"/>
      <c r="V17" s="506"/>
      <c r="W17" s="506"/>
      <c r="X17" s="506"/>
      <c r="Y17" s="506"/>
      <c r="Z17" s="506"/>
      <c r="AA17" s="506"/>
      <c r="AB17" s="506"/>
      <c r="AC17" s="506"/>
      <c r="AD17" s="506"/>
      <c r="AE17" s="506"/>
      <c r="AF17" s="506"/>
      <c r="AG17" s="506"/>
      <c r="AH17" s="506"/>
      <c r="AI17" s="506"/>
      <c r="AJ17" s="506"/>
      <c r="AK17" s="506"/>
      <c r="AL17" s="506"/>
      <c r="AM17" s="506"/>
      <c r="AN17" s="507"/>
      <c r="AO17" s="506"/>
      <c r="AP17" s="508"/>
      <c r="AQ17" s="506"/>
      <c r="AR17" s="506"/>
      <c r="AS17" s="506"/>
      <c r="AT17" s="443"/>
      <c r="AU17" s="261"/>
      <c r="AV17" s="507"/>
      <c r="AW17" s="509"/>
      <c r="AX17" s="510"/>
      <c r="AY17" s="508"/>
      <c r="AZ17" s="506"/>
      <c r="BA17" s="506"/>
      <c r="BB17" s="506"/>
    </row>
    <row r="18" spans="1:54" s="511" customFormat="1" ht="31.5" customHeight="1" x14ac:dyDescent="0.2">
      <c r="A18" s="496" t="s">
        <v>784</v>
      </c>
      <c r="B18" s="512"/>
      <c r="C18" s="513" t="s">
        <v>785</v>
      </c>
      <c r="D18" s="514" t="s">
        <v>72</v>
      </c>
      <c r="E18" s="514" t="s">
        <v>72</v>
      </c>
      <c r="F18" s="515">
        <v>26612</v>
      </c>
      <c r="G18" s="514">
        <v>2002</v>
      </c>
      <c r="H18" s="513" t="s">
        <v>786</v>
      </c>
      <c r="I18" s="516" t="s">
        <v>72</v>
      </c>
      <c r="J18" s="517">
        <v>2011</v>
      </c>
      <c r="K18" s="514">
        <v>3</v>
      </c>
      <c r="L18" s="513" t="s">
        <v>774</v>
      </c>
      <c r="M18" s="514" t="s">
        <v>81</v>
      </c>
      <c r="N18" s="518">
        <v>203109000</v>
      </c>
      <c r="O18" s="519"/>
      <c r="P18" s="505"/>
      <c r="Q18" s="506"/>
      <c r="R18" s="261"/>
      <c r="S18" s="506"/>
      <c r="T18" s="506"/>
      <c r="U18" s="506"/>
      <c r="V18" s="506"/>
      <c r="W18" s="506"/>
      <c r="X18" s="506"/>
      <c r="Y18" s="506"/>
      <c r="Z18" s="506"/>
      <c r="AA18" s="506"/>
      <c r="AB18" s="506"/>
      <c r="AC18" s="506"/>
      <c r="AD18" s="506"/>
      <c r="AE18" s="506"/>
      <c r="AF18" s="506"/>
      <c r="AG18" s="506"/>
      <c r="AH18" s="506"/>
      <c r="AI18" s="506"/>
      <c r="AJ18" s="506"/>
      <c r="AK18" s="506"/>
      <c r="AL18" s="506"/>
      <c r="AM18" s="506"/>
      <c r="AN18" s="507"/>
      <c r="AO18" s="506"/>
      <c r="AP18" s="508"/>
      <c r="AQ18" s="506"/>
      <c r="AR18" s="506"/>
      <c r="AS18" s="506"/>
      <c r="AT18" s="443"/>
      <c r="AU18" s="261"/>
      <c r="AV18" s="507"/>
      <c r="AW18" s="509"/>
      <c r="AX18" s="510"/>
      <c r="AY18" s="508"/>
      <c r="AZ18" s="506"/>
      <c r="BA18" s="506"/>
      <c r="BB18" s="506"/>
    </row>
    <row r="19" spans="1:54" s="511" customFormat="1" ht="29.25" customHeight="1" x14ac:dyDescent="0.2">
      <c r="A19" s="496" t="s">
        <v>787</v>
      </c>
      <c r="B19" s="512"/>
      <c r="C19" s="513" t="s">
        <v>788</v>
      </c>
      <c r="D19" s="514" t="s">
        <v>72</v>
      </c>
      <c r="E19" s="514" t="s">
        <v>72</v>
      </c>
      <c r="F19" s="515">
        <v>592</v>
      </c>
      <c r="G19" s="514">
        <v>2005</v>
      </c>
      <c r="H19" s="513" t="s">
        <v>789</v>
      </c>
      <c r="I19" s="516" t="s">
        <v>72</v>
      </c>
      <c r="J19" s="517">
        <v>2011</v>
      </c>
      <c r="K19" s="514">
        <v>6</v>
      </c>
      <c r="L19" s="513" t="s">
        <v>774</v>
      </c>
      <c r="M19" s="514" t="s">
        <v>81</v>
      </c>
      <c r="N19" s="518">
        <v>80000000</v>
      </c>
      <c r="O19" s="519"/>
      <c r="P19" s="505"/>
      <c r="Q19" s="506"/>
      <c r="R19" s="261"/>
      <c r="S19" s="506"/>
      <c r="T19" s="506"/>
      <c r="U19" s="506"/>
      <c r="V19" s="506"/>
      <c r="W19" s="506"/>
      <c r="X19" s="506"/>
      <c r="Y19" s="506"/>
      <c r="Z19" s="506"/>
      <c r="AA19" s="506"/>
      <c r="AB19" s="506"/>
      <c r="AC19" s="506"/>
      <c r="AD19" s="506"/>
      <c r="AE19" s="506"/>
      <c r="AF19" s="506"/>
      <c r="AG19" s="506"/>
      <c r="AH19" s="506"/>
      <c r="AI19" s="506"/>
      <c r="AJ19" s="506"/>
      <c r="AK19" s="506"/>
      <c r="AL19" s="506"/>
      <c r="AM19" s="506"/>
      <c r="AN19" s="507"/>
      <c r="AO19" s="506"/>
      <c r="AP19" s="508"/>
      <c r="AQ19" s="506"/>
      <c r="AR19" s="506"/>
      <c r="AS19" s="506"/>
      <c r="AT19" s="443"/>
      <c r="AU19" s="261"/>
      <c r="AV19" s="507"/>
      <c r="AW19" s="509"/>
      <c r="AX19" s="510"/>
      <c r="AY19" s="508"/>
      <c r="AZ19" s="506"/>
      <c r="BA19" s="506"/>
      <c r="BB19" s="506"/>
    </row>
    <row r="20" spans="1:54" s="511" customFormat="1" ht="41.25" customHeight="1" x14ac:dyDescent="0.2">
      <c r="A20" s="496" t="s">
        <v>790</v>
      </c>
      <c r="B20" s="512"/>
      <c r="C20" s="513" t="s">
        <v>791</v>
      </c>
      <c r="D20" s="514" t="s">
        <v>72</v>
      </c>
      <c r="E20" s="514" t="s">
        <v>72</v>
      </c>
      <c r="F20" s="515">
        <v>332</v>
      </c>
      <c r="G20" s="514">
        <v>1994</v>
      </c>
      <c r="H20" s="513" t="s">
        <v>792</v>
      </c>
      <c r="I20" s="516" t="s">
        <v>72</v>
      </c>
      <c r="J20" s="517">
        <v>34386</v>
      </c>
      <c r="K20" s="514">
        <v>3556</v>
      </c>
      <c r="L20" s="513" t="s">
        <v>774</v>
      </c>
      <c r="M20" s="514" t="s">
        <v>775</v>
      </c>
      <c r="N20" s="518">
        <v>122508000</v>
      </c>
      <c r="O20" s="519"/>
      <c r="P20" s="505"/>
      <c r="Q20" s="506"/>
      <c r="R20" s="261"/>
      <c r="S20" s="506"/>
      <c r="T20" s="506"/>
      <c r="U20" s="506"/>
      <c r="V20" s="506"/>
      <c r="W20" s="506"/>
      <c r="X20" s="506"/>
      <c r="Y20" s="506"/>
      <c r="Z20" s="506"/>
      <c r="AA20" s="506"/>
      <c r="AB20" s="506"/>
      <c r="AC20" s="506"/>
      <c r="AD20" s="506"/>
      <c r="AE20" s="506"/>
      <c r="AF20" s="506"/>
      <c r="AG20" s="506"/>
      <c r="AH20" s="506"/>
      <c r="AI20" s="506"/>
      <c r="AJ20" s="506"/>
      <c r="AK20" s="506"/>
      <c r="AL20" s="506"/>
      <c r="AM20" s="506"/>
      <c r="AN20" s="507"/>
      <c r="AO20" s="506"/>
      <c r="AP20" s="508"/>
      <c r="AQ20" s="506"/>
      <c r="AR20" s="506"/>
      <c r="AS20" s="506"/>
      <c r="AT20" s="443"/>
      <c r="AU20" s="261"/>
      <c r="AV20" s="507"/>
      <c r="AW20" s="509"/>
      <c r="AX20" s="510"/>
      <c r="AY20" s="508"/>
      <c r="AZ20" s="506"/>
      <c r="BA20" s="506"/>
      <c r="BB20" s="506"/>
    </row>
    <row r="21" spans="1:54" s="511" customFormat="1" ht="46.5" customHeight="1" x14ac:dyDescent="0.2">
      <c r="A21" s="496" t="s">
        <v>793</v>
      </c>
      <c r="B21" s="512"/>
      <c r="C21" s="513" t="s">
        <v>794</v>
      </c>
      <c r="D21" s="514" t="s">
        <v>72</v>
      </c>
      <c r="E21" s="514" t="s">
        <v>72</v>
      </c>
      <c r="F21" s="515">
        <v>2653</v>
      </c>
      <c r="G21" s="514">
        <v>1995</v>
      </c>
      <c r="H21" s="513" t="s">
        <v>778</v>
      </c>
      <c r="I21" s="516" t="s">
        <v>72</v>
      </c>
      <c r="J21" s="517">
        <v>34757</v>
      </c>
      <c r="K21" s="514">
        <v>3562</v>
      </c>
      <c r="L21" s="513" t="s">
        <v>774</v>
      </c>
      <c r="M21" s="514" t="s">
        <v>775</v>
      </c>
      <c r="N21" s="518">
        <v>772023000</v>
      </c>
      <c r="O21" s="519"/>
      <c r="P21" s="505"/>
      <c r="Q21" s="506"/>
      <c r="R21" s="261"/>
      <c r="S21" s="506"/>
      <c r="T21" s="506"/>
      <c r="U21" s="506"/>
      <c r="V21" s="506"/>
      <c r="W21" s="506"/>
      <c r="X21" s="506"/>
      <c r="Y21" s="506"/>
      <c r="Z21" s="506"/>
      <c r="AA21" s="506"/>
      <c r="AB21" s="506"/>
      <c r="AC21" s="506"/>
      <c r="AD21" s="506"/>
      <c r="AE21" s="506"/>
      <c r="AF21" s="506"/>
      <c r="AG21" s="506"/>
      <c r="AH21" s="506"/>
      <c r="AI21" s="506"/>
      <c r="AJ21" s="506"/>
      <c r="AK21" s="506"/>
      <c r="AL21" s="506"/>
      <c r="AM21" s="506"/>
      <c r="AN21" s="507"/>
      <c r="AO21" s="506"/>
      <c r="AP21" s="508"/>
      <c r="AQ21" s="506"/>
      <c r="AR21" s="506"/>
      <c r="AS21" s="506"/>
      <c r="AT21" s="443"/>
      <c r="AU21" s="261"/>
      <c r="AV21" s="507"/>
      <c r="AW21" s="509"/>
      <c r="AX21" s="510"/>
      <c r="AY21" s="508"/>
      <c r="AZ21" s="506"/>
      <c r="BA21" s="506"/>
      <c r="BB21" s="506"/>
    </row>
    <row r="22" spans="1:54" s="511" customFormat="1" ht="30" x14ac:dyDescent="0.2">
      <c r="A22" s="496" t="s">
        <v>795</v>
      </c>
      <c r="B22" s="512"/>
      <c r="C22" s="513" t="s">
        <v>796</v>
      </c>
      <c r="D22" s="514" t="s">
        <v>72</v>
      </c>
      <c r="E22" s="514" t="s">
        <v>72</v>
      </c>
      <c r="F22" s="515">
        <v>2640</v>
      </c>
      <c r="G22" s="514" t="s">
        <v>72</v>
      </c>
      <c r="H22" s="513" t="s">
        <v>778</v>
      </c>
      <c r="I22" s="516" t="s">
        <v>72</v>
      </c>
      <c r="J22" s="517">
        <v>2002</v>
      </c>
      <c r="K22" s="514">
        <v>18</v>
      </c>
      <c r="L22" s="513" t="s">
        <v>774</v>
      </c>
      <c r="M22" s="514" t="s">
        <v>779</v>
      </c>
      <c r="N22" s="518">
        <v>974160000</v>
      </c>
      <c r="O22" s="519"/>
      <c r="P22" s="505"/>
      <c r="Q22" s="506"/>
      <c r="R22" s="261"/>
      <c r="S22" s="506"/>
      <c r="T22" s="506"/>
      <c r="U22" s="506"/>
      <c r="V22" s="506"/>
      <c r="W22" s="506"/>
      <c r="X22" s="506"/>
      <c r="Y22" s="506"/>
      <c r="Z22" s="506"/>
      <c r="AA22" s="506"/>
      <c r="AB22" s="506"/>
      <c r="AC22" s="506"/>
      <c r="AD22" s="506"/>
      <c r="AE22" s="506"/>
      <c r="AF22" s="506"/>
      <c r="AG22" s="506"/>
      <c r="AH22" s="506"/>
      <c r="AI22" s="506"/>
      <c r="AJ22" s="506"/>
      <c r="AK22" s="506"/>
      <c r="AL22" s="506"/>
      <c r="AM22" s="506"/>
      <c r="AN22" s="507"/>
      <c r="AO22" s="506"/>
      <c r="AP22" s="508"/>
      <c r="AQ22" s="506"/>
      <c r="AR22" s="506"/>
      <c r="AS22" s="506"/>
      <c r="AT22" s="443"/>
      <c r="AU22" s="261"/>
      <c r="AV22" s="507"/>
      <c r="AW22" s="509"/>
      <c r="AX22" s="510"/>
      <c r="AY22" s="508"/>
      <c r="AZ22" s="506"/>
      <c r="BA22" s="506"/>
      <c r="BB22" s="506"/>
    </row>
    <row r="23" spans="1:54" s="511" customFormat="1" ht="30" x14ac:dyDescent="0.2">
      <c r="A23" s="496" t="s">
        <v>797</v>
      </c>
      <c r="B23" s="512"/>
      <c r="C23" s="513" t="s">
        <v>798</v>
      </c>
      <c r="D23" s="514" t="s">
        <v>72</v>
      </c>
      <c r="E23" s="514" t="s">
        <v>72</v>
      </c>
      <c r="F23" s="515">
        <v>100000</v>
      </c>
      <c r="G23" s="514">
        <v>2008</v>
      </c>
      <c r="H23" s="513" t="s">
        <v>799</v>
      </c>
      <c r="I23" s="516" t="s">
        <v>800</v>
      </c>
      <c r="J23" s="517" t="s">
        <v>72</v>
      </c>
      <c r="K23" s="514" t="s">
        <v>72</v>
      </c>
      <c r="L23" s="513" t="s">
        <v>774</v>
      </c>
      <c r="M23" s="514" t="s">
        <v>72</v>
      </c>
      <c r="N23" s="518">
        <v>200000000</v>
      </c>
      <c r="O23" s="519"/>
      <c r="P23" s="505"/>
      <c r="Q23" s="506"/>
      <c r="R23" s="261"/>
      <c r="S23" s="506"/>
      <c r="T23" s="506"/>
      <c r="U23" s="506"/>
      <c r="V23" s="506"/>
      <c r="W23" s="506"/>
      <c r="X23" s="506"/>
      <c r="Y23" s="506"/>
      <c r="Z23" s="506"/>
      <c r="AA23" s="506"/>
      <c r="AB23" s="506"/>
      <c r="AC23" s="506"/>
      <c r="AD23" s="506"/>
      <c r="AE23" s="506"/>
      <c r="AF23" s="506"/>
      <c r="AG23" s="506"/>
      <c r="AH23" s="506"/>
      <c r="AI23" s="506"/>
      <c r="AJ23" s="506"/>
      <c r="AK23" s="506"/>
      <c r="AL23" s="506"/>
      <c r="AM23" s="506"/>
      <c r="AN23" s="507"/>
      <c r="AO23" s="506"/>
      <c r="AP23" s="508"/>
      <c r="AQ23" s="506"/>
      <c r="AR23" s="506"/>
      <c r="AS23" s="506"/>
      <c r="AT23" s="443"/>
      <c r="AU23" s="261"/>
      <c r="AV23" s="507"/>
      <c r="AW23" s="509"/>
      <c r="AX23" s="510"/>
      <c r="AY23" s="508"/>
      <c r="AZ23" s="506"/>
      <c r="BA23" s="506"/>
      <c r="BB23" s="506"/>
    </row>
    <row r="24" spans="1:54" s="511" customFormat="1" ht="30" x14ac:dyDescent="0.2">
      <c r="A24" s="496" t="s">
        <v>801</v>
      </c>
      <c r="B24" s="512"/>
      <c r="C24" s="513" t="s">
        <v>802</v>
      </c>
      <c r="D24" s="514" t="s">
        <v>411</v>
      </c>
      <c r="E24" s="514" t="s">
        <v>72</v>
      </c>
      <c r="F24" s="515">
        <v>4900</v>
      </c>
      <c r="G24" s="514" t="s">
        <v>72</v>
      </c>
      <c r="H24" s="513" t="s">
        <v>803</v>
      </c>
      <c r="I24" s="516" t="s">
        <v>410</v>
      </c>
      <c r="J24" s="517">
        <v>39310</v>
      </c>
      <c r="K24" s="514" t="s">
        <v>804</v>
      </c>
      <c r="L24" s="513" t="s">
        <v>774</v>
      </c>
      <c r="M24" s="514" t="s">
        <v>779</v>
      </c>
      <c r="N24" s="518">
        <v>269500000</v>
      </c>
      <c r="O24" s="519"/>
      <c r="P24" s="505"/>
      <c r="Q24" s="506"/>
      <c r="R24" s="261"/>
      <c r="S24" s="506"/>
      <c r="T24" s="506"/>
      <c r="U24" s="506"/>
      <c r="V24" s="506"/>
      <c r="W24" s="506"/>
      <c r="X24" s="506"/>
      <c r="Y24" s="506"/>
      <c r="Z24" s="506"/>
      <c r="AA24" s="506"/>
      <c r="AB24" s="506"/>
      <c r="AC24" s="506"/>
      <c r="AD24" s="506"/>
      <c r="AE24" s="506"/>
      <c r="AF24" s="506"/>
      <c r="AG24" s="506"/>
      <c r="AH24" s="506"/>
      <c r="AI24" s="506"/>
      <c r="AJ24" s="506"/>
      <c r="AK24" s="506"/>
      <c r="AL24" s="506"/>
      <c r="AM24" s="506"/>
      <c r="AN24" s="507"/>
      <c r="AO24" s="506"/>
      <c r="AP24" s="508"/>
      <c r="AQ24" s="506"/>
      <c r="AR24" s="506"/>
      <c r="AS24" s="506"/>
      <c r="AT24" s="443"/>
      <c r="AU24" s="261"/>
      <c r="AV24" s="507"/>
      <c r="AW24" s="509"/>
      <c r="AX24" s="510"/>
      <c r="AY24" s="508"/>
      <c r="AZ24" s="506"/>
      <c r="BA24" s="506"/>
      <c r="BB24" s="506"/>
    </row>
    <row r="25" spans="1:54" s="511" customFormat="1" ht="30" x14ac:dyDescent="0.2">
      <c r="A25" s="496" t="s">
        <v>805</v>
      </c>
      <c r="B25" s="512"/>
      <c r="C25" s="513" t="s">
        <v>806</v>
      </c>
      <c r="D25" s="514" t="s">
        <v>72</v>
      </c>
      <c r="E25" s="514" t="s">
        <v>72</v>
      </c>
      <c r="F25" s="515">
        <v>5125</v>
      </c>
      <c r="G25" s="514">
        <v>2011</v>
      </c>
      <c r="H25" s="513" t="s">
        <v>807</v>
      </c>
      <c r="I25" s="516" t="s">
        <v>808</v>
      </c>
      <c r="J25" s="517" t="s">
        <v>72</v>
      </c>
      <c r="K25" s="514" t="s">
        <v>72</v>
      </c>
      <c r="L25" s="513" t="s">
        <v>774</v>
      </c>
      <c r="M25" s="514" t="s">
        <v>809</v>
      </c>
      <c r="N25" s="518">
        <v>76875000</v>
      </c>
      <c r="O25" s="519"/>
      <c r="P25" s="505"/>
      <c r="Q25" s="506"/>
      <c r="R25" s="261"/>
      <c r="S25" s="506"/>
      <c r="T25" s="506"/>
      <c r="U25" s="506"/>
      <c r="V25" s="506"/>
      <c r="W25" s="506"/>
      <c r="X25" s="506"/>
      <c r="Y25" s="506"/>
      <c r="Z25" s="506"/>
      <c r="AA25" s="506"/>
      <c r="AB25" s="506"/>
      <c r="AC25" s="506"/>
      <c r="AD25" s="506"/>
      <c r="AE25" s="506"/>
      <c r="AF25" s="506"/>
      <c r="AG25" s="506"/>
      <c r="AH25" s="506"/>
      <c r="AI25" s="506"/>
      <c r="AJ25" s="506"/>
      <c r="AK25" s="506"/>
      <c r="AL25" s="506"/>
      <c r="AM25" s="506"/>
      <c r="AN25" s="507"/>
      <c r="AO25" s="506"/>
      <c r="AP25" s="508"/>
      <c r="AQ25" s="506"/>
      <c r="AR25" s="506"/>
      <c r="AS25" s="506"/>
      <c r="AT25" s="443"/>
      <c r="AU25" s="261"/>
      <c r="AV25" s="507"/>
      <c r="AW25" s="509"/>
      <c r="AX25" s="510"/>
      <c r="AY25" s="508"/>
      <c r="AZ25" s="506"/>
      <c r="BA25" s="506"/>
      <c r="BB25" s="506"/>
    </row>
    <row r="26" spans="1:54" s="511" customFormat="1" ht="30" x14ac:dyDescent="0.2">
      <c r="A26" s="496" t="s">
        <v>810</v>
      </c>
      <c r="B26" s="512"/>
      <c r="C26" s="513" t="s">
        <v>811</v>
      </c>
      <c r="D26" s="514" t="s">
        <v>812</v>
      </c>
      <c r="E26" s="514" t="s">
        <v>72</v>
      </c>
      <c r="F26" s="515">
        <v>30000</v>
      </c>
      <c r="G26" s="514" t="s">
        <v>95</v>
      </c>
      <c r="H26" s="513" t="s">
        <v>813</v>
      </c>
      <c r="I26" s="516" t="s">
        <v>814</v>
      </c>
      <c r="J26" s="517" t="s">
        <v>72</v>
      </c>
      <c r="K26" s="514" t="s">
        <v>815</v>
      </c>
      <c r="L26" s="513" t="s">
        <v>774</v>
      </c>
      <c r="M26" s="514" t="s">
        <v>816</v>
      </c>
      <c r="N26" s="518">
        <v>937500000</v>
      </c>
      <c r="O26" s="519"/>
      <c r="P26" s="505"/>
      <c r="Q26" s="506"/>
      <c r="R26" s="261"/>
      <c r="S26" s="506"/>
      <c r="T26" s="506"/>
      <c r="U26" s="506"/>
      <c r="V26" s="506"/>
      <c r="W26" s="506"/>
      <c r="X26" s="506"/>
      <c r="Y26" s="506"/>
      <c r="Z26" s="506"/>
      <c r="AA26" s="506"/>
      <c r="AB26" s="506"/>
      <c r="AC26" s="506"/>
      <c r="AD26" s="506"/>
      <c r="AE26" s="506"/>
      <c r="AF26" s="506"/>
      <c r="AG26" s="506"/>
      <c r="AH26" s="506"/>
      <c r="AI26" s="506"/>
      <c r="AJ26" s="506"/>
      <c r="AK26" s="506"/>
      <c r="AL26" s="506"/>
      <c r="AM26" s="506"/>
      <c r="AN26" s="507"/>
      <c r="AO26" s="506"/>
      <c r="AP26" s="508"/>
      <c r="AQ26" s="506"/>
      <c r="AR26" s="506"/>
      <c r="AS26" s="506"/>
      <c r="AT26" s="443"/>
      <c r="AU26" s="261"/>
      <c r="AV26" s="507"/>
      <c r="AW26" s="509"/>
      <c r="AX26" s="510"/>
      <c r="AY26" s="508"/>
      <c r="AZ26" s="506"/>
      <c r="BA26" s="506"/>
      <c r="BB26" s="506"/>
    </row>
    <row r="27" spans="1:54" s="511" customFormat="1" ht="30" x14ac:dyDescent="0.2">
      <c r="A27" s="496" t="s">
        <v>817</v>
      </c>
      <c r="B27" s="512"/>
      <c r="C27" s="513" t="s">
        <v>818</v>
      </c>
      <c r="D27" s="514" t="s">
        <v>72</v>
      </c>
      <c r="E27" s="514" t="s">
        <v>72</v>
      </c>
      <c r="F27" s="515">
        <v>15000</v>
      </c>
      <c r="G27" s="514" t="s">
        <v>72</v>
      </c>
      <c r="H27" s="513" t="s">
        <v>819</v>
      </c>
      <c r="I27" s="516" t="s">
        <v>72</v>
      </c>
      <c r="J27" s="517" t="s">
        <v>72</v>
      </c>
      <c r="K27" s="514" t="s">
        <v>72</v>
      </c>
      <c r="L27" s="513" t="s">
        <v>774</v>
      </c>
      <c r="M27" s="514" t="s">
        <v>72</v>
      </c>
      <c r="N27" s="518">
        <v>75000000</v>
      </c>
      <c r="O27" s="519"/>
      <c r="P27" s="505"/>
      <c r="Q27" s="506"/>
      <c r="R27" s="261"/>
      <c r="S27" s="506"/>
      <c r="T27" s="506"/>
      <c r="U27" s="506"/>
      <c r="V27" s="506"/>
      <c r="W27" s="506"/>
      <c r="X27" s="506"/>
      <c r="Y27" s="506"/>
      <c r="Z27" s="506"/>
      <c r="AA27" s="506"/>
      <c r="AB27" s="506"/>
      <c r="AC27" s="506"/>
      <c r="AD27" s="506"/>
      <c r="AE27" s="506"/>
      <c r="AF27" s="506"/>
      <c r="AG27" s="506"/>
      <c r="AH27" s="506"/>
      <c r="AI27" s="506"/>
      <c r="AJ27" s="506"/>
      <c r="AK27" s="506"/>
      <c r="AL27" s="506"/>
      <c r="AM27" s="506"/>
      <c r="AN27" s="507"/>
      <c r="AO27" s="506"/>
      <c r="AP27" s="508"/>
      <c r="AQ27" s="506"/>
      <c r="AR27" s="506"/>
      <c r="AS27" s="506"/>
      <c r="AT27" s="443"/>
      <c r="AU27" s="261"/>
      <c r="AV27" s="507"/>
      <c r="AW27" s="509"/>
      <c r="AX27" s="510"/>
      <c r="AY27" s="508"/>
      <c r="AZ27" s="506"/>
      <c r="BA27" s="506"/>
      <c r="BB27" s="506"/>
    </row>
    <row r="28" spans="1:54" s="511" customFormat="1" ht="30" x14ac:dyDescent="0.2">
      <c r="A28" s="496" t="s">
        <v>820</v>
      </c>
      <c r="B28" s="512"/>
      <c r="C28" s="513" t="s">
        <v>821</v>
      </c>
      <c r="D28" s="514" t="s">
        <v>72</v>
      </c>
      <c r="E28" s="514" t="s">
        <v>72</v>
      </c>
      <c r="F28" s="515">
        <v>6400</v>
      </c>
      <c r="G28" s="514" t="s">
        <v>72</v>
      </c>
      <c r="H28" s="513" t="s">
        <v>822</v>
      </c>
      <c r="I28" s="516" t="s">
        <v>72</v>
      </c>
      <c r="J28" s="517" t="s">
        <v>72</v>
      </c>
      <c r="K28" s="514" t="s">
        <v>72</v>
      </c>
      <c r="L28" s="513" t="s">
        <v>774</v>
      </c>
      <c r="M28" s="514" t="s">
        <v>72</v>
      </c>
      <c r="N28" s="518">
        <v>22400000</v>
      </c>
      <c r="O28" s="519"/>
      <c r="P28" s="505"/>
      <c r="Q28" s="506"/>
      <c r="R28" s="261"/>
      <c r="S28" s="506"/>
      <c r="T28" s="506"/>
      <c r="U28" s="506"/>
      <c r="V28" s="506"/>
      <c r="W28" s="506"/>
      <c r="X28" s="506"/>
      <c r="Y28" s="506"/>
      <c r="Z28" s="506"/>
      <c r="AA28" s="506"/>
      <c r="AB28" s="506"/>
      <c r="AC28" s="506"/>
      <c r="AD28" s="506"/>
      <c r="AE28" s="506"/>
      <c r="AF28" s="506"/>
      <c r="AG28" s="506"/>
      <c r="AH28" s="506"/>
      <c r="AI28" s="506"/>
      <c r="AJ28" s="506"/>
      <c r="AK28" s="506"/>
      <c r="AL28" s="506"/>
      <c r="AM28" s="506"/>
      <c r="AN28" s="507"/>
      <c r="AO28" s="506"/>
      <c r="AP28" s="508"/>
      <c r="AQ28" s="506"/>
      <c r="AR28" s="506"/>
      <c r="AS28" s="506"/>
      <c r="AT28" s="443"/>
      <c r="AU28" s="261"/>
      <c r="AV28" s="507"/>
      <c r="AW28" s="509"/>
      <c r="AX28" s="510"/>
      <c r="AY28" s="508"/>
      <c r="AZ28" s="506"/>
      <c r="BA28" s="506"/>
      <c r="BB28" s="506"/>
    </row>
    <row r="29" spans="1:54" s="511" customFormat="1" ht="30" x14ac:dyDescent="0.2">
      <c r="A29" s="496" t="s">
        <v>823</v>
      </c>
      <c r="B29" s="512"/>
      <c r="C29" s="513" t="s">
        <v>824</v>
      </c>
      <c r="D29" s="514" t="s">
        <v>72</v>
      </c>
      <c r="E29" s="514" t="s">
        <v>72</v>
      </c>
      <c r="F29" s="515">
        <v>8700</v>
      </c>
      <c r="G29" s="514" t="s">
        <v>72</v>
      </c>
      <c r="H29" s="513" t="s">
        <v>825</v>
      </c>
      <c r="I29" s="516" t="s">
        <v>72</v>
      </c>
      <c r="J29" s="517" t="s">
        <v>72</v>
      </c>
      <c r="K29" s="514" t="s">
        <v>72</v>
      </c>
      <c r="L29" s="513" t="s">
        <v>774</v>
      </c>
      <c r="M29" s="514" t="s">
        <v>72</v>
      </c>
      <c r="N29" s="518">
        <v>30450000</v>
      </c>
      <c r="O29" s="519"/>
      <c r="P29" s="505"/>
      <c r="Q29" s="506"/>
      <c r="R29" s="261"/>
      <c r="S29" s="506"/>
      <c r="T29" s="506"/>
      <c r="U29" s="506"/>
      <c r="V29" s="506"/>
      <c r="W29" s="506"/>
      <c r="X29" s="506"/>
      <c r="Y29" s="506"/>
      <c r="Z29" s="506"/>
      <c r="AA29" s="506"/>
      <c r="AB29" s="506"/>
      <c r="AC29" s="506"/>
      <c r="AD29" s="506"/>
      <c r="AE29" s="506"/>
      <c r="AF29" s="506"/>
      <c r="AG29" s="506"/>
      <c r="AH29" s="506"/>
      <c r="AI29" s="506"/>
      <c r="AJ29" s="506"/>
      <c r="AK29" s="506"/>
      <c r="AL29" s="506"/>
      <c r="AM29" s="506"/>
      <c r="AN29" s="507"/>
      <c r="AO29" s="506"/>
      <c r="AP29" s="508"/>
      <c r="AQ29" s="506"/>
      <c r="AR29" s="506"/>
      <c r="AS29" s="506"/>
      <c r="AT29" s="443"/>
      <c r="AU29" s="261"/>
      <c r="AV29" s="507"/>
      <c r="AW29" s="509"/>
      <c r="AX29" s="510"/>
      <c r="AY29" s="508"/>
      <c r="AZ29" s="506"/>
      <c r="BA29" s="506"/>
      <c r="BB29" s="506"/>
    </row>
    <row r="30" spans="1:54" s="511" customFormat="1" ht="30" x14ac:dyDescent="0.2">
      <c r="A30" s="496" t="s">
        <v>826</v>
      </c>
      <c r="B30" s="512"/>
      <c r="C30" s="513" t="s">
        <v>821</v>
      </c>
      <c r="D30" s="514" t="s">
        <v>72</v>
      </c>
      <c r="E30" s="514" t="s">
        <v>72</v>
      </c>
      <c r="F30" s="515">
        <v>5000</v>
      </c>
      <c r="G30" s="514" t="s">
        <v>72</v>
      </c>
      <c r="H30" s="513" t="s">
        <v>827</v>
      </c>
      <c r="I30" s="516" t="s">
        <v>72</v>
      </c>
      <c r="J30" s="517" t="s">
        <v>72</v>
      </c>
      <c r="K30" s="514" t="s">
        <v>72</v>
      </c>
      <c r="L30" s="513" t="s">
        <v>774</v>
      </c>
      <c r="M30" s="514" t="s">
        <v>72</v>
      </c>
      <c r="N30" s="518">
        <v>17500000</v>
      </c>
      <c r="O30" s="519"/>
      <c r="P30" s="505"/>
      <c r="Q30" s="506"/>
      <c r="R30" s="261"/>
      <c r="S30" s="506"/>
      <c r="T30" s="506"/>
      <c r="U30" s="506"/>
      <c r="V30" s="506"/>
      <c r="W30" s="506"/>
      <c r="X30" s="506"/>
      <c r="Y30" s="506"/>
      <c r="Z30" s="506"/>
      <c r="AA30" s="506"/>
      <c r="AB30" s="506"/>
      <c r="AC30" s="506"/>
      <c r="AD30" s="506"/>
      <c r="AE30" s="506"/>
      <c r="AF30" s="506"/>
      <c r="AG30" s="506"/>
      <c r="AH30" s="506"/>
      <c r="AI30" s="506"/>
      <c r="AJ30" s="506"/>
      <c r="AK30" s="506"/>
      <c r="AL30" s="506"/>
      <c r="AM30" s="506"/>
      <c r="AN30" s="507"/>
      <c r="AO30" s="506"/>
      <c r="AP30" s="508"/>
      <c r="AQ30" s="506"/>
      <c r="AR30" s="506"/>
      <c r="AS30" s="506"/>
      <c r="AT30" s="443"/>
      <c r="AU30" s="261"/>
      <c r="AV30" s="507"/>
      <c r="AW30" s="509"/>
      <c r="AX30" s="510"/>
      <c r="AY30" s="508"/>
      <c r="AZ30" s="506"/>
      <c r="BA30" s="506"/>
      <c r="BB30" s="506"/>
    </row>
    <row r="31" spans="1:54" s="511" customFormat="1" ht="30" x14ac:dyDescent="0.2">
      <c r="A31" s="496" t="s">
        <v>828</v>
      </c>
      <c r="B31" s="512"/>
      <c r="C31" s="513" t="s">
        <v>821</v>
      </c>
      <c r="D31" s="514" t="s">
        <v>72</v>
      </c>
      <c r="E31" s="514" t="s">
        <v>72</v>
      </c>
      <c r="F31" s="515">
        <v>6400</v>
      </c>
      <c r="G31" s="514" t="s">
        <v>72</v>
      </c>
      <c r="H31" s="513" t="s">
        <v>829</v>
      </c>
      <c r="I31" s="516" t="s">
        <v>72</v>
      </c>
      <c r="J31" s="517" t="s">
        <v>72</v>
      </c>
      <c r="K31" s="514" t="s">
        <v>72</v>
      </c>
      <c r="L31" s="513" t="s">
        <v>774</v>
      </c>
      <c r="M31" s="514" t="s">
        <v>72</v>
      </c>
      <c r="N31" s="518">
        <v>320000000</v>
      </c>
      <c r="O31" s="519"/>
      <c r="P31" s="505"/>
      <c r="Q31" s="506"/>
      <c r="R31" s="261"/>
      <c r="S31" s="506"/>
      <c r="T31" s="506"/>
      <c r="U31" s="506"/>
      <c r="V31" s="506"/>
      <c r="W31" s="506"/>
      <c r="X31" s="506"/>
      <c r="Y31" s="506"/>
      <c r="Z31" s="506"/>
      <c r="AA31" s="506"/>
      <c r="AB31" s="506"/>
      <c r="AC31" s="506"/>
      <c r="AD31" s="506"/>
      <c r="AE31" s="506"/>
      <c r="AF31" s="506"/>
      <c r="AG31" s="506"/>
      <c r="AH31" s="506"/>
      <c r="AI31" s="506"/>
      <c r="AJ31" s="506"/>
      <c r="AK31" s="506"/>
      <c r="AL31" s="506"/>
      <c r="AM31" s="506"/>
      <c r="AN31" s="507"/>
      <c r="AO31" s="506"/>
      <c r="AP31" s="508"/>
      <c r="AQ31" s="506"/>
      <c r="AR31" s="506"/>
      <c r="AS31" s="506"/>
      <c r="AT31" s="443"/>
      <c r="AU31" s="261"/>
      <c r="AV31" s="507"/>
      <c r="AW31" s="509"/>
      <c r="AX31" s="510"/>
      <c r="AY31" s="508"/>
      <c r="AZ31" s="506"/>
      <c r="BA31" s="506"/>
      <c r="BB31" s="506"/>
    </row>
    <row r="32" spans="1:54" s="511" customFormat="1" ht="30" x14ac:dyDescent="0.2">
      <c r="A32" s="496" t="s">
        <v>830</v>
      </c>
      <c r="B32" s="512"/>
      <c r="C32" s="513" t="s">
        <v>831</v>
      </c>
      <c r="D32" s="514" t="s">
        <v>832</v>
      </c>
      <c r="E32" s="514" t="s">
        <v>72</v>
      </c>
      <c r="F32" s="515">
        <v>520</v>
      </c>
      <c r="G32" s="514">
        <v>1988</v>
      </c>
      <c r="H32" s="513" t="s">
        <v>833</v>
      </c>
      <c r="I32" s="516" t="s">
        <v>410</v>
      </c>
      <c r="J32" s="517">
        <v>32580</v>
      </c>
      <c r="K32" s="514" t="s">
        <v>826</v>
      </c>
      <c r="L32" s="513" t="s">
        <v>774</v>
      </c>
      <c r="M32" s="514" t="s">
        <v>775</v>
      </c>
      <c r="N32" s="518">
        <v>78000000</v>
      </c>
      <c r="O32" s="519"/>
      <c r="P32" s="505"/>
      <c r="Q32" s="506"/>
      <c r="R32" s="261"/>
      <c r="S32" s="506"/>
      <c r="T32" s="506"/>
      <c r="U32" s="506"/>
      <c r="V32" s="506"/>
      <c r="W32" s="506"/>
      <c r="X32" s="506"/>
      <c r="Y32" s="506"/>
      <c r="Z32" s="506"/>
      <c r="AA32" s="506"/>
      <c r="AB32" s="506"/>
      <c r="AC32" s="506"/>
      <c r="AD32" s="506"/>
      <c r="AE32" s="506"/>
      <c r="AF32" s="506"/>
      <c r="AG32" s="506"/>
      <c r="AH32" s="506"/>
      <c r="AI32" s="506"/>
      <c r="AJ32" s="506"/>
      <c r="AK32" s="506"/>
      <c r="AL32" s="506"/>
      <c r="AM32" s="506"/>
      <c r="AN32" s="507"/>
      <c r="AO32" s="506"/>
      <c r="AP32" s="508"/>
      <c r="AQ32" s="506"/>
      <c r="AR32" s="506"/>
      <c r="AS32" s="506"/>
      <c r="AT32" s="443"/>
      <c r="AU32" s="261"/>
      <c r="AV32" s="507"/>
      <c r="AW32" s="509"/>
      <c r="AX32" s="510"/>
      <c r="AY32" s="508"/>
      <c r="AZ32" s="506"/>
      <c r="BA32" s="506"/>
      <c r="BB32" s="506"/>
    </row>
    <row r="33" spans="1:54" s="511" customFormat="1" ht="30" x14ac:dyDescent="0.2">
      <c r="A33" s="496" t="s">
        <v>834</v>
      </c>
      <c r="B33" s="512"/>
      <c r="C33" s="513" t="s">
        <v>835</v>
      </c>
      <c r="D33" s="514" t="s">
        <v>832</v>
      </c>
      <c r="E33" s="514" t="s">
        <v>72</v>
      </c>
      <c r="F33" s="515">
        <v>480</v>
      </c>
      <c r="G33" s="514" t="s">
        <v>836</v>
      </c>
      <c r="H33" s="513" t="s">
        <v>833</v>
      </c>
      <c r="I33" s="516" t="s">
        <v>410</v>
      </c>
      <c r="J33" s="517" t="s">
        <v>72</v>
      </c>
      <c r="K33" s="514" t="s">
        <v>72</v>
      </c>
      <c r="L33" s="513" t="s">
        <v>774</v>
      </c>
      <c r="M33" s="514" t="s">
        <v>81</v>
      </c>
      <c r="N33" s="518">
        <v>72000000</v>
      </c>
      <c r="O33" s="519"/>
      <c r="P33" s="505"/>
      <c r="Q33" s="506"/>
      <c r="R33" s="261"/>
      <c r="S33" s="506"/>
      <c r="T33" s="506"/>
      <c r="U33" s="506"/>
      <c r="V33" s="506"/>
      <c r="W33" s="506"/>
      <c r="X33" s="506"/>
      <c r="Y33" s="506"/>
      <c r="Z33" s="506"/>
      <c r="AA33" s="506"/>
      <c r="AB33" s="506"/>
      <c r="AC33" s="506"/>
      <c r="AD33" s="506"/>
      <c r="AE33" s="506"/>
      <c r="AF33" s="506"/>
      <c r="AG33" s="506"/>
      <c r="AH33" s="506"/>
      <c r="AI33" s="506"/>
      <c r="AJ33" s="506"/>
      <c r="AK33" s="506"/>
      <c r="AL33" s="506"/>
      <c r="AM33" s="506"/>
      <c r="AN33" s="507"/>
      <c r="AO33" s="506"/>
      <c r="AP33" s="508"/>
      <c r="AQ33" s="506"/>
      <c r="AR33" s="506"/>
      <c r="AS33" s="506"/>
      <c r="AT33" s="443"/>
      <c r="AU33" s="261"/>
      <c r="AV33" s="507"/>
      <c r="AW33" s="509"/>
      <c r="AX33" s="510"/>
      <c r="AY33" s="508"/>
      <c r="AZ33" s="506"/>
      <c r="BA33" s="506"/>
      <c r="BB33" s="506"/>
    </row>
    <row r="34" spans="1:54" s="511" customFormat="1" ht="31.5" customHeight="1" x14ac:dyDescent="0.2">
      <c r="A34" s="496" t="s">
        <v>837</v>
      </c>
      <c r="B34" s="512"/>
      <c r="C34" s="513" t="s">
        <v>838</v>
      </c>
      <c r="D34" s="514" t="s">
        <v>839</v>
      </c>
      <c r="E34" s="514" t="s">
        <v>72</v>
      </c>
      <c r="F34" s="515">
        <v>230</v>
      </c>
      <c r="G34" s="514">
        <v>1988</v>
      </c>
      <c r="H34" s="513" t="s">
        <v>833</v>
      </c>
      <c r="I34" s="516" t="s">
        <v>410</v>
      </c>
      <c r="J34" s="517">
        <v>32580</v>
      </c>
      <c r="K34" s="514" t="s">
        <v>828</v>
      </c>
      <c r="L34" s="513" t="s">
        <v>774</v>
      </c>
      <c r="M34" s="514" t="s">
        <v>775</v>
      </c>
      <c r="N34" s="518">
        <v>34500000</v>
      </c>
      <c r="O34" s="519"/>
      <c r="P34" s="505"/>
      <c r="Q34" s="506"/>
      <c r="R34" s="261"/>
      <c r="S34" s="506"/>
      <c r="T34" s="506"/>
      <c r="U34" s="506"/>
      <c r="V34" s="506"/>
      <c r="W34" s="506"/>
      <c r="X34" s="506"/>
      <c r="Y34" s="506"/>
      <c r="Z34" s="506"/>
      <c r="AA34" s="506"/>
      <c r="AB34" s="506"/>
      <c r="AC34" s="506"/>
      <c r="AD34" s="506"/>
      <c r="AE34" s="506"/>
      <c r="AF34" s="506"/>
      <c r="AG34" s="506"/>
      <c r="AH34" s="506"/>
      <c r="AI34" s="506"/>
      <c r="AJ34" s="506"/>
      <c r="AK34" s="506"/>
      <c r="AL34" s="506"/>
      <c r="AM34" s="506"/>
      <c r="AN34" s="507"/>
      <c r="AO34" s="506"/>
      <c r="AP34" s="508"/>
      <c r="AQ34" s="506"/>
      <c r="AR34" s="506"/>
      <c r="AS34" s="506"/>
      <c r="AT34" s="443"/>
      <c r="AU34" s="261"/>
      <c r="AV34" s="507"/>
      <c r="AW34" s="509"/>
      <c r="AX34" s="510"/>
      <c r="AY34" s="508"/>
      <c r="AZ34" s="506"/>
      <c r="BA34" s="506"/>
      <c r="BB34" s="506"/>
    </row>
    <row r="35" spans="1:54" s="511" customFormat="1" ht="30.75" customHeight="1" x14ac:dyDescent="0.2">
      <c r="A35" s="496" t="s">
        <v>840</v>
      </c>
      <c r="B35" s="512"/>
      <c r="C35" s="513" t="s">
        <v>841</v>
      </c>
      <c r="D35" s="514" t="s">
        <v>842</v>
      </c>
      <c r="E35" s="514" t="s">
        <v>72</v>
      </c>
      <c r="F35" s="515">
        <v>10000</v>
      </c>
      <c r="G35" s="514" t="s">
        <v>843</v>
      </c>
      <c r="H35" s="513" t="s">
        <v>844</v>
      </c>
      <c r="I35" s="516" t="s">
        <v>809</v>
      </c>
      <c r="J35" s="517" t="s">
        <v>72</v>
      </c>
      <c r="K35" s="514" t="s">
        <v>72</v>
      </c>
      <c r="L35" s="513" t="s">
        <v>774</v>
      </c>
      <c r="M35" s="514" t="s">
        <v>816</v>
      </c>
      <c r="N35" s="518">
        <v>120000000</v>
      </c>
      <c r="O35" s="519"/>
      <c r="P35" s="505"/>
      <c r="Q35" s="506"/>
      <c r="R35" s="261"/>
      <c r="S35" s="506"/>
      <c r="T35" s="506"/>
      <c r="U35" s="506"/>
      <c r="V35" s="506"/>
      <c r="W35" s="506"/>
      <c r="X35" s="506"/>
      <c r="Y35" s="506"/>
      <c r="Z35" s="506"/>
      <c r="AA35" s="506"/>
      <c r="AB35" s="506"/>
      <c r="AC35" s="506"/>
      <c r="AD35" s="506"/>
      <c r="AE35" s="506"/>
      <c r="AF35" s="506"/>
      <c r="AG35" s="506"/>
      <c r="AH35" s="506"/>
      <c r="AI35" s="506"/>
      <c r="AJ35" s="506"/>
      <c r="AK35" s="506"/>
      <c r="AL35" s="506"/>
      <c r="AM35" s="506"/>
      <c r="AN35" s="507"/>
      <c r="AO35" s="506"/>
      <c r="AP35" s="508"/>
      <c r="AQ35" s="506"/>
      <c r="AR35" s="506"/>
      <c r="AS35" s="506"/>
      <c r="AT35" s="443"/>
      <c r="AU35" s="261"/>
      <c r="AV35" s="507"/>
      <c r="AW35" s="509"/>
      <c r="AX35" s="510"/>
      <c r="AY35" s="508"/>
      <c r="AZ35" s="506"/>
      <c r="BA35" s="506"/>
      <c r="BB35" s="506"/>
    </row>
    <row r="36" spans="1:54" s="511" customFormat="1" ht="30" x14ac:dyDescent="0.2">
      <c r="A36" s="496" t="s">
        <v>845</v>
      </c>
      <c r="B36" s="512"/>
      <c r="C36" s="513" t="s">
        <v>835</v>
      </c>
      <c r="D36" s="514" t="s">
        <v>832</v>
      </c>
      <c r="E36" s="514" t="s">
        <v>72</v>
      </c>
      <c r="F36" s="515">
        <v>12500</v>
      </c>
      <c r="G36" s="514" t="s">
        <v>128</v>
      </c>
      <c r="H36" s="513" t="s">
        <v>846</v>
      </c>
      <c r="I36" s="516" t="s">
        <v>814</v>
      </c>
      <c r="J36" s="517" t="s">
        <v>72</v>
      </c>
      <c r="K36" s="514" t="s">
        <v>847</v>
      </c>
      <c r="L36" s="513" t="s">
        <v>774</v>
      </c>
      <c r="M36" s="514" t="s">
        <v>81</v>
      </c>
      <c r="N36" s="518">
        <v>1875000000</v>
      </c>
      <c r="O36" s="519"/>
      <c r="P36" s="505"/>
      <c r="Q36" s="506"/>
      <c r="R36" s="261"/>
      <c r="S36" s="506"/>
      <c r="T36" s="506"/>
      <c r="U36" s="506"/>
      <c r="V36" s="506"/>
      <c r="W36" s="506"/>
      <c r="X36" s="506"/>
      <c r="Y36" s="506"/>
      <c r="Z36" s="506"/>
      <c r="AA36" s="506"/>
      <c r="AB36" s="506"/>
      <c r="AC36" s="506"/>
      <c r="AD36" s="506"/>
      <c r="AE36" s="506"/>
      <c r="AF36" s="506"/>
      <c r="AG36" s="506"/>
      <c r="AH36" s="506"/>
      <c r="AI36" s="506"/>
      <c r="AJ36" s="506"/>
      <c r="AK36" s="506"/>
      <c r="AL36" s="506"/>
      <c r="AM36" s="506"/>
      <c r="AN36" s="507"/>
      <c r="AO36" s="506"/>
      <c r="AP36" s="508"/>
      <c r="AQ36" s="506"/>
      <c r="AR36" s="506"/>
      <c r="AS36" s="506"/>
      <c r="AT36" s="443"/>
      <c r="AU36" s="261"/>
      <c r="AV36" s="507"/>
      <c r="AW36" s="509"/>
      <c r="AX36" s="510"/>
      <c r="AY36" s="508"/>
      <c r="AZ36" s="506"/>
      <c r="BA36" s="506"/>
      <c r="BB36" s="506"/>
    </row>
    <row r="37" spans="1:54" s="511" customFormat="1" ht="30" x14ac:dyDescent="0.2">
      <c r="A37" s="496" t="s">
        <v>848</v>
      </c>
      <c r="B37" s="512"/>
      <c r="C37" s="513" t="s">
        <v>849</v>
      </c>
      <c r="D37" s="514" t="s">
        <v>72</v>
      </c>
      <c r="E37" s="514" t="s">
        <v>72</v>
      </c>
      <c r="F37" s="515">
        <v>7548</v>
      </c>
      <c r="G37" s="514" t="s">
        <v>72</v>
      </c>
      <c r="H37" s="513" t="s">
        <v>850</v>
      </c>
      <c r="I37" s="516" t="s">
        <v>851</v>
      </c>
      <c r="J37" s="517" t="s">
        <v>72</v>
      </c>
      <c r="K37" s="514" t="s">
        <v>72</v>
      </c>
      <c r="L37" s="513" t="s">
        <v>774</v>
      </c>
      <c r="M37" s="514" t="s">
        <v>72</v>
      </c>
      <c r="N37" s="518">
        <v>754800000</v>
      </c>
      <c r="O37" s="519"/>
      <c r="P37" s="505"/>
      <c r="Q37" s="506"/>
      <c r="R37" s="261"/>
      <c r="S37" s="506"/>
      <c r="T37" s="506"/>
      <c r="U37" s="506"/>
      <c r="V37" s="506"/>
      <c r="W37" s="506"/>
      <c r="X37" s="506"/>
      <c r="Y37" s="506"/>
      <c r="Z37" s="506"/>
      <c r="AA37" s="506"/>
      <c r="AB37" s="506"/>
      <c r="AC37" s="506"/>
      <c r="AD37" s="506"/>
      <c r="AE37" s="506"/>
      <c r="AF37" s="506"/>
      <c r="AG37" s="506"/>
      <c r="AH37" s="506"/>
      <c r="AI37" s="506"/>
      <c r="AJ37" s="506"/>
      <c r="AK37" s="506"/>
      <c r="AL37" s="506"/>
      <c r="AM37" s="506"/>
      <c r="AN37" s="507"/>
      <c r="AO37" s="506"/>
      <c r="AP37" s="508"/>
      <c r="AQ37" s="506"/>
      <c r="AR37" s="506"/>
      <c r="AS37" s="506"/>
      <c r="AT37" s="443"/>
      <c r="AU37" s="261"/>
      <c r="AV37" s="507"/>
      <c r="AW37" s="509"/>
      <c r="AX37" s="510"/>
      <c r="AY37" s="508"/>
      <c r="AZ37" s="506"/>
      <c r="BA37" s="506"/>
      <c r="BB37" s="506"/>
    </row>
    <row r="38" spans="1:54" s="511" customFormat="1" ht="30" x14ac:dyDescent="0.2">
      <c r="A38" s="496" t="s">
        <v>852</v>
      </c>
      <c r="B38" s="512"/>
      <c r="C38" s="513" t="s">
        <v>853</v>
      </c>
      <c r="D38" s="514" t="s">
        <v>72</v>
      </c>
      <c r="E38" s="514" t="s">
        <v>72</v>
      </c>
      <c r="F38" s="515">
        <v>50000</v>
      </c>
      <c r="G38" s="514" t="s">
        <v>72</v>
      </c>
      <c r="H38" s="513" t="s">
        <v>854</v>
      </c>
      <c r="I38" s="516" t="s">
        <v>809</v>
      </c>
      <c r="J38" s="517" t="s">
        <v>72</v>
      </c>
      <c r="K38" s="514" t="s">
        <v>72</v>
      </c>
      <c r="L38" s="513" t="s">
        <v>774</v>
      </c>
      <c r="M38" s="514" t="s">
        <v>72</v>
      </c>
      <c r="N38" s="518">
        <v>2500000000</v>
      </c>
      <c r="O38" s="519"/>
      <c r="P38" s="505"/>
      <c r="Q38" s="506"/>
      <c r="R38" s="261"/>
      <c r="S38" s="506"/>
      <c r="T38" s="506"/>
      <c r="U38" s="506"/>
      <c r="V38" s="506"/>
      <c r="W38" s="506"/>
      <c r="X38" s="506"/>
      <c r="Y38" s="506"/>
      <c r="Z38" s="506"/>
      <c r="AA38" s="506"/>
      <c r="AB38" s="506"/>
      <c r="AC38" s="506"/>
      <c r="AD38" s="506"/>
      <c r="AE38" s="506"/>
      <c r="AF38" s="506"/>
      <c r="AG38" s="506"/>
      <c r="AH38" s="506"/>
      <c r="AI38" s="506"/>
      <c r="AJ38" s="506"/>
      <c r="AK38" s="506"/>
      <c r="AL38" s="506"/>
      <c r="AM38" s="506"/>
      <c r="AN38" s="507"/>
      <c r="AO38" s="506"/>
      <c r="AP38" s="508"/>
      <c r="AQ38" s="506"/>
      <c r="AR38" s="506"/>
      <c r="AS38" s="506"/>
      <c r="AT38" s="443"/>
      <c r="AU38" s="261"/>
      <c r="AV38" s="507"/>
      <c r="AW38" s="509"/>
      <c r="AX38" s="510"/>
      <c r="AY38" s="508"/>
      <c r="AZ38" s="506"/>
      <c r="BA38" s="506"/>
      <c r="BB38" s="506"/>
    </row>
    <row r="39" spans="1:54" s="511" customFormat="1" ht="30" x14ac:dyDescent="0.2">
      <c r="A39" s="496" t="s">
        <v>855</v>
      </c>
      <c r="B39" s="512"/>
      <c r="C39" s="513" t="s">
        <v>856</v>
      </c>
      <c r="D39" s="514" t="s">
        <v>72</v>
      </c>
      <c r="E39" s="514" t="s">
        <v>72</v>
      </c>
      <c r="F39" s="515">
        <v>1200</v>
      </c>
      <c r="G39" s="514" t="s">
        <v>72</v>
      </c>
      <c r="H39" s="513" t="s">
        <v>857</v>
      </c>
      <c r="I39" s="516" t="s">
        <v>809</v>
      </c>
      <c r="J39" s="517" t="s">
        <v>72</v>
      </c>
      <c r="K39" s="514" t="s">
        <v>72</v>
      </c>
      <c r="L39" s="513" t="s">
        <v>774</v>
      </c>
      <c r="M39" s="514" t="s">
        <v>72</v>
      </c>
      <c r="N39" s="518">
        <v>36000000</v>
      </c>
      <c r="O39" s="519"/>
      <c r="P39" s="505"/>
      <c r="Q39" s="506"/>
      <c r="R39" s="261"/>
      <c r="S39" s="506"/>
      <c r="T39" s="506"/>
      <c r="U39" s="506"/>
      <c r="V39" s="506"/>
      <c r="W39" s="506"/>
      <c r="X39" s="506"/>
      <c r="Y39" s="506"/>
      <c r="Z39" s="506"/>
      <c r="AA39" s="506"/>
      <c r="AB39" s="506"/>
      <c r="AC39" s="506"/>
      <c r="AD39" s="506"/>
      <c r="AE39" s="506"/>
      <c r="AF39" s="506"/>
      <c r="AG39" s="506"/>
      <c r="AH39" s="506"/>
      <c r="AI39" s="506"/>
      <c r="AJ39" s="506"/>
      <c r="AK39" s="506"/>
      <c r="AL39" s="506"/>
      <c r="AM39" s="506"/>
      <c r="AN39" s="507"/>
      <c r="AO39" s="506"/>
      <c r="AP39" s="508"/>
      <c r="AQ39" s="506"/>
      <c r="AR39" s="506"/>
      <c r="AS39" s="506"/>
      <c r="AT39" s="443"/>
      <c r="AU39" s="261"/>
      <c r="AV39" s="507"/>
      <c r="AW39" s="509"/>
      <c r="AX39" s="510"/>
      <c r="AY39" s="508"/>
      <c r="AZ39" s="506"/>
      <c r="BA39" s="506"/>
      <c r="BB39" s="506"/>
    </row>
    <row r="40" spans="1:54" s="511" customFormat="1" ht="30" x14ac:dyDescent="0.2">
      <c r="A40" s="496" t="s">
        <v>858</v>
      </c>
      <c r="B40" s="512"/>
      <c r="C40" s="513" t="s">
        <v>859</v>
      </c>
      <c r="D40" s="514" t="s">
        <v>72</v>
      </c>
      <c r="E40" s="514" t="s">
        <v>72</v>
      </c>
      <c r="F40" s="515">
        <v>23200</v>
      </c>
      <c r="G40" s="514" t="s">
        <v>72</v>
      </c>
      <c r="H40" s="513" t="s">
        <v>860</v>
      </c>
      <c r="I40" s="516" t="s">
        <v>72</v>
      </c>
      <c r="J40" s="517" t="s">
        <v>72</v>
      </c>
      <c r="K40" s="514" t="s">
        <v>72</v>
      </c>
      <c r="L40" s="513" t="s">
        <v>774</v>
      </c>
      <c r="M40" s="514" t="s">
        <v>72</v>
      </c>
      <c r="N40" s="518">
        <v>348000000</v>
      </c>
      <c r="O40" s="519"/>
      <c r="P40" s="505"/>
      <c r="Q40" s="506"/>
      <c r="R40" s="261"/>
      <c r="S40" s="506"/>
      <c r="T40" s="506"/>
      <c r="U40" s="506"/>
      <c r="V40" s="506"/>
      <c r="W40" s="506"/>
      <c r="X40" s="506"/>
      <c r="Y40" s="506"/>
      <c r="Z40" s="506"/>
      <c r="AA40" s="506"/>
      <c r="AB40" s="506"/>
      <c r="AC40" s="506"/>
      <c r="AD40" s="506"/>
      <c r="AE40" s="506"/>
      <c r="AF40" s="506"/>
      <c r="AG40" s="506"/>
      <c r="AH40" s="506"/>
      <c r="AI40" s="506"/>
      <c r="AJ40" s="506"/>
      <c r="AK40" s="506"/>
      <c r="AL40" s="506"/>
      <c r="AM40" s="506"/>
      <c r="AN40" s="507"/>
      <c r="AO40" s="506"/>
      <c r="AP40" s="508"/>
      <c r="AQ40" s="506"/>
      <c r="AR40" s="506"/>
      <c r="AS40" s="506"/>
      <c r="AT40" s="443"/>
      <c r="AU40" s="261"/>
      <c r="AV40" s="507"/>
      <c r="AW40" s="509"/>
      <c r="AX40" s="510"/>
      <c r="AY40" s="508"/>
      <c r="AZ40" s="506"/>
      <c r="BA40" s="506"/>
      <c r="BB40" s="506"/>
    </row>
    <row r="41" spans="1:54" s="511" customFormat="1" ht="30" x14ac:dyDescent="0.2">
      <c r="A41" s="496" t="s">
        <v>861</v>
      </c>
      <c r="B41" s="512"/>
      <c r="C41" s="513" t="s">
        <v>862</v>
      </c>
      <c r="D41" s="514" t="s">
        <v>72</v>
      </c>
      <c r="E41" s="514" t="s">
        <v>72</v>
      </c>
      <c r="F41" s="515">
        <v>7884</v>
      </c>
      <c r="G41" s="514">
        <v>1976</v>
      </c>
      <c r="H41" s="513"/>
      <c r="I41" s="516" t="s">
        <v>72</v>
      </c>
      <c r="J41" s="517" t="s">
        <v>72</v>
      </c>
      <c r="K41" s="514" t="s">
        <v>72</v>
      </c>
      <c r="L41" s="513" t="s">
        <v>774</v>
      </c>
      <c r="M41" s="514" t="s">
        <v>775</v>
      </c>
      <c r="N41" s="518">
        <v>512460000</v>
      </c>
      <c r="O41" s="519"/>
      <c r="P41" s="505"/>
      <c r="Q41" s="506"/>
      <c r="R41" s="261"/>
      <c r="S41" s="506"/>
      <c r="T41" s="506"/>
      <c r="U41" s="506"/>
      <c r="V41" s="506"/>
      <c r="W41" s="506"/>
      <c r="X41" s="506"/>
      <c r="Y41" s="506"/>
      <c r="Z41" s="506"/>
      <c r="AA41" s="506"/>
      <c r="AB41" s="506"/>
      <c r="AC41" s="506"/>
      <c r="AD41" s="506"/>
      <c r="AE41" s="506"/>
      <c r="AF41" s="506"/>
      <c r="AG41" s="506"/>
      <c r="AH41" s="506"/>
      <c r="AI41" s="506"/>
      <c r="AJ41" s="506"/>
      <c r="AK41" s="506"/>
      <c r="AL41" s="506"/>
      <c r="AM41" s="506"/>
      <c r="AN41" s="507"/>
      <c r="AO41" s="506"/>
      <c r="AP41" s="508"/>
      <c r="AQ41" s="506"/>
      <c r="AR41" s="506"/>
      <c r="AS41" s="506"/>
      <c r="AT41" s="443"/>
      <c r="AU41" s="261"/>
      <c r="AV41" s="507"/>
      <c r="AW41" s="509"/>
      <c r="AX41" s="510"/>
      <c r="AY41" s="508"/>
      <c r="AZ41" s="506"/>
      <c r="BA41" s="506"/>
      <c r="BB41" s="506"/>
    </row>
    <row r="42" spans="1:54" s="511" customFormat="1" ht="30" x14ac:dyDescent="0.2">
      <c r="A42" s="496" t="s">
        <v>863</v>
      </c>
      <c r="B42" s="512"/>
      <c r="C42" s="513" t="s">
        <v>864</v>
      </c>
      <c r="D42" s="514" t="s">
        <v>72</v>
      </c>
      <c r="E42" s="514" t="s">
        <v>72</v>
      </c>
      <c r="F42" s="515">
        <v>10000</v>
      </c>
      <c r="G42" s="514" t="s">
        <v>72</v>
      </c>
      <c r="H42" s="513"/>
      <c r="I42" s="516" t="s">
        <v>72</v>
      </c>
      <c r="J42" s="517" t="s">
        <v>72</v>
      </c>
      <c r="K42" s="514" t="s">
        <v>72</v>
      </c>
      <c r="L42" s="513" t="s">
        <v>774</v>
      </c>
      <c r="M42" s="514" t="s">
        <v>72</v>
      </c>
      <c r="N42" s="518">
        <v>300000000</v>
      </c>
      <c r="O42" s="519"/>
      <c r="P42" s="505"/>
      <c r="Q42" s="506"/>
      <c r="R42" s="261"/>
      <c r="S42" s="506"/>
      <c r="T42" s="506"/>
      <c r="U42" s="506"/>
      <c r="V42" s="506"/>
      <c r="W42" s="506"/>
      <c r="X42" s="506"/>
      <c r="Y42" s="506"/>
      <c r="Z42" s="506"/>
      <c r="AA42" s="506"/>
      <c r="AB42" s="506"/>
      <c r="AC42" s="506"/>
      <c r="AD42" s="506"/>
      <c r="AE42" s="506"/>
      <c r="AF42" s="506"/>
      <c r="AG42" s="506"/>
      <c r="AH42" s="506"/>
      <c r="AI42" s="506"/>
      <c r="AJ42" s="506"/>
      <c r="AK42" s="506"/>
      <c r="AL42" s="506"/>
      <c r="AM42" s="506"/>
      <c r="AN42" s="507"/>
      <c r="AO42" s="506"/>
      <c r="AP42" s="508"/>
      <c r="AQ42" s="506"/>
      <c r="AR42" s="506"/>
      <c r="AS42" s="506"/>
      <c r="AT42" s="443"/>
      <c r="AU42" s="261"/>
      <c r="AV42" s="507"/>
      <c r="AW42" s="509"/>
      <c r="AX42" s="510"/>
      <c r="AY42" s="508"/>
      <c r="AZ42" s="506"/>
      <c r="BA42" s="506"/>
      <c r="BB42" s="506"/>
    </row>
    <row r="43" spans="1:54" s="511" customFormat="1" ht="30" x14ac:dyDescent="0.2">
      <c r="A43" s="496" t="s">
        <v>865</v>
      </c>
      <c r="B43" s="512"/>
      <c r="C43" s="513" t="s">
        <v>866</v>
      </c>
      <c r="D43" s="514" t="s">
        <v>72</v>
      </c>
      <c r="E43" s="514" t="s">
        <v>72</v>
      </c>
      <c r="F43" s="515">
        <v>20000</v>
      </c>
      <c r="G43" s="514" t="s">
        <v>72</v>
      </c>
      <c r="H43" s="513" t="s">
        <v>867</v>
      </c>
      <c r="I43" s="516" t="s">
        <v>72</v>
      </c>
      <c r="J43" s="517" t="s">
        <v>72</v>
      </c>
      <c r="K43" s="514" t="s">
        <v>72</v>
      </c>
      <c r="L43" s="513" t="s">
        <v>774</v>
      </c>
      <c r="M43" s="514" t="s">
        <v>72</v>
      </c>
      <c r="N43" s="518">
        <v>1500000000</v>
      </c>
      <c r="O43" s="519"/>
      <c r="P43" s="505"/>
      <c r="Q43" s="506"/>
      <c r="R43" s="261"/>
      <c r="S43" s="506"/>
      <c r="T43" s="506"/>
      <c r="U43" s="506"/>
      <c r="V43" s="506"/>
      <c r="W43" s="506"/>
      <c r="X43" s="506"/>
      <c r="Y43" s="506"/>
      <c r="Z43" s="506"/>
      <c r="AA43" s="506"/>
      <c r="AB43" s="506"/>
      <c r="AC43" s="506"/>
      <c r="AD43" s="506"/>
      <c r="AE43" s="506"/>
      <c r="AF43" s="506"/>
      <c r="AG43" s="506"/>
      <c r="AH43" s="506"/>
      <c r="AI43" s="506"/>
      <c r="AJ43" s="506"/>
      <c r="AK43" s="506"/>
      <c r="AL43" s="506"/>
      <c r="AM43" s="506"/>
      <c r="AN43" s="507"/>
      <c r="AO43" s="506"/>
      <c r="AP43" s="508"/>
      <c r="AQ43" s="506"/>
      <c r="AR43" s="506"/>
      <c r="AS43" s="506"/>
      <c r="AT43" s="443"/>
      <c r="AU43" s="261"/>
      <c r="AV43" s="507"/>
      <c r="AW43" s="509"/>
      <c r="AX43" s="510"/>
      <c r="AY43" s="508"/>
      <c r="AZ43" s="506"/>
      <c r="BA43" s="506"/>
      <c r="BB43" s="506"/>
    </row>
    <row r="44" spans="1:54" s="537" customFormat="1" ht="30" x14ac:dyDescent="0.2">
      <c r="A44" s="520" t="s">
        <v>868</v>
      </c>
      <c r="B44" s="521"/>
      <c r="C44" s="522" t="s">
        <v>869</v>
      </c>
      <c r="D44" s="523" t="s">
        <v>72</v>
      </c>
      <c r="E44" s="523" t="s">
        <v>72</v>
      </c>
      <c r="F44" s="524">
        <v>20000</v>
      </c>
      <c r="G44" s="523" t="s">
        <v>72</v>
      </c>
      <c r="H44" s="522" t="s">
        <v>867</v>
      </c>
      <c r="I44" s="525" t="s">
        <v>72</v>
      </c>
      <c r="J44" s="526" t="s">
        <v>72</v>
      </c>
      <c r="K44" s="523" t="s">
        <v>72</v>
      </c>
      <c r="L44" s="522" t="s">
        <v>774</v>
      </c>
      <c r="M44" s="523" t="s">
        <v>72</v>
      </c>
      <c r="N44" s="527">
        <v>800000000</v>
      </c>
      <c r="O44" s="528" t="s">
        <v>914</v>
      </c>
      <c r="P44" s="529"/>
      <c r="Q44" s="530"/>
      <c r="R44" s="531"/>
      <c r="S44" s="530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30"/>
      <c r="AL44" s="530"/>
      <c r="AM44" s="530"/>
      <c r="AN44" s="532"/>
      <c r="AO44" s="530"/>
      <c r="AP44" s="533"/>
      <c r="AQ44" s="530"/>
      <c r="AR44" s="530"/>
      <c r="AS44" s="530"/>
      <c r="AT44" s="534"/>
      <c r="AU44" s="531"/>
      <c r="AV44" s="532"/>
      <c r="AW44" s="535"/>
      <c r="AX44" s="536"/>
      <c r="AY44" s="533"/>
      <c r="AZ44" s="530"/>
      <c r="BA44" s="530"/>
      <c r="BB44" s="530"/>
    </row>
    <row r="45" spans="1:54" s="511" customFormat="1" ht="30" x14ac:dyDescent="0.2">
      <c r="A45" s="496" t="s">
        <v>870</v>
      </c>
      <c r="B45" s="512"/>
      <c r="C45" s="513" t="s">
        <v>871</v>
      </c>
      <c r="D45" s="514" t="s">
        <v>72</v>
      </c>
      <c r="E45" s="514" t="s">
        <v>72</v>
      </c>
      <c r="F45" s="515">
        <v>5600</v>
      </c>
      <c r="G45" s="514" t="s">
        <v>72</v>
      </c>
      <c r="H45" s="513" t="s">
        <v>872</v>
      </c>
      <c r="I45" s="516" t="s">
        <v>72</v>
      </c>
      <c r="J45" s="517" t="s">
        <v>72</v>
      </c>
      <c r="K45" s="514" t="s">
        <v>72</v>
      </c>
      <c r="L45" s="513" t="s">
        <v>774</v>
      </c>
      <c r="M45" s="514" t="s">
        <v>72</v>
      </c>
      <c r="N45" s="518">
        <v>280000000</v>
      </c>
      <c r="O45" s="519"/>
      <c r="P45" s="505"/>
      <c r="Q45" s="506"/>
      <c r="R45" s="261"/>
      <c r="S45" s="506"/>
      <c r="T45" s="506"/>
      <c r="U45" s="506"/>
      <c r="V45" s="506"/>
      <c r="W45" s="506"/>
      <c r="X45" s="506"/>
      <c r="Y45" s="506"/>
      <c r="Z45" s="506"/>
      <c r="AA45" s="506"/>
      <c r="AB45" s="506"/>
      <c r="AC45" s="506"/>
      <c r="AD45" s="506"/>
      <c r="AE45" s="506"/>
      <c r="AF45" s="506"/>
      <c r="AG45" s="506"/>
      <c r="AH45" s="506"/>
      <c r="AI45" s="506"/>
      <c r="AJ45" s="506"/>
      <c r="AK45" s="506"/>
      <c r="AL45" s="506"/>
      <c r="AM45" s="506"/>
      <c r="AN45" s="507"/>
      <c r="AO45" s="506"/>
      <c r="AP45" s="508"/>
      <c r="AQ45" s="506"/>
      <c r="AR45" s="506"/>
      <c r="AS45" s="506"/>
      <c r="AT45" s="443"/>
      <c r="AU45" s="261"/>
      <c r="AV45" s="507"/>
      <c r="AW45" s="509"/>
      <c r="AX45" s="510"/>
      <c r="AY45" s="508"/>
      <c r="AZ45" s="506"/>
      <c r="BA45" s="506"/>
      <c r="BB45" s="506"/>
    </row>
    <row r="46" spans="1:54" s="511" customFormat="1" ht="30" x14ac:dyDescent="0.2">
      <c r="A46" s="496" t="s">
        <v>873</v>
      </c>
      <c r="B46" s="512"/>
      <c r="C46" s="513" t="s">
        <v>821</v>
      </c>
      <c r="D46" s="514" t="s">
        <v>72</v>
      </c>
      <c r="E46" s="514" t="s">
        <v>72</v>
      </c>
      <c r="F46" s="515">
        <v>20000</v>
      </c>
      <c r="G46" s="514" t="s">
        <v>72</v>
      </c>
      <c r="H46" s="513" t="s">
        <v>874</v>
      </c>
      <c r="I46" s="516" t="s">
        <v>72</v>
      </c>
      <c r="J46" s="517" t="s">
        <v>72</v>
      </c>
      <c r="K46" s="514" t="s">
        <v>72</v>
      </c>
      <c r="L46" s="513" t="s">
        <v>774</v>
      </c>
      <c r="M46" s="514" t="s">
        <v>72</v>
      </c>
      <c r="N46" s="518">
        <v>300000000</v>
      </c>
      <c r="O46" s="519"/>
      <c r="P46" s="505"/>
      <c r="Q46" s="506"/>
      <c r="R46" s="261"/>
      <c r="S46" s="506"/>
      <c r="T46" s="506"/>
      <c r="U46" s="506"/>
      <c r="V46" s="506"/>
      <c r="W46" s="506"/>
      <c r="X46" s="506"/>
      <c r="Y46" s="506"/>
      <c r="Z46" s="506"/>
      <c r="AA46" s="506"/>
      <c r="AB46" s="506"/>
      <c r="AC46" s="506"/>
      <c r="AD46" s="506"/>
      <c r="AE46" s="506"/>
      <c r="AF46" s="506"/>
      <c r="AG46" s="506"/>
      <c r="AH46" s="506"/>
      <c r="AI46" s="506"/>
      <c r="AJ46" s="506"/>
      <c r="AK46" s="506"/>
      <c r="AL46" s="506"/>
      <c r="AM46" s="506"/>
      <c r="AN46" s="507"/>
      <c r="AO46" s="506"/>
      <c r="AP46" s="508"/>
      <c r="AQ46" s="506"/>
      <c r="AR46" s="506"/>
      <c r="AS46" s="506"/>
      <c r="AT46" s="443"/>
      <c r="AU46" s="261"/>
      <c r="AV46" s="507"/>
      <c r="AW46" s="509"/>
      <c r="AX46" s="510"/>
      <c r="AY46" s="508"/>
      <c r="AZ46" s="506"/>
      <c r="BA46" s="506"/>
      <c r="BB46" s="506"/>
    </row>
    <row r="47" spans="1:54" s="511" customFormat="1" ht="30" x14ac:dyDescent="0.2">
      <c r="A47" s="496" t="s">
        <v>875</v>
      </c>
      <c r="B47" s="512"/>
      <c r="C47" s="513" t="s">
        <v>876</v>
      </c>
      <c r="D47" s="514" t="s">
        <v>72</v>
      </c>
      <c r="E47" s="514" t="s">
        <v>72</v>
      </c>
      <c r="F47" s="515">
        <v>6000</v>
      </c>
      <c r="G47" s="514" t="s">
        <v>72</v>
      </c>
      <c r="H47" s="513" t="s">
        <v>877</v>
      </c>
      <c r="I47" s="516" t="s">
        <v>72</v>
      </c>
      <c r="J47" s="517" t="s">
        <v>72</v>
      </c>
      <c r="K47" s="514" t="s">
        <v>72</v>
      </c>
      <c r="L47" s="513" t="s">
        <v>774</v>
      </c>
      <c r="M47" s="514" t="s">
        <v>72</v>
      </c>
      <c r="N47" s="518">
        <v>420000000</v>
      </c>
      <c r="O47" s="519"/>
      <c r="P47" s="505"/>
      <c r="Q47" s="506"/>
      <c r="R47" s="261"/>
      <c r="S47" s="506"/>
      <c r="T47" s="506"/>
      <c r="U47" s="506"/>
      <c r="V47" s="506"/>
      <c r="W47" s="506"/>
      <c r="X47" s="506"/>
      <c r="Y47" s="506"/>
      <c r="Z47" s="506"/>
      <c r="AA47" s="506"/>
      <c r="AB47" s="506"/>
      <c r="AC47" s="506"/>
      <c r="AD47" s="506"/>
      <c r="AE47" s="506"/>
      <c r="AF47" s="506"/>
      <c r="AG47" s="506"/>
      <c r="AH47" s="506"/>
      <c r="AI47" s="506"/>
      <c r="AJ47" s="506"/>
      <c r="AK47" s="506"/>
      <c r="AL47" s="506"/>
      <c r="AM47" s="506"/>
      <c r="AN47" s="507"/>
      <c r="AO47" s="506"/>
      <c r="AP47" s="508"/>
      <c r="AQ47" s="506"/>
      <c r="AR47" s="506"/>
      <c r="AS47" s="506"/>
      <c r="AT47" s="443"/>
      <c r="AU47" s="261"/>
      <c r="AV47" s="507"/>
      <c r="AW47" s="509"/>
      <c r="AX47" s="510"/>
      <c r="AY47" s="508"/>
      <c r="AZ47" s="506"/>
      <c r="BA47" s="506"/>
      <c r="BB47" s="506"/>
    </row>
    <row r="48" spans="1:54" s="511" customFormat="1" ht="30" x14ac:dyDescent="0.2">
      <c r="A48" s="496" t="s">
        <v>878</v>
      </c>
      <c r="B48" s="512"/>
      <c r="C48" s="513" t="s">
        <v>879</v>
      </c>
      <c r="D48" s="514" t="s">
        <v>72</v>
      </c>
      <c r="E48" s="514" t="s">
        <v>72</v>
      </c>
      <c r="F48" s="515">
        <v>2375</v>
      </c>
      <c r="G48" s="514" t="s">
        <v>72</v>
      </c>
      <c r="H48" s="513" t="s">
        <v>877</v>
      </c>
      <c r="I48" s="516" t="s">
        <v>72</v>
      </c>
      <c r="J48" s="517" t="s">
        <v>72</v>
      </c>
      <c r="K48" s="514" t="s">
        <v>72</v>
      </c>
      <c r="L48" s="513" t="s">
        <v>774</v>
      </c>
      <c r="M48" s="514" t="s">
        <v>72</v>
      </c>
      <c r="N48" s="518">
        <v>166250000</v>
      </c>
      <c r="O48" s="519"/>
      <c r="P48" s="505"/>
      <c r="Q48" s="506"/>
      <c r="R48" s="261"/>
      <c r="S48" s="506"/>
      <c r="T48" s="506"/>
      <c r="U48" s="506"/>
      <c r="V48" s="506"/>
      <c r="W48" s="506"/>
      <c r="X48" s="506"/>
      <c r="Y48" s="506"/>
      <c r="Z48" s="506"/>
      <c r="AA48" s="506"/>
      <c r="AB48" s="506"/>
      <c r="AC48" s="506"/>
      <c r="AD48" s="506"/>
      <c r="AE48" s="506"/>
      <c r="AF48" s="506"/>
      <c r="AG48" s="506"/>
      <c r="AH48" s="506"/>
      <c r="AI48" s="506"/>
      <c r="AJ48" s="506"/>
      <c r="AK48" s="506"/>
      <c r="AL48" s="506"/>
      <c r="AM48" s="506"/>
      <c r="AN48" s="507"/>
      <c r="AO48" s="506"/>
      <c r="AP48" s="508"/>
      <c r="AQ48" s="506"/>
      <c r="AR48" s="506"/>
      <c r="AS48" s="506"/>
      <c r="AT48" s="443"/>
      <c r="AU48" s="261"/>
      <c r="AV48" s="507"/>
      <c r="AW48" s="509"/>
      <c r="AX48" s="510"/>
      <c r="AY48" s="508"/>
      <c r="AZ48" s="506"/>
      <c r="BA48" s="506"/>
      <c r="BB48" s="506"/>
    </row>
    <row r="49" spans="1:54" s="511" customFormat="1" ht="30" x14ac:dyDescent="0.2">
      <c r="A49" s="496" t="s">
        <v>880</v>
      </c>
      <c r="B49" s="512"/>
      <c r="C49" s="513" t="s">
        <v>881</v>
      </c>
      <c r="D49" s="514" t="s">
        <v>72</v>
      </c>
      <c r="E49" s="514" t="s">
        <v>72</v>
      </c>
      <c r="F49" s="515">
        <v>7500</v>
      </c>
      <c r="G49" s="514" t="s">
        <v>72</v>
      </c>
      <c r="H49" s="513" t="s">
        <v>882</v>
      </c>
      <c r="I49" s="516" t="s">
        <v>72</v>
      </c>
      <c r="J49" s="517" t="s">
        <v>72</v>
      </c>
      <c r="K49" s="514" t="s">
        <v>72</v>
      </c>
      <c r="L49" s="513" t="s">
        <v>774</v>
      </c>
      <c r="M49" s="514" t="s">
        <v>72</v>
      </c>
      <c r="N49" s="518">
        <v>375000000</v>
      </c>
      <c r="O49" s="519"/>
      <c r="P49" s="505"/>
      <c r="Q49" s="506"/>
      <c r="R49" s="261"/>
      <c r="S49" s="506"/>
      <c r="T49" s="506"/>
      <c r="U49" s="506"/>
      <c r="V49" s="506"/>
      <c r="W49" s="506"/>
      <c r="X49" s="506"/>
      <c r="Y49" s="506"/>
      <c r="Z49" s="506"/>
      <c r="AA49" s="506"/>
      <c r="AB49" s="506"/>
      <c r="AC49" s="506"/>
      <c r="AD49" s="506"/>
      <c r="AE49" s="506"/>
      <c r="AF49" s="506"/>
      <c r="AG49" s="506"/>
      <c r="AH49" s="506"/>
      <c r="AI49" s="506"/>
      <c r="AJ49" s="506"/>
      <c r="AK49" s="506"/>
      <c r="AL49" s="506"/>
      <c r="AM49" s="506"/>
      <c r="AN49" s="507"/>
      <c r="AO49" s="506"/>
      <c r="AP49" s="508"/>
      <c r="AQ49" s="506"/>
      <c r="AR49" s="506"/>
      <c r="AS49" s="506"/>
      <c r="AT49" s="443"/>
      <c r="AU49" s="261"/>
      <c r="AV49" s="507"/>
      <c r="AW49" s="509"/>
      <c r="AX49" s="510"/>
      <c r="AY49" s="508"/>
      <c r="AZ49" s="506"/>
      <c r="BA49" s="506"/>
      <c r="BB49" s="506"/>
    </row>
    <row r="50" spans="1:54" s="511" customFormat="1" ht="30" x14ac:dyDescent="0.2">
      <c r="A50" s="496" t="s">
        <v>883</v>
      </c>
      <c r="B50" s="512"/>
      <c r="C50" s="513" t="s">
        <v>884</v>
      </c>
      <c r="D50" s="514" t="s">
        <v>72</v>
      </c>
      <c r="E50" s="514" t="s">
        <v>72</v>
      </c>
      <c r="F50" s="515">
        <v>10000</v>
      </c>
      <c r="G50" s="514" t="s">
        <v>72</v>
      </c>
      <c r="H50" s="513" t="s">
        <v>885</v>
      </c>
      <c r="I50" s="516" t="s">
        <v>72</v>
      </c>
      <c r="J50" s="517" t="s">
        <v>72</v>
      </c>
      <c r="K50" s="514" t="s">
        <v>72</v>
      </c>
      <c r="L50" s="513" t="s">
        <v>774</v>
      </c>
      <c r="M50" s="514" t="s">
        <v>72</v>
      </c>
      <c r="N50" s="518">
        <v>400000000</v>
      </c>
      <c r="O50" s="519"/>
      <c r="P50" s="505"/>
      <c r="Q50" s="506"/>
      <c r="R50" s="261"/>
      <c r="S50" s="506"/>
      <c r="T50" s="506"/>
      <c r="U50" s="506"/>
      <c r="V50" s="506"/>
      <c r="W50" s="506"/>
      <c r="X50" s="506"/>
      <c r="Y50" s="506"/>
      <c r="Z50" s="506"/>
      <c r="AA50" s="506"/>
      <c r="AB50" s="506"/>
      <c r="AC50" s="506"/>
      <c r="AD50" s="506"/>
      <c r="AE50" s="506"/>
      <c r="AF50" s="506"/>
      <c r="AG50" s="506"/>
      <c r="AH50" s="506"/>
      <c r="AI50" s="506"/>
      <c r="AJ50" s="506"/>
      <c r="AK50" s="506"/>
      <c r="AL50" s="506"/>
      <c r="AM50" s="506"/>
      <c r="AN50" s="507"/>
      <c r="AO50" s="506"/>
      <c r="AP50" s="508"/>
      <c r="AQ50" s="506"/>
      <c r="AR50" s="506"/>
      <c r="AS50" s="506"/>
      <c r="AT50" s="443"/>
      <c r="AU50" s="261"/>
      <c r="AV50" s="507"/>
      <c r="AW50" s="509"/>
      <c r="AX50" s="510"/>
      <c r="AY50" s="508"/>
      <c r="AZ50" s="506"/>
      <c r="BA50" s="506"/>
      <c r="BB50" s="506"/>
    </row>
    <row r="51" spans="1:54" s="511" customFormat="1" ht="30" x14ac:dyDescent="0.2">
      <c r="A51" s="496" t="s">
        <v>886</v>
      </c>
      <c r="B51" s="512"/>
      <c r="C51" s="513" t="s">
        <v>887</v>
      </c>
      <c r="D51" s="514" t="s">
        <v>72</v>
      </c>
      <c r="E51" s="514" t="s">
        <v>72</v>
      </c>
      <c r="F51" s="515">
        <v>5000</v>
      </c>
      <c r="G51" s="514" t="s">
        <v>72</v>
      </c>
      <c r="H51" s="513" t="s">
        <v>888</v>
      </c>
      <c r="I51" s="516" t="s">
        <v>72</v>
      </c>
      <c r="J51" s="517" t="s">
        <v>72</v>
      </c>
      <c r="K51" s="514" t="s">
        <v>72</v>
      </c>
      <c r="L51" s="513" t="s">
        <v>774</v>
      </c>
      <c r="M51" s="514" t="s">
        <v>72</v>
      </c>
      <c r="N51" s="518">
        <v>80000000</v>
      </c>
      <c r="O51" s="519"/>
      <c r="P51" s="505"/>
      <c r="Q51" s="506"/>
      <c r="R51" s="261"/>
      <c r="S51" s="506"/>
      <c r="T51" s="506"/>
      <c r="U51" s="506"/>
      <c r="V51" s="506"/>
      <c r="W51" s="506"/>
      <c r="X51" s="506"/>
      <c r="Y51" s="506"/>
      <c r="Z51" s="506"/>
      <c r="AA51" s="506"/>
      <c r="AB51" s="506"/>
      <c r="AC51" s="506"/>
      <c r="AD51" s="506"/>
      <c r="AE51" s="506"/>
      <c r="AF51" s="506"/>
      <c r="AG51" s="506"/>
      <c r="AH51" s="506"/>
      <c r="AI51" s="506"/>
      <c r="AJ51" s="506"/>
      <c r="AK51" s="506"/>
      <c r="AL51" s="506"/>
      <c r="AM51" s="506"/>
      <c r="AN51" s="507"/>
      <c r="AO51" s="506"/>
      <c r="AP51" s="508"/>
      <c r="AQ51" s="506"/>
      <c r="AR51" s="506"/>
      <c r="AS51" s="506"/>
      <c r="AT51" s="443"/>
      <c r="AU51" s="261"/>
      <c r="AV51" s="507"/>
      <c r="AW51" s="509"/>
      <c r="AX51" s="510"/>
      <c r="AY51" s="508"/>
      <c r="AZ51" s="506"/>
      <c r="BA51" s="506"/>
      <c r="BB51" s="506"/>
    </row>
    <row r="52" spans="1:54" s="537" customFormat="1" ht="30" x14ac:dyDescent="0.2">
      <c r="A52" s="520" t="s">
        <v>889</v>
      </c>
      <c r="B52" s="521"/>
      <c r="C52" s="522" t="s">
        <v>890</v>
      </c>
      <c r="D52" s="523" t="s">
        <v>72</v>
      </c>
      <c r="E52" s="523" t="s">
        <v>72</v>
      </c>
      <c r="F52" s="524">
        <v>101000</v>
      </c>
      <c r="G52" s="523">
        <v>2011</v>
      </c>
      <c r="H52" s="522" t="s">
        <v>891</v>
      </c>
      <c r="I52" s="525" t="s">
        <v>72</v>
      </c>
      <c r="J52" s="526" t="s">
        <v>72</v>
      </c>
      <c r="K52" s="523" t="s">
        <v>72</v>
      </c>
      <c r="L52" s="522" t="s">
        <v>774</v>
      </c>
      <c r="M52" s="523" t="s">
        <v>81</v>
      </c>
      <c r="N52" s="527">
        <v>842996500</v>
      </c>
      <c r="O52" s="528" t="s">
        <v>916</v>
      </c>
      <c r="P52" s="529"/>
      <c r="Q52" s="530"/>
      <c r="R52" s="531"/>
      <c r="S52" s="530"/>
      <c r="T52" s="530"/>
      <c r="U52" s="530"/>
      <c r="V52" s="530"/>
      <c r="W52" s="530"/>
      <c r="X52" s="530"/>
      <c r="Y52" s="530"/>
      <c r="Z52" s="530"/>
      <c r="AA52" s="530"/>
      <c r="AB52" s="530"/>
      <c r="AC52" s="530"/>
      <c r="AD52" s="530"/>
      <c r="AE52" s="530"/>
      <c r="AF52" s="530"/>
      <c r="AG52" s="530"/>
      <c r="AH52" s="530"/>
      <c r="AI52" s="530"/>
      <c r="AJ52" s="530"/>
      <c r="AK52" s="530"/>
      <c r="AL52" s="530"/>
      <c r="AM52" s="530"/>
      <c r="AN52" s="532"/>
      <c r="AO52" s="530"/>
      <c r="AP52" s="533"/>
      <c r="AQ52" s="530"/>
      <c r="AR52" s="530"/>
      <c r="AS52" s="530"/>
      <c r="AT52" s="534"/>
      <c r="AU52" s="531"/>
      <c r="AV52" s="532"/>
      <c r="AW52" s="535"/>
      <c r="AX52" s="536"/>
      <c r="AY52" s="533"/>
      <c r="AZ52" s="530"/>
      <c r="BA52" s="530"/>
      <c r="BB52" s="530"/>
    </row>
    <row r="53" spans="1:54" s="537" customFormat="1" ht="24.75" customHeight="1" x14ac:dyDescent="0.2">
      <c r="A53" s="546">
        <v>39</v>
      </c>
      <c r="B53" s="547"/>
      <c r="C53" s="548" t="s">
        <v>910</v>
      </c>
      <c r="D53" s="549"/>
      <c r="E53" s="549"/>
      <c r="F53" s="550">
        <v>1338</v>
      </c>
      <c r="G53" s="549"/>
      <c r="H53" s="548" t="s">
        <v>778</v>
      </c>
      <c r="I53" s="525" t="s">
        <v>72</v>
      </c>
      <c r="J53" s="551" t="s">
        <v>911</v>
      </c>
      <c r="K53" s="549" t="s">
        <v>912</v>
      </c>
      <c r="L53" s="522" t="s">
        <v>774</v>
      </c>
      <c r="M53" s="549" t="s">
        <v>779</v>
      </c>
      <c r="N53" s="552">
        <v>493722000</v>
      </c>
      <c r="O53" s="553" t="s">
        <v>915</v>
      </c>
      <c r="P53" s="529"/>
      <c r="Q53" s="530"/>
      <c r="R53" s="531"/>
      <c r="S53" s="530"/>
      <c r="T53" s="530"/>
      <c r="U53" s="530"/>
      <c r="V53" s="530"/>
      <c r="W53" s="530"/>
      <c r="X53" s="530"/>
      <c r="Y53" s="530"/>
      <c r="Z53" s="530"/>
      <c r="AA53" s="530"/>
      <c r="AB53" s="530"/>
      <c r="AC53" s="530"/>
      <c r="AD53" s="530"/>
      <c r="AE53" s="530"/>
      <c r="AF53" s="530"/>
      <c r="AG53" s="530"/>
      <c r="AH53" s="530"/>
      <c r="AI53" s="530"/>
      <c r="AJ53" s="530"/>
      <c r="AK53" s="530"/>
      <c r="AL53" s="530"/>
      <c r="AM53" s="530"/>
      <c r="AN53" s="532"/>
      <c r="AO53" s="530"/>
      <c r="AP53" s="533"/>
      <c r="AQ53" s="530"/>
      <c r="AR53" s="530"/>
      <c r="AS53" s="530"/>
      <c r="AT53" s="534"/>
      <c r="AU53" s="531"/>
      <c r="AV53" s="532"/>
      <c r="AW53" s="535"/>
      <c r="AX53" s="536"/>
      <c r="AY53" s="533"/>
      <c r="AZ53" s="530"/>
      <c r="BA53" s="530"/>
      <c r="BB53" s="530"/>
    </row>
    <row r="54" spans="1:54" s="537" customFormat="1" ht="24.75" customHeight="1" x14ac:dyDescent="0.2">
      <c r="A54" s="546">
        <v>40</v>
      </c>
      <c r="B54" s="547"/>
      <c r="C54" s="548" t="s">
        <v>913</v>
      </c>
      <c r="D54" s="549"/>
      <c r="E54" s="549"/>
      <c r="F54" s="550">
        <v>5418</v>
      </c>
      <c r="G54" s="549"/>
      <c r="H54" s="548" t="s">
        <v>734</v>
      </c>
      <c r="I54" s="525" t="s">
        <v>72</v>
      </c>
      <c r="J54" s="526" t="s">
        <v>72</v>
      </c>
      <c r="K54" s="523" t="s">
        <v>72</v>
      </c>
      <c r="L54" s="522" t="s">
        <v>774</v>
      </c>
      <c r="M54" s="549"/>
      <c r="N54" s="552">
        <v>406350000</v>
      </c>
      <c r="O54" s="553" t="s">
        <v>915</v>
      </c>
      <c r="P54" s="529"/>
      <c r="Q54" s="530"/>
      <c r="R54" s="531"/>
      <c r="S54" s="530"/>
      <c r="T54" s="530"/>
      <c r="U54" s="530"/>
      <c r="V54" s="530"/>
      <c r="W54" s="530"/>
      <c r="X54" s="530"/>
      <c r="Y54" s="530"/>
      <c r="Z54" s="530"/>
      <c r="AA54" s="530"/>
      <c r="AB54" s="530"/>
      <c r="AC54" s="530"/>
      <c r="AD54" s="530"/>
      <c r="AE54" s="530"/>
      <c r="AF54" s="530"/>
      <c r="AG54" s="530"/>
      <c r="AH54" s="530"/>
      <c r="AI54" s="530"/>
      <c r="AJ54" s="530"/>
      <c r="AK54" s="530"/>
      <c r="AL54" s="530"/>
      <c r="AM54" s="530"/>
      <c r="AN54" s="532"/>
      <c r="AO54" s="530"/>
      <c r="AP54" s="533"/>
      <c r="AQ54" s="530"/>
      <c r="AR54" s="530"/>
      <c r="AS54" s="530"/>
      <c r="AT54" s="534"/>
      <c r="AU54" s="531"/>
      <c r="AV54" s="532"/>
      <c r="AW54" s="535"/>
      <c r="AX54" s="536"/>
      <c r="AY54" s="533"/>
      <c r="AZ54" s="530"/>
      <c r="BA54" s="530"/>
      <c r="BB54" s="530"/>
    </row>
    <row r="55" spans="1:54" s="445" customFormat="1" ht="14" x14ac:dyDescent="0.2">
      <c r="A55" s="454"/>
      <c r="B55" s="455"/>
      <c r="C55" s="456"/>
      <c r="D55" s="457"/>
      <c r="E55" s="456"/>
      <c r="F55" s="456"/>
      <c r="G55" s="457"/>
      <c r="H55" s="456"/>
      <c r="I55" s="458"/>
      <c r="J55" s="457"/>
      <c r="K55" s="456"/>
      <c r="L55" s="456"/>
      <c r="M55" s="457"/>
      <c r="N55" s="459"/>
      <c r="O55" s="456"/>
      <c r="P55" s="440"/>
      <c r="Q55" s="253"/>
      <c r="R55" s="84"/>
      <c r="S55" s="253"/>
      <c r="T55" s="253"/>
      <c r="U55" s="253"/>
      <c r="V55" s="253"/>
      <c r="W55" s="253"/>
      <c r="X55" s="253"/>
      <c r="Y55" s="253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441"/>
      <c r="AO55" s="253"/>
      <c r="AP55" s="442"/>
      <c r="AQ55" s="253"/>
      <c r="AR55" s="253"/>
      <c r="AS55" s="253"/>
      <c r="AT55" s="443"/>
      <c r="AU55" s="84"/>
      <c r="AV55" s="441"/>
      <c r="AW55" s="429"/>
      <c r="AX55" s="444"/>
      <c r="AY55" s="442"/>
      <c r="AZ55" s="253"/>
      <c r="BA55" s="253"/>
      <c r="BB55" s="253"/>
    </row>
    <row r="56" spans="1:54" ht="30" hidden="1" customHeight="1" x14ac:dyDescent="0.2">
      <c r="A56" s="5"/>
      <c r="B56" s="7"/>
      <c r="C56" s="22" t="s">
        <v>199</v>
      </c>
      <c r="D56" s="49" t="s">
        <v>216</v>
      </c>
      <c r="E56" s="7"/>
      <c r="F56" s="4"/>
      <c r="G56" s="49">
        <v>2005</v>
      </c>
      <c r="H56" s="159"/>
      <c r="I56" s="4"/>
      <c r="J56" s="4"/>
      <c r="K56" s="4"/>
      <c r="L56" s="4"/>
      <c r="M56" s="49" t="s">
        <v>81</v>
      </c>
      <c r="N56" s="54">
        <v>722500</v>
      </c>
      <c r="O56" s="159"/>
      <c r="P56" s="49" t="s">
        <v>197</v>
      </c>
      <c r="Q56" s="7"/>
      <c r="R56" s="49" t="s">
        <v>217</v>
      </c>
      <c r="S56" s="140"/>
      <c r="T56" s="140"/>
      <c r="U56" s="140"/>
      <c r="V56" s="140"/>
      <c r="W56" s="140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9" t="s">
        <v>81</v>
      </c>
      <c r="AP56" s="49">
        <v>2005</v>
      </c>
      <c r="AQ56" s="14"/>
      <c r="AR56" s="14"/>
      <c r="AS56" s="14"/>
      <c r="AT56" s="54">
        <v>722500</v>
      </c>
      <c r="AU56" s="168" t="s">
        <v>421</v>
      </c>
      <c r="AV56" s="178" t="s">
        <v>72</v>
      </c>
      <c r="AW56" s="168" t="s">
        <v>645</v>
      </c>
      <c r="AX56" s="159"/>
      <c r="AY56" s="159"/>
      <c r="AZ56" s="159"/>
      <c r="BA56" s="159"/>
      <c r="BB56" s="159"/>
    </row>
    <row r="57" spans="1:54" ht="30" hidden="1" customHeight="1" x14ac:dyDescent="0.2">
      <c r="A57" s="5"/>
      <c r="B57" s="7"/>
      <c r="C57" s="38" t="s">
        <v>199</v>
      </c>
      <c r="D57" s="30" t="s">
        <v>216</v>
      </c>
      <c r="E57" s="7"/>
      <c r="F57" s="4"/>
      <c r="G57" s="30">
        <v>2005</v>
      </c>
      <c r="H57" s="159"/>
      <c r="I57" s="4"/>
      <c r="J57" s="4"/>
      <c r="K57" s="4"/>
      <c r="L57" s="4"/>
      <c r="M57" s="30" t="s">
        <v>81</v>
      </c>
      <c r="N57" s="53">
        <v>712500</v>
      </c>
      <c r="O57" s="159"/>
      <c r="P57" s="30" t="s">
        <v>197</v>
      </c>
      <c r="Q57" s="7"/>
      <c r="R57" s="30" t="s">
        <v>229</v>
      </c>
      <c r="S57" s="140"/>
      <c r="T57" s="140"/>
      <c r="U57" s="140"/>
      <c r="V57" s="140"/>
      <c r="W57" s="140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0" t="s">
        <v>81</v>
      </c>
      <c r="AP57" s="30">
        <v>2005</v>
      </c>
      <c r="AQ57" s="14"/>
      <c r="AR57" s="14"/>
      <c r="AS57" s="14"/>
      <c r="AT57" s="53">
        <v>712500</v>
      </c>
      <c r="AU57" s="168" t="s">
        <v>421</v>
      </c>
      <c r="AV57" s="178" t="s">
        <v>72</v>
      </c>
      <c r="AW57" s="168" t="s">
        <v>645</v>
      </c>
      <c r="AX57" s="159"/>
      <c r="AY57" s="159"/>
      <c r="AZ57" s="159"/>
      <c r="BA57" s="159"/>
      <c r="BB57" s="159"/>
    </row>
    <row r="58" spans="1:54" ht="30" hidden="1" customHeight="1" x14ac:dyDescent="0.2">
      <c r="A58" s="5"/>
      <c r="B58" s="7"/>
      <c r="C58" s="39" t="s">
        <v>195</v>
      </c>
      <c r="D58" s="120" t="s">
        <v>196</v>
      </c>
      <c r="E58" s="7"/>
      <c r="F58" s="4"/>
      <c r="G58" s="30">
        <v>2005</v>
      </c>
      <c r="H58" s="159"/>
      <c r="I58" s="4"/>
      <c r="J58" s="4"/>
      <c r="K58" s="4"/>
      <c r="L58" s="4"/>
      <c r="M58" s="49" t="s">
        <v>81</v>
      </c>
      <c r="N58" s="127">
        <v>1950000</v>
      </c>
      <c r="O58" s="159"/>
      <c r="P58" s="50" t="s">
        <v>230</v>
      </c>
      <c r="Q58" s="7"/>
      <c r="R58" s="50" t="s">
        <v>198</v>
      </c>
      <c r="S58" s="140"/>
      <c r="T58" s="140"/>
      <c r="U58" s="140"/>
      <c r="V58" s="140"/>
      <c r="W58" s="140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9" t="s">
        <v>81</v>
      </c>
      <c r="AP58" s="30">
        <v>2005</v>
      </c>
      <c r="AQ58" s="14"/>
      <c r="AR58" s="14"/>
      <c r="AS58" s="14"/>
      <c r="AT58" s="127">
        <v>1950000</v>
      </c>
      <c r="AU58" s="168" t="s">
        <v>421</v>
      </c>
      <c r="AV58" s="178" t="s">
        <v>72</v>
      </c>
      <c r="AW58" s="168" t="s">
        <v>647</v>
      </c>
      <c r="AX58" s="159"/>
      <c r="AY58" s="159"/>
      <c r="AZ58" s="159"/>
      <c r="BA58" s="159"/>
      <c r="BB58" s="159"/>
    </row>
    <row r="59" spans="1:54" ht="30" hidden="1" customHeight="1" x14ac:dyDescent="0.2">
      <c r="A59" s="5"/>
      <c r="B59" s="7"/>
      <c r="C59" s="43" t="s">
        <v>208</v>
      </c>
      <c r="D59" s="51" t="s">
        <v>209</v>
      </c>
      <c r="E59" s="7"/>
      <c r="F59" s="4"/>
      <c r="G59" s="30">
        <v>2006</v>
      </c>
      <c r="H59" s="159"/>
      <c r="I59" s="4"/>
      <c r="J59" s="4"/>
      <c r="K59" s="4"/>
      <c r="L59" s="4"/>
      <c r="M59" s="30" t="s">
        <v>81</v>
      </c>
      <c r="N59" s="54">
        <v>2200000</v>
      </c>
      <c r="O59" s="159"/>
      <c r="P59" s="51" t="s">
        <v>210</v>
      </c>
      <c r="Q59" s="7"/>
      <c r="R59" s="51" t="s">
        <v>211</v>
      </c>
      <c r="S59" s="140"/>
      <c r="T59" s="140"/>
      <c r="U59" s="140"/>
      <c r="V59" s="140"/>
      <c r="W59" s="140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0" t="s">
        <v>81</v>
      </c>
      <c r="AP59" s="30">
        <v>2006</v>
      </c>
      <c r="AQ59" s="14"/>
      <c r="AR59" s="14"/>
      <c r="AS59" s="14"/>
      <c r="AT59" s="54">
        <v>2200000</v>
      </c>
      <c r="AU59" s="168" t="s">
        <v>465</v>
      </c>
      <c r="AV59" s="178" t="s">
        <v>72</v>
      </c>
      <c r="AW59" s="168" t="s">
        <v>699</v>
      </c>
      <c r="AX59" s="159"/>
      <c r="AY59" s="159"/>
      <c r="AZ59" s="159"/>
      <c r="BA59" s="159"/>
      <c r="BB59" s="159"/>
    </row>
    <row r="60" spans="1:54" ht="30" hidden="1" customHeight="1" x14ac:dyDescent="0.2">
      <c r="A60" s="5"/>
      <c r="B60" s="7"/>
      <c r="C60" s="44" t="s">
        <v>187</v>
      </c>
      <c r="D60" s="49" t="s">
        <v>188</v>
      </c>
      <c r="E60" s="7"/>
      <c r="F60" s="4"/>
      <c r="G60" s="49">
        <v>2005</v>
      </c>
      <c r="H60" s="159"/>
      <c r="I60" s="4"/>
      <c r="J60" s="4"/>
      <c r="K60" s="4"/>
      <c r="L60" s="4"/>
      <c r="M60" s="49" t="s">
        <v>81</v>
      </c>
      <c r="N60" s="54">
        <v>975000</v>
      </c>
      <c r="O60" s="159"/>
      <c r="P60" s="49" t="s">
        <v>207</v>
      </c>
      <c r="Q60" s="7"/>
      <c r="R60" s="49" t="s">
        <v>190</v>
      </c>
      <c r="S60" s="140"/>
      <c r="T60" s="140"/>
      <c r="U60" s="140"/>
      <c r="V60" s="140"/>
      <c r="W60" s="140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9" t="s">
        <v>81</v>
      </c>
      <c r="AP60" s="49">
        <v>2005</v>
      </c>
      <c r="AQ60" s="14"/>
      <c r="AR60" s="14"/>
      <c r="AS60" s="14"/>
      <c r="AT60" s="54">
        <v>975000</v>
      </c>
      <c r="AU60" s="168" t="s">
        <v>465</v>
      </c>
      <c r="AV60" s="178" t="s">
        <v>72</v>
      </c>
      <c r="AW60" s="168" t="s">
        <v>652</v>
      </c>
      <c r="AX60" s="159"/>
      <c r="AY60" s="159"/>
      <c r="AZ60" s="159"/>
      <c r="BA60" s="159"/>
      <c r="BB60" s="159"/>
    </row>
    <row r="61" spans="1:54" ht="30" hidden="1" customHeight="1" x14ac:dyDescent="0.2">
      <c r="A61" s="5"/>
      <c r="B61" s="7"/>
      <c r="C61" s="45" t="s">
        <v>239</v>
      </c>
      <c r="D61" s="31" t="s">
        <v>216</v>
      </c>
      <c r="E61" s="7"/>
      <c r="F61" s="4"/>
      <c r="G61" s="31">
        <v>2006</v>
      </c>
      <c r="H61" s="159"/>
      <c r="I61" s="4"/>
      <c r="J61" s="4"/>
      <c r="K61" s="4"/>
      <c r="L61" s="4"/>
      <c r="M61" s="31" t="s">
        <v>81</v>
      </c>
      <c r="N61" s="56">
        <v>1360000</v>
      </c>
      <c r="O61" s="159"/>
      <c r="P61" s="31" t="s">
        <v>201</v>
      </c>
      <c r="Q61" s="7"/>
      <c r="R61" s="49" t="s">
        <v>219</v>
      </c>
      <c r="S61" s="140"/>
      <c r="T61" s="140"/>
      <c r="U61" s="140"/>
      <c r="V61" s="140"/>
      <c r="W61" s="140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1" t="s">
        <v>81</v>
      </c>
      <c r="AP61" s="31">
        <v>2006</v>
      </c>
      <c r="AQ61" s="14"/>
      <c r="AR61" s="14"/>
      <c r="AS61" s="14"/>
      <c r="AT61" s="56">
        <v>1360000</v>
      </c>
      <c r="AU61" s="168" t="s">
        <v>421</v>
      </c>
      <c r="AV61" s="178" t="s">
        <v>72</v>
      </c>
      <c r="AW61" s="168" t="s">
        <v>645</v>
      </c>
      <c r="AX61" s="159"/>
      <c r="AY61" s="159"/>
      <c r="AZ61" s="159"/>
      <c r="BA61" s="159"/>
      <c r="BB61" s="159"/>
    </row>
    <row r="62" spans="1:54" ht="30" hidden="1" customHeight="1" x14ac:dyDescent="0.2">
      <c r="A62" s="5"/>
      <c r="B62" s="7"/>
      <c r="C62" s="46" t="s">
        <v>240</v>
      </c>
      <c r="D62" s="29" t="s">
        <v>216</v>
      </c>
      <c r="E62" s="7"/>
      <c r="F62" s="4"/>
      <c r="G62" s="29">
        <v>2005</v>
      </c>
      <c r="H62" s="159"/>
      <c r="I62" s="4"/>
      <c r="J62" s="4"/>
      <c r="K62" s="4"/>
      <c r="L62" s="4"/>
      <c r="M62" s="29" t="s">
        <v>81</v>
      </c>
      <c r="N62" s="57">
        <v>140000</v>
      </c>
      <c r="O62" s="159"/>
      <c r="P62" s="29" t="s">
        <v>197</v>
      </c>
      <c r="Q62" s="7"/>
      <c r="R62" s="49" t="s">
        <v>217</v>
      </c>
      <c r="S62" s="140"/>
      <c r="T62" s="140"/>
      <c r="U62" s="140"/>
      <c r="V62" s="140"/>
      <c r="W62" s="140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29" t="s">
        <v>81</v>
      </c>
      <c r="AP62" s="29">
        <v>2005</v>
      </c>
      <c r="AQ62" s="14"/>
      <c r="AR62" s="14"/>
      <c r="AS62" s="14"/>
      <c r="AT62" s="57">
        <v>140000</v>
      </c>
      <c r="AU62" s="168" t="s">
        <v>421</v>
      </c>
      <c r="AV62" s="178" t="s">
        <v>72</v>
      </c>
      <c r="AW62" s="168" t="s">
        <v>647</v>
      </c>
      <c r="AX62" s="159"/>
      <c r="AY62" s="159"/>
      <c r="AZ62" s="159"/>
      <c r="BA62" s="159"/>
      <c r="BB62" s="159"/>
    </row>
    <row r="63" spans="1:54" ht="30" hidden="1" customHeight="1" x14ac:dyDescent="0.2">
      <c r="A63" s="5"/>
      <c r="B63" s="7"/>
      <c r="C63" s="45" t="s">
        <v>195</v>
      </c>
      <c r="D63" s="31" t="s">
        <v>196</v>
      </c>
      <c r="E63" s="7"/>
      <c r="F63" s="4"/>
      <c r="G63" s="31">
        <v>2006</v>
      </c>
      <c r="H63" s="159"/>
      <c r="I63" s="4"/>
      <c r="J63" s="4"/>
      <c r="K63" s="4"/>
      <c r="L63" s="4"/>
      <c r="M63" s="31" t="s">
        <v>81</v>
      </c>
      <c r="N63" s="56">
        <v>1800000</v>
      </c>
      <c r="O63" s="159"/>
      <c r="P63" s="31" t="s">
        <v>230</v>
      </c>
      <c r="Q63" s="7"/>
      <c r="R63" s="49" t="s">
        <v>198</v>
      </c>
      <c r="S63" s="140"/>
      <c r="T63" s="140"/>
      <c r="U63" s="140"/>
      <c r="V63" s="140"/>
      <c r="W63" s="140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1" t="s">
        <v>81</v>
      </c>
      <c r="AP63" s="31">
        <v>2006</v>
      </c>
      <c r="AQ63" s="14"/>
      <c r="AR63" s="14"/>
      <c r="AS63" s="14"/>
      <c r="AT63" s="56">
        <v>1800000</v>
      </c>
      <c r="AU63" s="168" t="s">
        <v>421</v>
      </c>
      <c r="AV63" s="178" t="s">
        <v>72</v>
      </c>
      <c r="AW63" s="168" t="s">
        <v>647</v>
      </c>
      <c r="AX63" s="159"/>
      <c r="AY63" s="159"/>
      <c r="AZ63" s="159"/>
      <c r="BA63" s="159"/>
      <c r="BB63" s="159"/>
    </row>
    <row r="64" spans="1:54" ht="30" hidden="1" customHeight="1" x14ac:dyDescent="0.2">
      <c r="A64" s="5"/>
      <c r="B64" s="7"/>
      <c r="C64" s="46" t="s">
        <v>195</v>
      </c>
      <c r="D64" s="29" t="s">
        <v>196</v>
      </c>
      <c r="E64" s="7"/>
      <c r="F64" s="4"/>
      <c r="G64" s="31">
        <v>2006</v>
      </c>
      <c r="H64" s="159"/>
      <c r="I64" s="4"/>
      <c r="J64" s="4"/>
      <c r="K64" s="4"/>
      <c r="L64" s="4"/>
      <c r="M64" s="29" t="s">
        <v>81</v>
      </c>
      <c r="N64" s="57">
        <v>960000</v>
      </c>
      <c r="O64" s="159"/>
      <c r="P64" s="29" t="s">
        <v>230</v>
      </c>
      <c r="Q64" s="7"/>
      <c r="R64" s="49" t="s">
        <v>198</v>
      </c>
      <c r="S64" s="140"/>
      <c r="T64" s="140"/>
      <c r="U64" s="140"/>
      <c r="V64" s="140"/>
      <c r="W64" s="140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29" t="s">
        <v>81</v>
      </c>
      <c r="AP64" s="31">
        <v>2006</v>
      </c>
      <c r="AQ64" s="14"/>
      <c r="AR64" s="14"/>
      <c r="AS64" s="14"/>
      <c r="AT64" s="57">
        <v>960000</v>
      </c>
      <c r="AU64" s="168" t="s">
        <v>421</v>
      </c>
      <c r="AV64" s="178" t="s">
        <v>72</v>
      </c>
      <c r="AW64" s="168" t="s">
        <v>638</v>
      </c>
      <c r="AX64" s="159"/>
      <c r="AY64" s="159"/>
      <c r="AZ64" s="159"/>
      <c r="BA64" s="159"/>
      <c r="BB64" s="159"/>
    </row>
    <row r="65" spans="1:54" ht="30" hidden="1" customHeight="1" x14ac:dyDescent="0.2">
      <c r="A65" s="5"/>
      <c r="B65" s="7"/>
      <c r="C65" s="45" t="s">
        <v>241</v>
      </c>
      <c r="D65" s="31" t="s">
        <v>242</v>
      </c>
      <c r="E65" s="7"/>
      <c r="F65" s="4"/>
      <c r="G65" s="31">
        <v>2006</v>
      </c>
      <c r="H65" s="159"/>
      <c r="I65" s="4"/>
      <c r="J65" s="4"/>
      <c r="K65" s="4"/>
      <c r="L65" s="4"/>
      <c r="M65" s="31" t="s">
        <v>81</v>
      </c>
      <c r="N65" s="56">
        <v>960000</v>
      </c>
      <c r="O65" s="159"/>
      <c r="P65" s="31" t="s">
        <v>243</v>
      </c>
      <c r="Q65" s="7"/>
      <c r="R65" s="49" t="s">
        <v>198</v>
      </c>
      <c r="S65" s="140"/>
      <c r="T65" s="140"/>
      <c r="U65" s="140"/>
      <c r="V65" s="140"/>
      <c r="W65" s="140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1" t="s">
        <v>81</v>
      </c>
      <c r="AP65" s="31">
        <v>2006</v>
      </c>
      <c r="AQ65" s="14"/>
      <c r="AR65" s="14"/>
      <c r="AS65" s="14"/>
      <c r="AT65" s="56">
        <v>960000</v>
      </c>
      <c r="AU65" s="168" t="s">
        <v>421</v>
      </c>
      <c r="AV65" s="178" t="s">
        <v>72</v>
      </c>
      <c r="AW65" s="168" t="s">
        <v>647</v>
      </c>
      <c r="AX65" s="159"/>
      <c r="AY65" s="159"/>
      <c r="AZ65" s="159"/>
      <c r="BA65" s="159"/>
      <c r="BB65" s="159"/>
    </row>
    <row r="66" spans="1:54" ht="30" hidden="1" customHeight="1" x14ac:dyDescent="0.2">
      <c r="A66" s="5"/>
      <c r="B66" s="7"/>
      <c r="C66" s="46" t="s">
        <v>214</v>
      </c>
      <c r="D66" s="29" t="s">
        <v>188</v>
      </c>
      <c r="E66" s="7"/>
      <c r="F66" s="4"/>
      <c r="G66" s="31">
        <v>2006</v>
      </c>
      <c r="H66" s="159"/>
      <c r="I66" s="4"/>
      <c r="J66" s="4"/>
      <c r="K66" s="4"/>
      <c r="L66" s="4"/>
      <c r="M66" s="29" t="s">
        <v>81</v>
      </c>
      <c r="N66" s="57">
        <v>1125000</v>
      </c>
      <c r="O66" s="159"/>
      <c r="P66" s="29" t="s">
        <v>197</v>
      </c>
      <c r="Q66" s="7"/>
      <c r="R66" s="49" t="s">
        <v>215</v>
      </c>
      <c r="S66" s="140"/>
      <c r="T66" s="140"/>
      <c r="U66" s="140"/>
      <c r="V66" s="140"/>
      <c r="W66" s="140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29" t="s">
        <v>81</v>
      </c>
      <c r="AP66" s="31">
        <v>2006</v>
      </c>
      <c r="AQ66" s="14"/>
      <c r="AR66" s="14"/>
      <c r="AS66" s="14"/>
      <c r="AT66" s="57">
        <v>1125000</v>
      </c>
      <c r="AU66" s="168" t="s">
        <v>421</v>
      </c>
      <c r="AV66" s="178" t="s">
        <v>72</v>
      </c>
      <c r="AW66" s="168" t="s">
        <v>647</v>
      </c>
      <c r="AX66" s="159"/>
      <c r="AY66" s="159"/>
      <c r="AZ66" s="159"/>
      <c r="BA66" s="159"/>
      <c r="BB66" s="159"/>
    </row>
    <row r="67" spans="1:54" ht="30" hidden="1" customHeight="1" x14ac:dyDescent="0.2">
      <c r="A67" s="5"/>
      <c r="B67" s="7"/>
      <c r="C67" s="45" t="s">
        <v>244</v>
      </c>
      <c r="D67" s="31" t="s">
        <v>245</v>
      </c>
      <c r="E67" s="7"/>
      <c r="F67" s="4"/>
      <c r="G67" s="31">
        <v>2006</v>
      </c>
      <c r="H67" s="159"/>
      <c r="I67" s="4"/>
      <c r="J67" s="4"/>
      <c r="K67" s="4"/>
      <c r="L67" s="4"/>
      <c r="M67" s="31" t="s">
        <v>81</v>
      </c>
      <c r="N67" s="56">
        <v>800000</v>
      </c>
      <c r="O67" s="159"/>
      <c r="P67" s="31" t="s">
        <v>228</v>
      </c>
      <c r="Q67" s="7"/>
      <c r="R67" s="49" t="s">
        <v>219</v>
      </c>
      <c r="S67" s="140"/>
      <c r="T67" s="140"/>
      <c r="U67" s="140"/>
      <c r="V67" s="140"/>
      <c r="W67" s="140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1" t="s">
        <v>81</v>
      </c>
      <c r="AP67" s="31">
        <v>2006</v>
      </c>
      <c r="AQ67" s="14"/>
      <c r="AR67" s="14"/>
      <c r="AS67" s="14"/>
      <c r="AT67" s="56">
        <v>800000</v>
      </c>
      <c r="AU67" s="168" t="s">
        <v>421</v>
      </c>
      <c r="AV67" s="178" t="s">
        <v>72</v>
      </c>
      <c r="AW67" s="168" t="s">
        <v>647</v>
      </c>
      <c r="AX67" s="159"/>
      <c r="AY67" s="159"/>
      <c r="AZ67" s="159"/>
      <c r="BA67" s="159"/>
      <c r="BB67" s="159"/>
    </row>
    <row r="68" spans="1:54" ht="30" hidden="1" customHeight="1" x14ac:dyDescent="0.2">
      <c r="A68" s="5"/>
      <c r="B68" s="7"/>
      <c r="C68" s="46" t="s">
        <v>191</v>
      </c>
      <c r="D68" s="29" t="s">
        <v>242</v>
      </c>
      <c r="E68" s="7"/>
      <c r="F68" s="4"/>
      <c r="G68" s="31">
        <v>2006</v>
      </c>
      <c r="H68" s="159"/>
      <c r="I68" s="4"/>
      <c r="J68" s="4"/>
      <c r="K68" s="4"/>
      <c r="L68" s="4"/>
      <c r="M68" s="29" t="s">
        <v>81</v>
      </c>
      <c r="N68" s="57">
        <v>640000</v>
      </c>
      <c r="O68" s="159"/>
      <c r="P68" s="29" t="s">
        <v>243</v>
      </c>
      <c r="Q68" s="7"/>
      <c r="R68" s="49" t="s">
        <v>198</v>
      </c>
      <c r="S68" s="140"/>
      <c r="T68" s="140"/>
      <c r="U68" s="140"/>
      <c r="V68" s="140"/>
      <c r="W68" s="140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29" t="s">
        <v>81</v>
      </c>
      <c r="AP68" s="31">
        <v>2006</v>
      </c>
      <c r="AQ68" s="14"/>
      <c r="AR68" s="14"/>
      <c r="AS68" s="14"/>
      <c r="AT68" s="57">
        <v>640000</v>
      </c>
      <c r="AU68" s="168" t="s">
        <v>421</v>
      </c>
      <c r="AV68" s="178" t="s">
        <v>72</v>
      </c>
      <c r="AW68" s="168" t="s">
        <v>652</v>
      </c>
      <c r="AX68" s="159"/>
      <c r="AY68" s="159"/>
      <c r="AZ68" s="159"/>
      <c r="BA68" s="159"/>
      <c r="BB68" s="159"/>
    </row>
    <row r="69" spans="1:54" ht="30" hidden="1" customHeight="1" x14ac:dyDescent="0.2">
      <c r="A69" s="5"/>
      <c r="B69" s="7"/>
      <c r="C69" s="45" t="s">
        <v>227</v>
      </c>
      <c r="D69" s="31" t="s">
        <v>216</v>
      </c>
      <c r="E69" s="7"/>
      <c r="F69" s="4"/>
      <c r="G69" s="31">
        <v>2006</v>
      </c>
      <c r="H69" s="159"/>
      <c r="I69" s="4"/>
      <c r="J69" s="4"/>
      <c r="K69" s="4"/>
      <c r="L69" s="4"/>
      <c r="M69" s="31" t="s">
        <v>81</v>
      </c>
      <c r="N69" s="56">
        <v>1440000</v>
      </c>
      <c r="O69" s="159"/>
      <c r="P69" s="31" t="s">
        <v>230</v>
      </c>
      <c r="Q69" s="7"/>
      <c r="R69" s="49" t="s">
        <v>198</v>
      </c>
      <c r="S69" s="140"/>
      <c r="T69" s="140"/>
      <c r="U69" s="140"/>
      <c r="V69" s="140"/>
      <c r="W69" s="140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1" t="s">
        <v>81</v>
      </c>
      <c r="AP69" s="31">
        <v>2006</v>
      </c>
      <c r="AQ69" s="14"/>
      <c r="AR69" s="14"/>
      <c r="AS69" s="14"/>
      <c r="AT69" s="56">
        <v>1440000</v>
      </c>
      <c r="AU69" s="168" t="s">
        <v>421</v>
      </c>
      <c r="AV69" s="178" t="s">
        <v>72</v>
      </c>
      <c r="AW69" s="168" t="s">
        <v>638</v>
      </c>
      <c r="AX69" s="159"/>
      <c r="AY69" s="159"/>
      <c r="AZ69" s="159"/>
      <c r="BA69" s="159"/>
      <c r="BB69" s="159"/>
    </row>
    <row r="70" spans="1:54" ht="30" hidden="1" customHeight="1" x14ac:dyDescent="0.2">
      <c r="A70" s="5"/>
      <c r="B70" s="7"/>
      <c r="C70" s="45" t="s">
        <v>246</v>
      </c>
      <c r="D70" s="31" t="s">
        <v>242</v>
      </c>
      <c r="E70" s="7"/>
      <c r="F70" s="4"/>
      <c r="G70" s="31">
        <v>2006</v>
      </c>
      <c r="H70" s="159"/>
      <c r="I70" s="4"/>
      <c r="J70" s="4"/>
      <c r="K70" s="4"/>
      <c r="L70" s="4"/>
      <c r="M70" s="31" t="s">
        <v>81</v>
      </c>
      <c r="N70" s="56">
        <v>2450000</v>
      </c>
      <c r="O70" s="159"/>
      <c r="P70" s="31" t="s">
        <v>218</v>
      </c>
      <c r="Q70" s="7"/>
      <c r="R70" s="49" t="s">
        <v>217</v>
      </c>
      <c r="S70" s="140"/>
      <c r="T70" s="140"/>
      <c r="U70" s="140"/>
      <c r="V70" s="140"/>
      <c r="W70" s="140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1" t="s">
        <v>81</v>
      </c>
      <c r="AP70" s="31">
        <v>2006</v>
      </c>
      <c r="AQ70" s="14"/>
      <c r="AR70" s="14"/>
      <c r="AS70" s="14"/>
      <c r="AT70" s="56">
        <v>2450000</v>
      </c>
      <c r="AU70" s="168" t="s">
        <v>421</v>
      </c>
      <c r="AV70" s="178" t="s">
        <v>72</v>
      </c>
      <c r="AW70" s="168" t="s">
        <v>645</v>
      </c>
      <c r="AX70" s="159"/>
      <c r="AY70" s="159"/>
      <c r="AZ70" s="159"/>
      <c r="BA70" s="159"/>
      <c r="BB70" s="159"/>
    </row>
    <row r="71" spans="1:54" ht="30" hidden="1" customHeight="1" x14ac:dyDescent="0.2">
      <c r="A71" s="5"/>
      <c r="B71" s="7"/>
      <c r="C71" s="46" t="s">
        <v>208</v>
      </c>
      <c r="D71" s="29" t="s">
        <v>247</v>
      </c>
      <c r="E71" s="7"/>
      <c r="F71" s="4"/>
      <c r="G71" s="31">
        <v>2006</v>
      </c>
      <c r="H71" s="159"/>
      <c r="I71" s="4"/>
      <c r="J71" s="4"/>
      <c r="K71" s="4"/>
      <c r="L71" s="4"/>
      <c r="M71" s="29" t="s">
        <v>81</v>
      </c>
      <c r="N71" s="57">
        <v>2975000</v>
      </c>
      <c r="O71" s="159"/>
      <c r="P71" s="29" t="s">
        <v>248</v>
      </c>
      <c r="Q71" s="7"/>
      <c r="R71" s="49" t="s">
        <v>211</v>
      </c>
      <c r="S71" s="140"/>
      <c r="T71" s="140"/>
      <c r="U71" s="140"/>
      <c r="V71" s="140"/>
      <c r="W71" s="140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29" t="s">
        <v>81</v>
      </c>
      <c r="AP71" s="31">
        <v>2006</v>
      </c>
      <c r="AQ71" s="14"/>
      <c r="AR71" s="14"/>
      <c r="AS71" s="14"/>
      <c r="AT71" s="57">
        <v>2975000</v>
      </c>
      <c r="AU71" s="168" t="s">
        <v>465</v>
      </c>
      <c r="AV71" s="178" t="s">
        <v>72</v>
      </c>
      <c r="AW71" s="168" t="s">
        <v>647</v>
      </c>
      <c r="AX71" s="159"/>
      <c r="AY71" s="159"/>
      <c r="AZ71" s="159"/>
      <c r="BA71" s="159"/>
      <c r="BB71" s="159"/>
    </row>
    <row r="72" spans="1:54" ht="30" hidden="1" customHeight="1" x14ac:dyDescent="0.2">
      <c r="A72" s="5"/>
      <c r="B72" s="7"/>
      <c r="C72" s="45" t="s">
        <v>187</v>
      </c>
      <c r="D72" s="31" t="s">
        <v>188</v>
      </c>
      <c r="E72" s="7"/>
      <c r="F72" s="4"/>
      <c r="G72" s="31">
        <v>2002</v>
      </c>
      <c r="H72" s="159"/>
      <c r="I72" s="4"/>
      <c r="J72" s="4"/>
      <c r="K72" s="4"/>
      <c r="L72" s="4"/>
      <c r="M72" s="31" t="s">
        <v>81</v>
      </c>
      <c r="N72" s="56">
        <v>845000</v>
      </c>
      <c r="O72" s="159"/>
      <c r="P72" s="31" t="s">
        <v>249</v>
      </c>
      <c r="Q72" s="7"/>
      <c r="R72" s="49" t="s">
        <v>190</v>
      </c>
      <c r="S72" s="140"/>
      <c r="T72" s="140"/>
      <c r="U72" s="140"/>
      <c r="V72" s="140"/>
      <c r="W72" s="140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1" t="s">
        <v>81</v>
      </c>
      <c r="AP72" s="31">
        <v>2002</v>
      </c>
      <c r="AQ72" s="14"/>
      <c r="AR72" s="14"/>
      <c r="AS72" s="14"/>
      <c r="AT72" s="56">
        <v>845000</v>
      </c>
      <c r="AU72" s="168" t="s">
        <v>465</v>
      </c>
      <c r="AV72" s="178" t="s">
        <v>72</v>
      </c>
      <c r="AW72" s="168" t="s">
        <v>645</v>
      </c>
      <c r="AX72" s="159"/>
      <c r="AY72" s="159"/>
      <c r="AZ72" s="159"/>
      <c r="BA72" s="159"/>
      <c r="BB72" s="159"/>
    </row>
    <row r="73" spans="1:54" ht="30" hidden="1" customHeight="1" x14ac:dyDescent="0.2">
      <c r="A73" s="5"/>
      <c r="B73" s="7"/>
      <c r="C73" s="46" t="s">
        <v>187</v>
      </c>
      <c r="D73" s="29" t="s">
        <v>188</v>
      </c>
      <c r="E73" s="7"/>
      <c r="F73" s="4"/>
      <c r="G73" s="31">
        <v>2002</v>
      </c>
      <c r="H73" s="159"/>
      <c r="I73" s="4"/>
      <c r="J73" s="4"/>
      <c r="K73" s="4"/>
      <c r="L73" s="4"/>
      <c r="M73" s="29" t="s">
        <v>81</v>
      </c>
      <c r="N73" s="57">
        <v>1560000</v>
      </c>
      <c r="O73" s="159"/>
      <c r="P73" s="29" t="s">
        <v>207</v>
      </c>
      <c r="Q73" s="7"/>
      <c r="R73" s="49" t="s">
        <v>190</v>
      </c>
      <c r="S73" s="140"/>
      <c r="T73" s="140"/>
      <c r="U73" s="140"/>
      <c r="V73" s="140"/>
      <c r="W73" s="140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29" t="s">
        <v>81</v>
      </c>
      <c r="AP73" s="31">
        <v>2002</v>
      </c>
      <c r="AQ73" s="14"/>
      <c r="AR73" s="14"/>
      <c r="AS73" s="14"/>
      <c r="AT73" s="57">
        <v>1560000</v>
      </c>
      <c r="AU73" s="168" t="s">
        <v>465</v>
      </c>
      <c r="AV73" s="178" t="s">
        <v>72</v>
      </c>
      <c r="AW73" s="168" t="s">
        <v>652</v>
      </c>
      <c r="AX73" s="159"/>
      <c r="AY73" s="159"/>
      <c r="AZ73" s="159"/>
      <c r="BA73" s="159"/>
      <c r="BB73" s="159"/>
    </row>
    <row r="74" spans="1:54" ht="30" hidden="1" customHeight="1" x14ac:dyDescent="0.2">
      <c r="A74" s="5"/>
      <c r="B74" s="7"/>
      <c r="C74" s="45" t="s">
        <v>187</v>
      </c>
      <c r="D74" s="31" t="s">
        <v>188</v>
      </c>
      <c r="E74" s="7"/>
      <c r="F74" s="4"/>
      <c r="G74" s="31">
        <v>2004</v>
      </c>
      <c r="H74" s="159"/>
      <c r="I74" s="4"/>
      <c r="J74" s="4"/>
      <c r="K74" s="4"/>
      <c r="L74" s="4"/>
      <c r="M74" s="31" t="s">
        <v>81</v>
      </c>
      <c r="N74" s="56">
        <v>975000</v>
      </c>
      <c r="O74" s="159"/>
      <c r="P74" s="31" t="s">
        <v>250</v>
      </c>
      <c r="Q74" s="7"/>
      <c r="R74" s="49" t="s">
        <v>190</v>
      </c>
      <c r="S74" s="140"/>
      <c r="T74" s="140"/>
      <c r="U74" s="140"/>
      <c r="V74" s="140"/>
      <c r="W74" s="140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1" t="s">
        <v>81</v>
      </c>
      <c r="AP74" s="31">
        <v>2004</v>
      </c>
      <c r="AQ74" s="14"/>
      <c r="AR74" s="14"/>
      <c r="AS74" s="14"/>
      <c r="AT74" s="56">
        <v>975000</v>
      </c>
      <c r="AU74" s="168" t="s">
        <v>465</v>
      </c>
      <c r="AV74" s="178" t="s">
        <v>72</v>
      </c>
      <c r="AW74" s="168" t="s">
        <v>645</v>
      </c>
      <c r="AX74" s="159"/>
      <c r="AY74" s="159"/>
      <c r="AZ74" s="159"/>
      <c r="BA74" s="159"/>
      <c r="BB74" s="159"/>
    </row>
    <row r="75" spans="1:54" ht="30" hidden="1" customHeight="1" x14ac:dyDescent="0.2">
      <c r="A75" s="5"/>
      <c r="B75" s="7"/>
      <c r="C75" s="46" t="s">
        <v>214</v>
      </c>
      <c r="D75" s="29" t="s">
        <v>188</v>
      </c>
      <c r="E75" s="7"/>
      <c r="F75" s="4"/>
      <c r="G75" s="29">
        <v>2006</v>
      </c>
      <c r="H75" s="159"/>
      <c r="I75" s="4"/>
      <c r="J75" s="4"/>
      <c r="K75" s="4"/>
      <c r="L75" s="4"/>
      <c r="M75" s="29" t="s">
        <v>81</v>
      </c>
      <c r="N75" s="57">
        <v>1125000</v>
      </c>
      <c r="O75" s="159"/>
      <c r="P75" s="29" t="s">
        <v>197</v>
      </c>
      <c r="Q75" s="7"/>
      <c r="R75" s="49" t="s">
        <v>215</v>
      </c>
      <c r="S75" s="140"/>
      <c r="T75" s="140"/>
      <c r="U75" s="140"/>
      <c r="V75" s="140"/>
      <c r="W75" s="140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29" t="s">
        <v>81</v>
      </c>
      <c r="AP75" s="29">
        <v>2006</v>
      </c>
      <c r="AQ75" s="14"/>
      <c r="AR75" s="14"/>
      <c r="AS75" s="14"/>
      <c r="AT75" s="57">
        <v>1125000</v>
      </c>
      <c r="AU75" s="168" t="s">
        <v>421</v>
      </c>
      <c r="AV75" s="178" t="s">
        <v>72</v>
      </c>
      <c r="AW75" s="168" t="s">
        <v>652</v>
      </c>
      <c r="AX75" s="159"/>
      <c r="AY75" s="159"/>
      <c r="AZ75" s="159"/>
      <c r="BA75" s="159"/>
      <c r="BB75" s="159"/>
    </row>
    <row r="76" spans="1:54" ht="30" hidden="1" customHeight="1" x14ac:dyDescent="0.2">
      <c r="A76" s="5"/>
      <c r="B76" s="7"/>
      <c r="C76" s="46" t="s">
        <v>208</v>
      </c>
      <c r="D76" s="29" t="s">
        <v>247</v>
      </c>
      <c r="E76" s="7"/>
      <c r="F76" s="4"/>
      <c r="G76" s="29">
        <v>2006</v>
      </c>
      <c r="H76" s="159"/>
      <c r="I76" s="4"/>
      <c r="J76" s="4"/>
      <c r="K76" s="4"/>
      <c r="L76" s="4"/>
      <c r="M76" s="29" t="s">
        <v>81</v>
      </c>
      <c r="N76" s="57">
        <v>2062500</v>
      </c>
      <c r="O76" s="159"/>
      <c r="P76" s="29" t="s">
        <v>210</v>
      </c>
      <c r="Q76" s="7"/>
      <c r="R76" s="49" t="s">
        <v>211</v>
      </c>
      <c r="S76" s="140"/>
      <c r="T76" s="140"/>
      <c r="U76" s="140"/>
      <c r="V76" s="140"/>
      <c r="W76" s="140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29" t="s">
        <v>81</v>
      </c>
      <c r="AP76" s="29">
        <v>2006</v>
      </c>
      <c r="AQ76" s="14"/>
      <c r="AR76" s="14"/>
      <c r="AS76" s="14"/>
      <c r="AT76" s="57">
        <v>2062500</v>
      </c>
      <c r="AU76" s="168" t="s">
        <v>421</v>
      </c>
      <c r="AV76" s="178" t="s">
        <v>72</v>
      </c>
      <c r="AW76" s="168" t="s">
        <v>647</v>
      </c>
      <c r="AX76" s="159"/>
      <c r="AY76" s="159"/>
      <c r="AZ76" s="159"/>
      <c r="BA76" s="159"/>
      <c r="BB76" s="159"/>
    </row>
    <row r="77" spans="1:54" ht="30" hidden="1" customHeight="1" x14ac:dyDescent="0.2">
      <c r="A77" s="5"/>
      <c r="B77" s="7"/>
      <c r="C77" s="45" t="s">
        <v>251</v>
      </c>
      <c r="D77" s="31" t="s">
        <v>252</v>
      </c>
      <c r="E77" s="7"/>
      <c r="F77" s="4"/>
      <c r="G77" s="29">
        <v>2006</v>
      </c>
      <c r="H77" s="159"/>
      <c r="I77" s="4"/>
      <c r="J77" s="4"/>
      <c r="K77" s="4"/>
      <c r="L77" s="4"/>
      <c r="M77" s="31" t="s">
        <v>81</v>
      </c>
      <c r="N77" s="56">
        <v>140000</v>
      </c>
      <c r="O77" s="159"/>
      <c r="P77" s="31" t="s">
        <v>253</v>
      </c>
      <c r="Q77" s="7"/>
      <c r="R77" s="49" t="s">
        <v>254</v>
      </c>
      <c r="S77" s="140"/>
      <c r="T77" s="140"/>
      <c r="U77" s="140"/>
      <c r="V77" s="140"/>
      <c r="W77" s="140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1" t="s">
        <v>81</v>
      </c>
      <c r="AP77" s="29">
        <v>2006</v>
      </c>
      <c r="AQ77" s="14"/>
      <c r="AR77" s="14"/>
      <c r="AS77" s="14"/>
      <c r="AT77" s="56">
        <v>140000</v>
      </c>
      <c r="AU77" s="168" t="s">
        <v>465</v>
      </c>
      <c r="AV77" s="178" t="s">
        <v>72</v>
      </c>
      <c r="AW77" s="168" t="s">
        <v>645</v>
      </c>
      <c r="AX77" s="159"/>
      <c r="AY77" s="159"/>
      <c r="AZ77" s="159"/>
      <c r="BA77" s="159"/>
      <c r="BB77" s="159"/>
    </row>
    <row r="78" spans="1:54" ht="30" hidden="1" customHeight="1" x14ac:dyDescent="0.2">
      <c r="A78" s="5"/>
      <c r="B78" s="7"/>
      <c r="C78" s="46" t="s">
        <v>191</v>
      </c>
      <c r="D78" s="29" t="s">
        <v>192</v>
      </c>
      <c r="E78" s="7"/>
      <c r="F78" s="4"/>
      <c r="G78" s="29">
        <v>2006</v>
      </c>
      <c r="H78" s="159"/>
      <c r="I78" s="4"/>
      <c r="J78" s="4"/>
      <c r="K78" s="4"/>
      <c r="L78" s="4"/>
      <c r="M78" s="29" t="s">
        <v>81</v>
      </c>
      <c r="N78" s="57">
        <v>682500</v>
      </c>
      <c r="O78" s="159"/>
      <c r="P78" s="29" t="s">
        <v>193</v>
      </c>
      <c r="Q78" s="7"/>
      <c r="R78" s="49" t="s">
        <v>198</v>
      </c>
      <c r="S78" s="140"/>
      <c r="T78" s="140"/>
      <c r="U78" s="140"/>
      <c r="V78" s="140"/>
      <c r="W78" s="140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29" t="s">
        <v>81</v>
      </c>
      <c r="AP78" s="29">
        <v>2006</v>
      </c>
      <c r="AQ78" s="14"/>
      <c r="AR78" s="14"/>
      <c r="AS78" s="14"/>
      <c r="AT78" s="57">
        <v>682500</v>
      </c>
      <c r="AU78" s="168" t="s">
        <v>421</v>
      </c>
      <c r="AV78" s="178" t="s">
        <v>72</v>
      </c>
      <c r="AW78" s="168" t="s">
        <v>647</v>
      </c>
      <c r="AX78" s="159"/>
      <c r="AY78" s="159"/>
      <c r="AZ78" s="159"/>
      <c r="BA78" s="159"/>
      <c r="BB78" s="159"/>
    </row>
    <row r="79" spans="1:54" ht="30" hidden="1" customHeight="1" x14ac:dyDescent="0.2">
      <c r="A79" s="5"/>
      <c r="B79" s="7"/>
      <c r="C79" s="45" t="s">
        <v>195</v>
      </c>
      <c r="D79" s="31" t="s">
        <v>242</v>
      </c>
      <c r="E79" s="7"/>
      <c r="F79" s="4"/>
      <c r="G79" s="31">
        <v>2006</v>
      </c>
      <c r="H79" s="159"/>
      <c r="I79" s="4"/>
      <c r="J79" s="4"/>
      <c r="K79" s="4"/>
      <c r="L79" s="4"/>
      <c r="M79" s="31" t="s">
        <v>81</v>
      </c>
      <c r="N79" s="56">
        <v>562500</v>
      </c>
      <c r="O79" s="159"/>
      <c r="P79" s="31" t="s">
        <v>230</v>
      </c>
      <c r="Q79" s="7"/>
      <c r="R79" s="49" t="s">
        <v>198</v>
      </c>
      <c r="S79" s="140"/>
      <c r="T79" s="140"/>
      <c r="U79" s="140"/>
      <c r="V79" s="140"/>
      <c r="W79" s="140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1" t="s">
        <v>81</v>
      </c>
      <c r="AP79" s="31">
        <v>2006</v>
      </c>
      <c r="AQ79" s="14"/>
      <c r="AR79" s="14"/>
      <c r="AS79" s="14"/>
      <c r="AT79" s="56">
        <v>562500</v>
      </c>
      <c r="AU79" s="168" t="s">
        <v>421</v>
      </c>
      <c r="AV79" s="178" t="s">
        <v>72</v>
      </c>
      <c r="AW79" s="168" t="s">
        <v>645</v>
      </c>
      <c r="AX79" s="159"/>
      <c r="AY79" s="159"/>
      <c r="AZ79" s="159"/>
      <c r="BA79" s="159"/>
      <c r="BB79" s="159"/>
    </row>
    <row r="80" spans="1:54" ht="30" hidden="1" customHeight="1" x14ac:dyDescent="0.2">
      <c r="A80" s="5"/>
      <c r="B80" s="7"/>
      <c r="C80" s="45" t="s">
        <v>199</v>
      </c>
      <c r="D80" s="31" t="s">
        <v>216</v>
      </c>
      <c r="E80" s="7"/>
      <c r="F80" s="4"/>
      <c r="G80" s="29">
        <v>2005</v>
      </c>
      <c r="H80" s="159"/>
      <c r="I80" s="4"/>
      <c r="J80" s="4"/>
      <c r="K80" s="4"/>
      <c r="L80" s="4"/>
      <c r="M80" s="31" t="s">
        <v>81</v>
      </c>
      <c r="N80" s="56">
        <v>595000</v>
      </c>
      <c r="O80" s="159"/>
      <c r="P80" s="31" t="s">
        <v>197</v>
      </c>
      <c r="Q80" s="7"/>
      <c r="R80" s="31" t="s">
        <v>217</v>
      </c>
      <c r="S80" s="140"/>
      <c r="T80" s="140"/>
      <c r="U80" s="140"/>
      <c r="V80" s="140"/>
      <c r="W80" s="140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1" t="s">
        <v>81</v>
      </c>
      <c r="AP80" s="29">
        <v>2005</v>
      </c>
      <c r="AQ80" s="14"/>
      <c r="AR80" s="14"/>
      <c r="AS80" s="14"/>
      <c r="AT80" s="56">
        <v>595000</v>
      </c>
      <c r="AU80" s="168" t="s">
        <v>421</v>
      </c>
      <c r="AV80" s="178" t="s">
        <v>72</v>
      </c>
      <c r="AW80" s="168" t="s">
        <v>646</v>
      </c>
      <c r="AX80" s="159"/>
      <c r="AY80" s="159"/>
      <c r="AZ80" s="159"/>
      <c r="BA80" s="159"/>
      <c r="BB80" s="159"/>
    </row>
    <row r="81" spans="1:54" ht="30" hidden="1" customHeight="1" x14ac:dyDescent="0.2">
      <c r="A81" s="5"/>
      <c r="B81" s="7"/>
      <c r="C81" s="46" t="s">
        <v>195</v>
      </c>
      <c r="D81" s="29" t="s">
        <v>242</v>
      </c>
      <c r="E81" s="7"/>
      <c r="F81" s="4"/>
      <c r="G81" s="29">
        <v>2006</v>
      </c>
      <c r="H81" s="159"/>
      <c r="I81" s="4"/>
      <c r="J81" s="4"/>
      <c r="K81" s="4"/>
      <c r="L81" s="4"/>
      <c r="M81" s="29" t="s">
        <v>81</v>
      </c>
      <c r="N81" s="57">
        <v>900000</v>
      </c>
      <c r="O81" s="159"/>
      <c r="P81" s="29" t="s">
        <v>230</v>
      </c>
      <c r="Q81" s="7"/>
      <c r="R81" s="29" t="s">
        <v>198</v>
      </c>
      <c r="S81" s="140"/>
      <c r="T81" s="140"/>
      <c r="U81" s="140"/>
      <c r="V81" s="140"/>
      <c r="W81" s="140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29" t="s">
        <v>81</v>
      </c>
      <c r="AP81" s="29">
        <v>2006</v>
      </c>
      <c r="AQ81" s="14"/>
      <c r="AR81" s="14"/>
      <c r="AS81" s="14"/>
      <c r="AT81" s="57">
        <v>900000</v>
      </c>
      <c r="AU81" s="168" t="s">
        <v>421</v>
      </c>
      <c r="AV81" s="178" t="s">
        <v>72</v>
      </c>
      <c r="AW81" s="168" t="s">
        <v>638</v>
      </c>
      <c r="AX81" s="159"/>
      <c r="AY81" s="159"/>
      <c r="AZ81" s="159"/>
      <c r="BA81" s="159"/>
      <c r="BB81" s="159"/>
    </row>
    <row r="82" spans="1:54" ht="30" hidden="1" customHeight="1" x14ac:dyDescent="0.2">
      <c r="A82" s="5"/>
      <c r="B82" s="7"/>
      <c r="C82" s="45" t="s">
        <v>195</v>
      </c>
      <c r="D82" s="31" t="s">
        <v>196</v>
      </c>
      <c r="E82" s="7"/>
      <c r="F82" s="4"/>
      <c r="G82" s="29">
        <v>2006</v>
      </c>
      <c r="H82" s="159"/>
      <c r="I82" s="4"/>
      <c r="J82" s="4"/>
      <c r="K82" s="4"/>
      <c r="L82" s="4"/>
      <c r="M82" s="31" t="s">
        <v>81</v>
      </c>
      <c r="N82" s="56">
        <v>280000</v>
      </c>
      <c r="O82" s="159"/>
      <c r="P82" s="31" t="s">
        <v>259</v>
      </c>
      <c r="Q82" s="7"/>
      <c r="R82" s="31" t="s">
        <v>198</v>
      </c>
      <c r="S82" s="140"/>
      <c r="T82" s="140"/>
      <c r="U82" s="140"/>
      <c r="V82" s="140"/>
      <c r="W82" s="140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1" t="s">
        <v>81</v>
      </c>
      <c r="AP82" s="29">
        <v>2006</v>
      </c>
      <c r="AQ82" s="14"/>
      <c r="AR82" s="14"/>
      <c r="AS82" s="14"/>
      <c r="AT82" s="56">
        <v>280000</v>
      </c>
      <c r="AU82" s="168" t="s">
        <v>421</v>
      </c>
      <c r="AV82" s="178" t="s">
        <v>72</v>
      </c>
      <c r="AW82" s="168" t="s">
        <v>645</v>
      </c>
      <c r="AX82" s="159"/>
      <c r="AY82" s="159"/>
      <c r="AZ82" s="159"/>
      <c r="BA82" s="159"/>
      <c r="BB82" s="159"/>
    </row>
    <row r="83" spans="1:54" ht="30" hidden="1" customHeight="1" x14ac:dyDescent="0.2">
      <c r="A83" s="5"/>
      <c r="B83" s="7"/>
      <c r="C83" s="46" t="s">
        <v>199</v>
      </c>
      <c r="D83" s="29" t="s">
        <v>216</v>
      </c>
      <c r="E83" s="7"/>
      <c r="F83" s="4"/>
      <c r="G83" s="29">
        <v>2006</v>
      </c>
      <c r="H83" s="159"/>
      <c r="I83" s="4"/>
      <c r="J83" s="4"/>
      <c r="K83" s="4"/>
      <c r="L83" s="4"/>
      <c r="M83" s="29" t="s">
        <v>81</v>
      </c>
      <c r="N83" s="57">
        <v>1275000</v>
      </c>
      <c r="O83" s="159"/>
      <c r="P83" s="29" t="s">
        <v>260</v>
      </c>
      <c r="Q83" s="7"/>
      <c r="R83" s="29" t="s">
        <v>219</v>
      </c>
      <c r="S83" s="140"/>
      <c r="T83" s="140"/>
      <c r="U83" s="140"/>
      <c r="V83" s="140"/>
      <c r="W83" s="140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29" t="s">
        <v>81</v>
      </c>
      <c r="AP83" s="29">
        <v>2006</v>
      </c>
      <c r="AQ83" s="14"/>
      <c r="AR83" s="14"/>
      <c r="AS83" s="14"/>
      <c r="AT83" s="57">
        <v>1275000</v>
      </c>
      <c r="AU83" s="168" t="s">
        <v>465</v>
      </c>
      <c r="AV83" s="178" t="s">
        <v>72</v>
      </c>
      <c r="AW83" s="168" t="s">
        <v>646</v>
      </c>
      <c r="AX83" s="159"/>
      <c r="AY83" s="159"/>
      <c r="AZ83" s="159"/>
      <c r="BA83" s="159"/>
      <c r="BB83" s="159"/>
    </row>
    <row r="84" spans="1:54" ht="30" hidden="1" customHeight="1" x14ac:dyDescent="0.2">
      <c r="A84" s="5"/>
      <c r="B84" s="7"/>
      <c r="C84" s="46" t="s">
        <v>187</v>
      </c>
      <c r="D84" s="29" t="s">
        <v>188</v>
      </c>
      <c r="E84" s="7"/>
      <c r="F84" s="4"/>
      <c r="G84" s="29">
        <v>2006</v>
      </c>
      <c r="H84" s="159"/>
      <c r="I84" s="4"/>
      <c r="J84" s="4"/>
      <c r="K84" s="4"/>
      <c r="L84" s="4"/>
      <c r="M84" s="29" t="s">
        <v>81</v>
      </c>
      <c r="N84" s="57">
        <v>975000</v>
      </c>
      <c r="O84" s="159"/>
      <c r="P84" s="29" t="s">
        <v>207</v>
      </c>
      <c r="Q84" s="7"/>
      <c r="R84" s="29" t="s">
        <v>190</v>
      </c>
      <c r="S84" s="140"/>
      <c r="T84" s="140"/>
      <c r="U84" s="140"/>
      <c r="V84" s="140"/>
      <c r="W84" s="140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29" t="s">
        <v>81</v>
      </c>
      <c r="AP84" s="29">
        <v>2006</v>
      </c>
      <c r="AQ84" s="14"/>
      <c r="AR84" s="14"/>
      <c r="AS84" s="14"/>
      <c r="AT84" s="57">
        <v>975000</v>
      </c>
      <c r="AU84" s="168" t="s">
        <v>465</v>
      </c>
      <c r="AV84" s="178" t="s">
        <v>72</v>
      </c>
      <c r="AW84" s="168" t="s">
        <v>645</v>
      </c>
      <c r="AX84" s="159"/>
      <c r="AY84" s="159"/>
      <c r="AZ84" s="159"/>
      <c r="BA84" s="159"/>
      <c r="BB84" s="159"/>
    </row>
    <row r="85" spans="1:54" ht="30" hidden="1" customHeight="1" x14ac:dyDescent="0.2">
      <c r="A85" s="5"/>
      <c r="B85" s="7"/>
      <c r="C85" s="45" t="s">
        <v>264</v>
      </c>
      <c r="D85" s="31" t="s">
        <v>188</v>
      </c>
      <c r="E85" s="7"/>
      <c r="F85" s="4"/>
      <c r="G85" s="29">
        <v>2005</v>
      </c>
      <c r="H85" s="159"/>
      <c r="I85" s="4"/>
      <c r="J85" s="4"/>
      <c r="K85" s="4"/>
      <c r="L85" s="4"/>
      <c r="M85" s="31" t="s">
        <v>81</v>
      </c>
      <c r="N85" s="56">
        <v>650000</v>
      </c>
      <c r="O85" s="159"/>
      <c r="P85" s="31" t="s">
        <v>197</v>
      </c>
      <c r="Q85" s="7"/>
      <c r="R85" s="31" t="s">
        <v>217</v>
      </c>
      <c r="S85" s="140"/>
      <c r="T85" s="140"/>
      <c r="U85" s="140"/>
      <c r="V85" s="140"/>
      <c r="W85" s="140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1" t="s">
        <v>81</v>
      </c>
      <c r="AP85" s="29">
        <v>2005</v>
      </c>
      <c r="AQ85" s="14"/>
      <c r="AR85" s="14"/>
      <c r="AS85" s="14"/>
      <c r="AT85" s="56">
        <v>650000</v>
      </c>
      <c r="AU85" s="168" t="s">
        <v>421</v>
      </c>
      <c r="AV85" s="178" t="s">
        <v>72</v>
      </c>
      <c r="AW85" s="168" t="s">
        <v>647</v>
      </c>
      <c r="AX85" s="159"/>
      <c r="AY85" s="159"/>
      <c r="AZ85" s="159"/>
      <c r="BA85" s="159"/>
      <c r="BB85" s="159"/>
    </row>
    <row r="86" spans="1:54" ht="30" hidden="1" customHeight="1" x14ac:dyDescent="0.2">
      <c r="A86" s="5"/>
      <c r="B86" s="7"/>
      <c r="C86" s="45" t="s">
        <v>264</v>
      </c>
      <c r="D86" s="31" t="s">
        <v>265</v>
      </c>
      <c r="E86" s="7"/>
      <c r="F86" s="4"/>
      <c r="G86" s="29">
        <v>2005</v>
      </c>
      <c r="H86" s="159"/>
      <c r="I86" s="4"/>
      <c r="J86" s="4"/>
      <c r="K86" s="4"/>
      <c r="L86" s="4"/>
      <c r="M86" s="31" t="s">
        <v>81</v>
      </c>
      <c r="N86" s="56">
        <v>750000</v>
      </c>
      <c r="O86" s="159"/>
      <c r="P86" s="31" t="s">
        <v>197</v>
      </c>
      <c r="Q86" s="7"/>
      <c r="R86" s="31" t="s">
        <v>217</v>
      </c>
      <c r="S86" s="140"/>
      <c r="T86" s="140"/>
      <c r="U86" s="140"/>
      <c r="V86" s="140"/>
      <c r="W86" s="140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1" t="s">
        <v>81</v>
      </c>
      <c r="AP86" s="29">
        <v>2005</v>
      </c>
      <c r="AQ86" s="14"/>
      <c r="AR86" s="14"/>
      <c r="AS86" s="14"/>
      <c r="AT86" s="56">
        <v>750000</v>
      </c>
      <c r="AU86" s="168" t="s">
        <v>421</v>
      </c>
      <c r="AV86" s="178" t="s">
        <v>72</v>
      </c>
      <c r="AW86" s="168" t="s">
        <v>638</v>
      </c>
      <c r="AX86" s="159"/>
      <c r="AY86" s="159"/>
      <c r="AZ86" s="159"/>
      <c r="BA86" s="159"/>
      <c r="BB86" s="159"/>
    </row>
    <row r="87" spans="1:54" ht="30" hidden="1" customHeight="1" x14ac:dyDescent="0.2">
      <c r="A87" s="5"/>
      <c r="B87" s="7"/>
      <c r="C87" s="45" t="s">
        <v>251</v>
      </c>
      <c r="D87" s="31" t="s">
        <v>252</v>
      </c>
      <c r="E87" s="7"/>
      <c r="F87" s="4"/>
      <c r="G87" s="29">
        <v>2006</v>
      </c>
      <c r="H87" s="159"/>
      <c r="I87" s="4"/>
      <c r="J87" s="4"/>
      <c r="K87" s="4"/>
      <c r="L87" s="4"/>
      <c r="M87" s="31" t="s">
        <v>81</v>
      </c>
      <c r="N87" s="56">
        <v>140000</v>
      </c>
      <c r="O87" s="159"/>
      <c r="P87" s="31" t="s">
        <v>253</v>
      </c>
      <c r="Q87" s="7"/>
      <c r="R87" s="31" t="s">
        <v>254</v>
      </c>
      <c r="S87" s="140"/>
      <c r="T87" s="140"/>
      <c r="U87" s="140"/>
      <c r="V87" s="140"/>
      <c r="W87" s="140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1" t="s">
        <v>81</v>
      </c>
      <c r="AP87" s="29">
        <v>2006</v>
      </c>
      <c r="AQ87" s="14"/>
      <c r="AR87" s="14"/>
      <c r="AS87" s="14"/>
      <c r="AT87" s="56">
        <v>140000</v>
      </c>
      <c r="AU87" s="168" t="s">
        <v>421</v>
      </c>
      <c r="AV87" s="178" t="s">
        <v>72</v>
      </c>
      <c r="AW87" s="168" t="s">
        <v>645</v>
      </c>
      <c r="AX87" s="159"/>
      <c r="AY87" s="159"/>
      <c r="AZ87" s="159"/>
      <c r="BA87" s="159"/>
      <c r="BB87" s="159"/>
    </row>
    <row r="88" spans="1:54" ht="30" hidden="1" customHeight="1" x14ac:dyDescent="0.2">
      <c r="A88" s="5"/>
      <c r="B88" s="7"/>
      <c r="C88" s="46" t="s">
        <v>187</v>
      </c>
      <c r="D88" s="29" t="s">
        <v>188</v>
      </c>
      <c r="E88" s="7"/>
      <c r="F88" s="4"/>
      <c r="G88" s="29">
        <v>2006</v>
      </c>
      <c r="H88" s="159"/>
      <c r="I88" s="4"/>
      <c r="J88" s="4"/>
      <c r="K88" s="4"/>
      <c r="L88" s="4"/>
      <c r="M88" s="29" t="s">
        <v>81</v>
      </c>
      <c r="N88" s="57">
        <v>2730000</v>
      </c>
      <c r="O88" s="159"/>
      <c r="P88" s="29" t="s">
        <v>207</v>
      </c>
      <c r="Q88" s="7"/>
      <c r="R88" s="29" t="s">
        <v>190</v>
      </c>
      <c r="S88" s="140"/>
      <c r="T88" s="140"/>
      <c r="U88" s="140"/>
      <c r="V88" s="140"/>
      <c r="W88" s="140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29" t="s">
        <v>81</v>
      </c>
      <c r="AP88" s="29">
        <v>2006</v>
      </c>
      <c r="AQ88" s="14"/>
      <c r="AR88" s="14"/>
      <c r="AS88" s="14"/>
      <c r="AT88" s="57">
        <v>2730000</v>
      </c>
      <c r="AU88" s="168" t="s">
        <v>465</v>
      </c>
      <c r="AV88" s="178" t="s">
        <v>72</v>
      </c>
      <c r="AW88" s="168" t="s">
        <v>652</v>
      </c>
      <c r="AX88" s="159"/>
      <c r="AY88" s="159"/>
      <c r="AZ88" s="159"/>
      <c r="BA88" s="159"/>
      <c r="BB88" s="159"/>
    </row>
    <row r="89" spans="1:54" ht="30" hidden="1" customHeight="1" x14ac:dyDescent="0.2">
      <c r="A89" s="5"/>
      <c r="B89" s="7"/>
      <c r="C89" s="45" t="s">
        <v>191</v>
      </c>
      <c r="D89" s="31" t="s">
        <v>242</v>
      </c>
      <c r="E89" s="7"/>
      <c r="F89" s="4"/>
      <c r="G89" s="29">
        <v>2006</v>
      </c>
      <c r="H89" s="159"/>
      <c r="I89" s="4"/>
      <c r="J89" s="4"/>
      <c r="K89" s="4"/>
      <c r="L89" s="4"/>
      <c r="M89" s="31" t="s">
        <v>81</v>
      </c>
      <c r="N89" s="56">
        <v>420000</v>
      </c>
      <c r="O89" s="159"/>
      <c r="P89" s="31" t="s">
        <v>271</v>
      </c>
      <c r="Q89" s="7"/>
      <c r="R89" s="31" t="s">
        <v>198</v>
      </c>
      <c r="S89" s="140"/>
      <c r="T89" s="140"/>
      <c r="U89" s="140"/>
      <c r="V89" s="140"/>
      <c r="W89" s="140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1" t="s">
        <v>81</v>
      </c>
      <c r="AP89" s="29">
        <v>2006</v>
      </c>
      <c r="AQ89" s="14"/>
      <c r="AR89" s="14"/>
      <c r="AS89" s="14"/>
      <c r="AT89" s="56">
        <v>420000</v>
      </c>
      <c r="AU89" s="168" t="s">
        <v>421</v>
      </c>
      <c r="AV89" s="178" t="s">
        <v>72</v>
      </c>
      <c r="AW89" s="168" t="s">
        <v>647</v>
      </c>
      <c r="AX89" s="159"/>
      <c r="AY89" s="159"/>
      <c r="AZ89" s="159"/>
      <c r="BA89" s="159"/>
      <c r="BB89" s="159"/>
    </row>
    <row r="90" spans="1:54" ht="30" hidden="1" customHeight="1" x14ac:dyDescent="0.2">
      <c r="A90" s="5"/>
      <c r="B90" s="7"/>
      <c r="C90" s="46" t="s">
        <v>195</v>
      </c>
      <c r="D90" s="29" t="s">
        <v>196</v>
      </c>
      <c r="E90" s="7"/>
      <c r="F90" s="4"/>
      <c r="G90" s="29">
        <v>2006</v>
      </c>
      <c r="H90" s="159"/>
      <c r="I90" s="4"/>
      <c r="J90" s="4"/>
      <c r="K90" s="4"/>
      <c r="L90" s="4"/>
      <c r="M90" s="29" t="s">
        <v>81</v>
      </c>
      <c r="N90" s="57">
        <v>937500</v>
      </c>
      <c r="O90" s="159"/>
      <c r="P90" s="29" t="s">
        <v>230</v>
      </c>
      <c r="Q90" s="7"/>
      <c r="R90" s="29" t="s">
        <v>198</v>
      </c>
      <c r="S90" s="140"/>
      <c r="T90" s="140"/>
      <c r="U90" s="140"/>
      <c r="V90" s="140"/>
      <c r="W90" s="140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29" t="s">
        <v>81</v>
      </c>
      <c r="AP90" s="29">
        <v>2006</v>
      </c>
      <c r="AQ90" s="14"/>
      <c r="AR90" s="14"/>
      <c r="AS90" s="14"/>
      <c r="AT90" s="57">
        <v>937500</v>
      </c>
      <c r="AU90" s="168" t="s">
        <v>421</v>
      </c>
      <c r="AV90" s="178" t="s">
        <v>72</v>
      </c>
      <c r="AW90" s="168" t="s">
        <v>647</v>
      </c>
      <c r="AX90" s="159"/>
      <c r="AY90" s="159"/>
      <c r="AZ90" s="159"/>
      <c r="BA90" s="159"/>
      <c r="BB90" s="159"/>
    </row>
    <row r="91" spans="1:54" ht="30" hidden="1" customHeight="1" x14ac:dyDescent="0.2">
      <c r="A91" s="5"/>
      <c r="B91" s="7"/>
      <c r="C91" s="45" t="s">
        <v>195</v>
      </c>
      <c r="D91" s="31" t="s">
        <v>242</v>
      </c>
      <c r="E91" s="7"/>
      <c r="F91" s="4"/>
      <c r="G91" s="29">
        <v>2005</v>
      </c>
      <c r="H91" s="159"/>
      <c r="I91" s="4"/>
      <c r="J91" s="4"/>
      <c r="K91" s="4"/>
      <c r="L91" s="4"/>
      <c r="M91" s="31" t="s">
        <v>81</v>
      </c>
      <c r="N91" s="56">
        <v>1050000</v>
      </c>
      <c r="O91" s="159"/>
      <c r="P91" s="31" t="s">
        <v>230</v>
      </c>
      <c r="Q91" s="7"/>
      <c r="R91" s="31" t="s">
        <v>198</v>
      </c>
      <c r="S91" s="140"/>
      <c r="T91" s="140"/>
      <c r="U91" s="140"/>
      <c r="V91" s="140"/>
      <c r="W91" s="140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1" t="s">
        <v>81</v>
      </c>
      <c r="AP91" s="29">
        <v>2005</v>
      </c>
      <c r="AQ91" s="14"/>
      <c r="AR91" s="14"/>
      <c r="AS91" s="14"/>
      <c r="AT91" s="56">
        <v>1050000</v>
      </c>
      <c r="AU91" s="168" t="s">
        <v>421</v>
      </c>
      <c r="AV91" s="178" t="s">
        <v>72</v>
      </c>
      <c r="AW91" s="168" t="s">
        <v>647</v>
      </c>
      <c r="AX91" s="159"/>
      <c r="AY91" s="159"/>
      <c r="AZ91" s="159"/>
      <c r="BA91" s="159"/>
      <c r="BB91" s="159"/>
    </row>
    <row r="92" spans="1:54" ht="30" hidden="1" customHeight="1" x14ac:dyDescent="0.2">
      <c r="A92" s="5"/>
      <c r="B92" s="7"/>
      <c r="C92" s="46" t="s">
        <v>187</v>
      </c>
      <c r="D92" s="29" t="s">
        <v>188</v>
      </c>
      <c r="E92" s="7"/>
      <c r="F92" s="4"/>
      <c r="G92" s="29">
        <v>2004</v>
      </c>
      <c r="H92" s="159"/>
      <c r="I92" s="4"/>
      <c r="J92" s="4"/>
      <c r="K92" s="4"/>
      <c r="L92" s="4"/>
      <c r="M92" s="29" t="s">
        <v>81</v>
      </c>
      <c r="N92" s="57">
        <v>1105000</v>
      </c>
      <c r="O92" s="159"/>
      <c r="P92" s="29" t="s">
        <v>272</v>
      </c>
      <c r="Q92" s="7"/>
      <c r="R92" s="29" t="s">
        <v>190</v>
      </c>
      <c r="S92" s="140"/>
      <c r="T92" s="140"/>
      <c r="U92" s="140"/>
      <c r="V92" s="140"/>
      <c r="W92" s="140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29" t="s">
        <v>81</v>
      </c>
      <c r="AP92" s="29">
        <v>2004</v>
      </c>
      <c r="AQ92" s="14"/>
      <c r="AR92" s="14"/>
      <c r="AS92" s="14"/>
      <c r="AT92" s="57">
        <v>1105000</v>
      </c>
      <c r="AU92" s="168" t="s">
        <v>421</v>
      </c>
      <c r="AV92" s="178" t="s">
        <v>72</v>
      </c>
      <c r="AW92" s="168" t="s">
        <v>652</v>
      </c>
      <c r="AX92" s="159"/>
      <c r="AY92" s="159"/>
      <c r="AZ92" s="159"/>
      <c r="BA92" s="159"/>
      <c r="BB92" s="159"/>
    </row>
    <row r="93" spans="1:54" ht="30" hidden="1" customHeight="1" x14ac:dyDescent="0.2">
      <c r="A93" s="5"/>
      <c r="B93" s="7"/>
      <c r="C93" s="45" t="s">
        <v>274</v>
      </c>
      <c r="D93" s="31" t="s">
        <v>275</v>
      </c>
      <c r="E93" s="7"/>
      <c r="F93" s="4"/>
      <c r="G93" s="29">
        <v>2006</v>
      </c>
      <c r="H93" s="159"/>
      <c r="I93" s="4"/>
      <c r="J93" s="4"/>
      <c r="K93" s="4"/>
      <c r="L93" s="4"/>
      <c r="M93" s="31" t="s">
        <v>81</v>
      </c>
      <c r="N93" s="56">
        <v>70000</v>
      </c>
      <c r="O93" s="159"/>
      <c r="P93" s="31" t="s">
        <v>197</v>
      </c>
      <c r="Q93" s="7"/>
      <c r="R93" s="31" t="s">
        <v>276</v>
      </c>
      <c r="S93" s="140"/>
      <c r="T93" s="140"/>
      <c r="U93" s="140"/>
      <c r="V93" s="140"/>
      <c r="W93" s="140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1" t="s">
        <v>81</v>
      </c>
      <c r="AP93" s="29">
        <v>2006</v>
      </c>
      <c r="AQ93" s="14"/>
      <c r="AR93" s="14"/>
      <c r="AS93" s="14"/>
      <c r="AT93" s="56">
        <v>70000</v>
      </c>
      <c r="AU93" s="168" t="s">
        <v>421</v>
      </c>
      <c r="AV93" s="178" t="s">
        <v>72</v>
      </c>
      <c r="AW93" s="168" t="s">
        <v>647</v>
      </c>
      <c r="AX93" s="159"/>
      <c r="AY93" s="159"/>
      <c r="AZ93" s="159"/>
      <c r="BA93" s="159"/>
      <c r="BB93" s="159"/>
    </row>
    <row r="94" spans="1:54" ht="30" hidden="1" customHeight="1" x14ac:dyDescent="0.2">
      <c r="A94" s="5"/>
      <c r="B94" s="7"/>
      <c r="C94" s="45" t="s">
        <v>191</v>
      </c>
      <c r="D94" s="31" t="s">
        <v>192</v>
      </c>
      <c r="E94" s="7"/>
      <c r="F94" s="4"/>
      <c r="G94" s="29">
        <v>2006</v>
      </c>
      <c r="H94" s="159"/>
      <c r="I94" s="4"/>
      <c r="J94" s="4"/>
      <c r="K94" s="4"/>
      <c r="L94" s="4"/>
      <c r="M94" s="31" t="s">
        <v>81</v>
      </c>
      <c r="N94" s="56">
        <v>420000</v>
      </c>
      <c r="O94" s="159"/>
      <c r="P94" s="31" t="s">
        <v>212</v>
      </c>
      <c r="Q94" s="7"/>
      <c r="R94" s="31" t="s">
        <v>198</v>
      </c>
      <c r="S94" s="140"/>
      <c r="T94" s="140"/>
      <c r="U94" s="140"/>
      <c r="V94" s="140"/>
      <c r="W94" s="140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1" t="s">
        <v>81</v>
      </c>
      <c r="AP94" s="29">
        <v>2006</v>
      </c>
      <c r="AQ94" s="14"/>
      <c r="AR94" s="14"/>
      <c r="AS94" s="14"/>
      <c r="AT94" s="56">
        <v>420000</v>
      </c>
      <c r="AU94" s="168" t="s">
        <v>421</v>
      </c>
      <c r="AV94" s="178" t="s">
        <v>72</v>
      </c>
      <c r="AW94" s="168" t="s">
        <v>647</v>
      </c>
      <c r="AX94" s="159"/>
      <c r="AY94" s="159"/>
      <c r="AZ94" s="159"/>
      <c r="BA94" s="159"/>
      <c r="BB94" s="159"/>
    </row>
    <row r="95" spans="1:54" ht="30" hidden="1" customHeight="1" x14ac:dyDescent="0.2">
      <c r="A95" s="5"/>
      <c r="B95" s="7"/>
      <c r="C95" s="45" t="s">
        <v>264</v>
      </c>
      <c r="D95" s="31" t="s">
        <v>188</v>
      </c>
      <c r="E95" s="7"/>
      <c r="F95" s="4"/>
      <c r="G95" s="29">
        <v>2005</v>
      </c>
      <c r="H95" s="159"/>
      <c r="I95" s="4"/>
      <c r="J95" s="4"/>
      <c r="K95" s="4"/>
      <c r="L95" s="4"/>
      <c r="M95" s="31" t="s">
        <v>81</v>
      </c>
      <c r="N95" s="56">
        <v>750000</v>
      </c>
      <c r="O95" s="159"/>
      <c r="P95" s="31" t="s">
        <v>197</v>
      </c>
      <c r="Q95" s="7"/>
      <c r="R95" s="31" t="s">
        <v>217</v>
      </c>
      <c r="S95" s="140"/>
      <c r="T95" s="140"/>
      <c r="U95" s="140"/>
      <c r="V95" s="140"/>
      <c r="W95" s="140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1" t="s">
        <v>81</v>
      </c>
      <c r="AP95" s="29">
        <v>2005</v>
      </c>
      <c r="AQ95" s="14"/>
      <c r="AR95" s="14"/>
      <c r="AS95" s="14"/>
      <c r="AT95" s="56">
        <v>750000</v>
      </c>
      <c r="AU95" s="168" t="s">
        <v>421</v>
      </c>
      <c r="AV95" s="178" t="s">
        <v>72</v>
      </c>
      <c r="AW95" s="168" t="s">
        <v>652</v>
      </c>
      <c r="AX95" s="159"/>
      <c r="AY95" s="159"/>
      <c r="AZ95" s="159"/>
      <c r="BA95" s="159"/>
      <c r="BB95" s="159"/>
    </row>
    <row r="96" spans="1:54" ht="30" hidden="1" customHeight="1" x14ac:dyDescent="0.2">
      <c r="A96" s="5"/>
      <c r="B96" s="7"/>
      <c r="C96" s="46" t="s">
        <v>251</v>
      </c>
      <c r="D96" s="29" t="s">
        <v>252</v>
      </c>
      <c r="E96" s="7"/>
      <c r="F96" s="4"/>
      <c r="G96" s="29">
        <v>2003</v>
      </c>
      <c r="H96" s="159"/>
      <c r="I96" s="4"/>
      <c r="J96" s="4"/>
      <c r="K96" s="4"/>
      <c r="L96" s="4"/>
      <c r="M96" s="29" t="s">
        <v>81</v>
      </c>
      <c r="N96" s="57">
        <v>260000</v>
      </c>
      <c r="O96" s="159"/>
      <c r="P96" s="29" t="s">
        <v>253</v>
      </c>
      <c r="Q96" s="7"/>
      <c r="R96" s="29" t="s">
        <v>254</v>
      </c>
      <c r="S96" s="140"/>
      <c r="T96" s="140"/>
      <c r="U96" s="140"/>
      <c r="V96" s="140"/>
      <c r="W96" s="140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29" t="s">
        <v>81</v>
      </c>
      <c r="AP96" s="29">
        <v>2003</v>
      </c>
      <c r="AQ96" s="14"/>
      <c r="AR96" s="14"/>
      <c r="AS96" s="14"/>
      <c r="AT96" s="57">
        <v>260000</v>
      </c>
      <c r="AU96" s="168" t="s">
        <v>421</v>
      </c>
      <c r="AV96" s="178" t="s">
        <v>72</v>
      </c>
      <c r="AW96" s="168" t="s">
        <v>647</v>
      </c>
      <c r="AX96" s="159"/>
      <c r="AY96" s="159"/>
      <c r="AZ96" s="159"/>
      <c r="BA96" s="159"/>
      <c r="BB96" s="159"/>
    </row>
    <row r="97" spans="1:54" ht="30" hidden="1" customHeight="1" x14ac:dyDescent="0.2">
      <c r="A97" s="5"/>
      <c r="B97" s="7"/>
      <c r="C97" s="46" t="s">
        <v>244</v>
      </c>
      <c r="D97" s="29" t="s">
        <v>245</v>
      </c>
      <c r="E97" s="7"/>
      <c r="F97" s="4"/>
      <c r="G97" s="29">
        <v>2001</v>
      </c>
      <c r="H97" s="159"/>
      <c r="I97" s="4"/>
      <c r="J97" s="4"/>
      <c r="K97" s="4"/>
      <c r="L97" s="4"/>
      <c r="M97" s="29" t="s">
        <v>81</v>
      </c>
      <c r="N97" s="57">
        <v>1787500</v>
      </c>
      <c r="O97" s="159"/>
      <c r="P97" s="29" t="s">
        <v>197</v>
      </c>
      <c r="Q97" s="7"/>
      <c r="R97" s="29" t="s">
        <v>279</v>
      </c>
      <c r="S97" s="140"/>
      <c r="T97" s="140"/>
      <c r="U97" s="140"/>
      <c r="V97" s="140"/>
      <c r="W97" s="140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29" t="s">
        <v>81</v>
      </c>
      <c r="AP97" s="29">
        <v>2001</v>
      </c>
      <c r="AQ97" s="14"/>
      <c r="AR97" s="14"/>
      <c r="AS97" s="14"/>
      <c r="AT97" s="57">
        <v>1787500</v>
      </c>
      <c r="AU97" s="168" t="s">
        <v>421</v>
      </c>
      <c r="AV97" s="178" t="s">
        <v>72</v>
      </c>
      <c r="AW97" s="168" t="s">
        <v>645</v>
      </c>
      <c r="AX97" s="159"/>
      <c r="AY97" s="159"/>
      <c r="AZ97" s="159"/>
      <c r="BA97" s="159"/>
      <c r="BB97" s="159"/>
    </row>
    <row r="98" spans="1:54" ht="30" hidden="1" customHeight="1" x14ac:dyDescent="0.2">
      <c r="A98" s="5"/>
      <c r="B98" s="7"/>
      <c r="C98" s="45" t="s">
        <v>199</v>
      </c>
      <c r="D98" s="31" t="s">
        <v>216</v>
      </c>
      <c r="E98" s="7"/>
      <c r="F98" s="4"/>
      <c r="G98" s="29">
        <v>2006</v>
      </c>
      <c r="H98" s="159"/>
      <c r="I98" s="4"/>
      <c r="J98" s="4"/>
      <c r="K98" s="4"/>
      <c r="L98" s="4"/>
      <c r="M98" s="31" t="s">
        <v>81</v>
      </c>
      <c r="N98" s="56">
        <v>320000</v>
      </c>
      <c r="O98" s="159"/>
      <c r="P98" s="31" t="s">
        <v>218</v>
      </c>
      <c r="Q98" s="7"/>
      <c r="R98" s="31" t="s">
        <v>219</v>
      </c>
      <c r="S98" s="140"/>
      <c r="T98" s="140"/>
      <c r="U98" s="140"/>
      <c r="V98" s="140"/>
      <c r="W98" s="140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1" t="s">
        <v>81</v>
      </c>
      <c r="AP98" s="29">
        <v>2006</v>
      </c>
      <c r="AQ98" s="14"/>
      <c r="AR98" s="14"/>
      <c r="AS98" s="14"/>
      <c r="AT98" s="56">
        <v>320000</v>
      </c>
      <c r="AU98" s="168" t="s">
        <v>421</v>
      </c>
      <c r="AV98" s="178" t="s">
        <v>72</v>
      </c>
      <c r="AW98" s="168" t="s">
        <v>645</v>
      </c>
      <c r="AX98" s="159"/>
      <c r="AY98" s="159"/>
      <c r="AZ98" s="159"/>
      <c r="BA98" s="159"/>
      <c r="BB98" s="159"/>
    </row>
    <row r="99" spans="1:54" ht="30" hidden="1" customHeight="1" x14ac:dyDescent="0.2">
      <c r="A99" s="5"/>
      <c r="B99" s="7"/>
      <c r="C99" s="46" t="s">
        <v>264</v>
      </c>
      <c r="D99" s="29" t="s">
        <v>188</v>
      </c>
      <c r="E99" s="7"/>
      <c r="F99" s="4"/>
      <c r="G99" s="29">
        <v>2005</v>
      </c>
      <c r="H99" s="159"/>
      <c r="I99" s="4"/>
      <c r="J99" s="4"/>
      <c r="K99" s="4"/>
      <c r="L99" s="4"/>
      <c r="M99" s="29" t="s">
        <v>81</v>
      </c>
      <c r="N99" s="57">
        <v>600000</v>
      </c>
      <c r="O99" s="159"/>
      <c r="P99" s="29" t="s">
        <v>197</v>
      </c>
      <c r="Q99" s="7"/>
      <c r="R99" s="29" t="s">
        <v>217</v>
      </c>
      <c r="S99" s="140"/>
      <c r="T99" s="140"/>
      <c r="U99" s="140"/>
      <c r="V99" s="140"/>
      <c r="W99" s="140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29" t="s">
        <v>81</v>
      </c>
      <c r="AP99" s="29">
        <v>2005</v>
      </c>
      <c r="AQ99" s="14"/>
      <c r="AR99" s="14"/>
      <c r="AS99" s="14"/>
      <c r="AT99" s="57">
        <v>600000</v>
      </c>
      <c r="AU99" s="168" t="s">
        <v>421</v>
      </c>
      <c r="AV99" s="178" t="s">
        <v>72</v>
      </c>
      <c r="AW99" s="168" t="s">
        <v>647</v>
      </c>
      <c r="AX99" s="159"/>
      <c r="AY99" s="159"/>
      <c r="AZ99" s="159"/>
      <c r="BA99" s="159"/>
      <c r="BB99" s="159"/>
    </row>
    <row r="100" spans="1:54" ht="30" hidden="1" customHeight="1" x14ac:dyDescent="0.2">
      <c r="A100" s="5"/>
      <c r="B100" s="7"/>
      <c r="C100" s="45" t="s">
        <v>244</v>
      </c>
      <c r="D100" s="31" t="s">
        <v>188</v>
      </c>
      <c r="E100" s="7"/>
      <c r="F100" s="4"/>
      <c r="G100" s="29">
        <v>2005</v>
      </c>
      <c r="H100" s="159"/>
      <c r="I100" s="4"/>
      <c r="J100" s="4"/>
      <c r="K100" s="4"/>
      <c r="L100" s="4"/>
      <c r="M100" s="31" t="s">
        <v>81</v>
      </c>
      <c r="N100" s="56">
        <v>770000</v>
      </c>
      <c r="O100" s="159"/>
      <c r="P100" s="31" t="s">
        <v>197</v>
      </c>
      <c r="Q100" s="7"/>
      <c r="R100" s="31" t="s">
        <v>229</v>
      </c>
      <c r="S100" s="140"/>
      <c r="T100" s="140"/>
      <c r="U100" s="140"/>
      <c r="V100" s="140"/>
      <c r="W100" s="140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1" t="s">
        <v>81</v>
      </c>
      <c r="AP100" s="29">
        <v>2005</v>
      </c>
      <c r="AQ100" s="14"/>
      <c r="AR100" s="14"/>
      <c r="AS100" s="14"/>
      <c r="AT100" s="56">
        <v>770000</v>
      </c>
      <c r="AU100" s="168" t="s">
        <v>421</v>
      </c>
      <c r="AV100" s="178" t="s">
        <v>72</v>
      </c>
      <c r="AW100" s="168" t="s">
        <v>647</v>
      </c>
      <c r="AX100" s="159"/>
      <c r="AY100" s="159"/>
      <c r="AZ100" s="159"/>
      <c r="BA100" s="159"/>
      <c r="BB100" s="159"/>
    </row>
    <row r="101" spans="1:54" ht="30" hidden="1" customHeight="1" x14ac:dyDescent="0.2">
      <c r="A101" s="5"/>
      <c r="B101" s="7"/>
      <c r="C101" s="46" t="s">
        <v>195</v>
      </c>
      <c r="D101" s="29" t="s">
        <v>242</v>
      </c>
      <c r="E101" s="7"/>
      <c r="F101" s="4"/>
      <c r="G101" s="29">
        <v>2006</v>
      </c>
      <c r="H101" s="159"/>
      <c r="I101" s="4"/>
      <c r="J101" s="4"/>
      <c r="K101" s="4"/>
      <c r="L101" s="4"/>
      <c r="M101" s="29" t="s">
        <v>81</v>
      </c>
      <c r="N101" s="57">
        <v>600000</v>
      </c>
      <c r="O101" s="159"/>
      <c r="P101" s="29" t="s">
        <v>230</v>
      </c>
      <c r="Q101" s="7"/>
      <c r="R101" s="29" t="s">
        <v>198</v>
      </c>
      <c r="S101" s="140"/>
      <c r="T101" s="140"/>
      <c r="U101" s="140"/>
      <c r="V101" s="140"/>
      <c r="W101" s="140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29" t="s">
        <v>81</v>
      </c>
      <c r="AP101" s="29">
        <v>2006</v>
      </c>
      <c r="AQ101" s="14"/>
      <c r="AR101" s="14"/>
      <c r="AS101" s="14"/>
      <c r="AT101" s="57">
        <v>600000</v>
      </c>
      <c r="AU101" s="168" t="s">
        <v>421</v>
      </c>
      <c r="AV101" s="178" t="s">
        <v>72</v>
      </c>
      <c r="AW101" s="168" t="s">
        <v>698</v>
      </c>
      <c r="AX101" s="159"/>
      <c r="AY101" s="159"/>
      <c r="AZ101" s="159"/>
      <c r="BA101" s="159"/>
      <c r="BB101" s="159"/>
    </row>
    <row r="102" spans="1:54" ht="30" hidden="1" customHeight="1" x14ac:dyDescent="0.2">
      <c r="A102" s="5"/>
      <c r="B102" s="7"/>
      <c r="C102" s="45" t="s">
        <v>191</v>
      </c>
      <c r="D102" s="31" t="s">
        <v>242</v>
      </c>
      <c r="E102" s="7"/>
      <c r="F102" s="4"/>
      <c r="G102" s="29">
        <v>2006</v>
      </c>
      <c r="H102" s="159"/>
      <c r="I102" s="4"/>
      <c r="J102" s="4"/>
      <c r="K102" s="4"/>
      <c r="L102" s="4"/>
      <c r="M102" s="31" t="s">
        <v>81</v>
      </c>
      <c r="N102" s="56">
        <v>750000</v>
      </c>
      <c r="O102" s="159"/>
      <c r="P102" s="31" t="s">
        <v>271</v>
      </c>
      <c r="Q102" s="7"/>
      <c r="R102" s="31" t="s">
        <v>198</v>
      </c>
      <c r="S102" s="140"/>
      <c r="T102" s="140"/>
      <c r="U102" s="140"/>
      <c r="V102" s="140"/>
      <c r="W102" s="140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1" t="s">
        <v>81</v>
      </c>
      <c r="AP102" s="29">
        <v>2006</v>
      </c>
      <c r="AQ102" s="14"/>
      <c r="AR102" s="14"/>
      <c r="AS102" s="14"/>
      <c r="AT102" s="56">
        <v>750000</v>
      </c>
      <c r="AU102" s="168" t="s">
        <v>421</v>
      </c>
      <c r="AV102" s="178" t="s">
        <v>72</v>
      </c>
      <c r="AW102" s="168" t="s">
        <v>647</v>
      </c>
      <c r="AX102" s="159"/>
      <c r="AY102" s="159"/>
      <c r="AZ102" s="159"/>
      <c r="BA102" s="159"/>
      <c r="BB102" s="159"/>
    </row>
    <row r="103" spans="1:54" ht="30" hidden="1" customHeight="1" x14ac:dyDescent="0.2">
      <c r="A103" s="5"/>
      <c r="B103" s="7"/>
      <c r="C103" s="46" t="s">
        <v>187</v>
      </c>
      <c r="D103" s="29" t="s">
        <v>188</v>
      </c>
      <c r="E103" s="7"/>
      <c r="F103" s="4"/>
      <c r="G103" s="29">
        <v>2006</v>
      </c>
      <c r="H103" s="159"/>
      <c r="I103" s="4"/>
      <c r="J103" s="4"/>
      <c r="K103" s="4"/>
      <c r="L103" s="4"/>
      <c r="M103" s="29" t="s">
        <v>81</v>
      </c>
      <c r="N103" s="57">
        <v>2100000</v>
      </c>
      <c r="O103" s="159"/>
      <c r="P103" s="29" t="s">
        <v>285</v>
      </c>
      <c r="Q103" s="7"/>
      <c r="R103" s="29" t="s">
        <v>190</v>
      </c>
      <c r="S103" s="140"/>
      <c r="T103" s="140"/>
      <c r="U103" s="140"/>
      <c r="V103" s="140"/>
      <c r="W103" s="140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29" t="s">
        <v>81</v>
      </c>
      <c r="AP103" s="29">
        <v>2006</v>
      </c>
      <c r="AQ103" s="14"/>
      <c r="AR103" s="14"/>
      <c r="AS103" s="14"/>
      <c r="AT103" s="57">
        <v>2100000</v>
      </c>
      <c r="AU103" s="168" t="s">
        <v>421</v>
      </c>
      <c r="AV103" s="178" t="s">
        <v>72</v>
      </c>
      <c r="AW103" s="168" t="s">
        <v>647</v>
      </c>
      <c r="AX103" s="159"/>
      <c r="AY103" s="159"/>
      <c r="AZ103" s="159"/>
      <c r="BA103" s="159"/>
      <c r="BB103" s="159"/>
    </row>
    <row r="104" spans="1:54" ht="30" hidden="1" customHeight="1" x14ac:dyDescent="0.2">
      <c r="A104" s="5"/>
      <c r="B104" s="7"/>
      <c r="C104" s="46" t="s">
        <v>286</v>
      </c>
      <c r="D104" s="29" t="s">
        <v>287</v>
      </c>
      <c r="E104" s="7"/>
      <c r="F104" s="4"/>
      <c r="G104" s="29">
        <v>2006</v>
      </c>
      <c r="H104" s="159"/>
      <c r="I104" s="4"/>
      <c r="J104" s="4"/>
      <c r="K104" s="4"/>
      <c r="L104" s="4"/>
      <c r="M104" s="29" t="s">
        <v>81</v>
      </c>
      <c r="N104" s="57">
        <v>5625000</v>
      </c>
      <c r="O104" s="159"/>
      <c r="P104" s="29" t="s">
        <v>288</v>
      </c>
      <c r="Q104" s="7"/>
      <c r="R104" s="29" t="s">
        <v>211</v>
      </c>
      <c r="S104" s="140"/>
      <c r="T104" s="140"/>
      <c r="U104" s="140"/>
      <c r="V104" s="140"/>
      <c r="W104" s="140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29" t="s">
        <v>81</v>
      </c>
      <c r="AP104" s="29">
        <v>2006</v>
      </c>
      <c r="AQ104" s="14"/>
      <c r="AR104" s="14"/>
      <c r="AS104" s="14"/>
      <c r="AT104" s="57">
        <v>5625000</v>
      </c>
      <c r="AU104" s="168" t="s">
        <v>421</v>
      </c>
      <c r="AV104" s="178" t="s">
        <v>72</v>
      </c>
      <c r="AW104" s="168" t="s">
        <v>647</v>
      </c>
      <c r="AX104" s="159"/>
      <c r="AY104" s="159"/>
      <c r="AZ104" s="159"/>
      <c r="BA104" s="159"/>
      <c r="BB104" s="159"/>
    </row>
    <row r="105" spans="1:54" ht="30" hidden="1" customHeight="1" x14ac:dyDescent="0.2">
      <c r="A105" s="5"/>
      <c r="B105" s="7"/>
      <c r="C105" s="46" t="s">
        <v>195</v>
      </c>
      <c r="D105" s="29" t="s">
        <v>297</v>
      </c>
      <c r="E105" s="7"/>
      <c r="F105" s="4"/>
      <c r="G105" s="29">
        <v>2006</v>
      </c>
      <c r="H105" s="159"/>
      <c r="I105" s="4"/>
      <c r="J105" s="4"/>
      <c r="K105" s="4"/>
      <c r="L105" s="4"/>
      <c r="M105" s="29" t="s">
        <v>81</v>
      </c>
      <c r="N105" s="57">
        <v>600000</v>
      </c>
      <c r="O105" s="159"/>
      <c r="P105" s="29" t="s">
        <v>259</v>
      </c>
      <c r="Q105" s="7"/>
      <c r="R105" s="29" t="s">
        <v>198</v>
      </c>
      <c r="S105" s="140"/>
      <c r="T105" s="140"/>
      <c r="U105" s="140"/>
      <c r="V105" s="140"/>
      <c r="W105" s="140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29" t="s">
        <v>81</v>
      </c>
      <c r="AP105" s="29">
        <v>2006</v>
      </c>
      <c r="AQ105" s="14"/>
      <c r="AR105" s="14"/>
      <c r="AS105" s="14"/>
      <c r="AT105" s="57">
        <v>600000</v>
      </c>
      <c r="AU105" s="168" t="s">
        <v>421</v>
      </c>
      <c r="AV105" s="178" t="s">
        <v>72</v>
      </c>
      <c r="AW105" s="168" t="s">
        <v>698</v>
      </c>
      <c r="AX105" s="159"/>
      <c r="AY105" s="159"/>
      <c r="AZ105" s="159"/>
      <c r="BA105" s="159"/>
      <c r="BB105" s="159"/>
    </row>
    <row r="106" spans="1:54" ht="30" hidden="1" customHeight="1" x14ac:dyDescent="0.2">
      <c r="A106" s="5"/>
      <c r="B106" s="7"/>
      <c r="C106" s="46" t="s">
        <v>298</v>
      </c>
      <c r="D106" s="29" t="s">
        <v>209</v>
      </c>
      <c r="E106" s="7"/>
      <c r="F106" s="4"/>
      <c r="G106" s="29">
        <v>2001</v>
      </c>
      <c r="H106" s="159"/>
      <c r="I106" s="4"/>
      <c r="J106" s="4"/>
      <c r="K106" s="4"/>
      <c r="L106" s="4"/>
      <c r="M106" s="29" t="s">
        <v>81</v>
      </c>
      <c r="N106" s="57">
        <v>0</v>
      </c>
      <c r="O106" s="159"/>
      <c r="P106" s="29" t="s">
        <v>210</v>
      </c>
      <c r="Q106" s="7"/>
      <c r="R106" s="29" t="s">
        <v>211</v>
      </c>
      <c r="S106" s="140"/>
      <c r="T106" s="140"/>
      <c r="U106" s="140"/>
      <c r="V106" s="140"/>
      <c r="W106" s="140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29" t="s">
        <v>81</v>
      </c>
      <c r="AP106" s="29">
        <v>2001</v>
      </c>
      <c r="AQ106" s="14"/>
      <c r="AR106" s="14"/>
      <c r="AS106" s="14"/>
      <c r="AT106" s="57">
        <v>0</v>
      </c>
      <c r="AU106" s="168" t="s">
        <v>465</v>
      </c>
      <c r="AV106" s="178" t="s">
        <v>72</v>
      </c>
      <c r="AW106" s="168" t="s">
        <v>638</v>
      </c>
      <c r="AX106" s="159"/>
      <c r="AY106" s="159"/>
      <c r="AZ106" s="159"/>
      <c r="BA106" s="159"/>
      <c r="BB106" s="159"/>
    </row>
    <row r="107" spans="1:54" ht="30" hidden="1" customHeight="1" x14ac:dyDescent="0.2">
      <c r="A107" s="5"/>
      <c r="B107" s="7"/>
      <c r="C107" s="46" t="s">
        <v>298</v>
      </c>
      <c r="D107" s="29" t="s">
        <v>209</v>
      </c>
      <c r="E107" s="7"/>
      <c r="F107" s="4"/>
      <c r="G107" s="29">
        <v>2001</v>
      </c>
      <c r="H107" s="159"/>
      <c r="I107" s="4"/>
      <c r="J107" s="4"/>
      <c r="K107" s="4"/>
      <c r="L107" s="4"/>
      <c r="M107" s="29" t="s">
        <v>81</v>
      </c>
      <c r="N107" s="57">
        <v>0</v>
      </c>
      <c r="O107" s="159"/>
      <c r="P107" s="29" t="s">
        <v>210</v>
      </c>
      <c r="Q107" s="7"/>
      <c r="R107" s="29" t="s">
        <v>211</v>
      </c>
      <c r="S107" s="140"/>
      <c r="T107" s="140"/>
      <c r="U107" s="140"/>
      <c r="V107" s="140"/>
      <c r="W107" s="140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29" t="s">
        <v>81</v>
      </c>
      <c r="AP107" s="29">
        <v>2001</v>
      </c>
      <c r="AQ107" s="14"/>
      <c r="AR107" s="14"/>
      <c r="AS107" s="14"/>
      <c r="AT107" s="57">
        <v>0</v>
      </c>
      <c r="AU107" s="168" t="s">
        <v>465</v>
      </c>
      <c r="AV107" s="178" t="s">
        <v>72</v>
      </c>
      <c r="AW107" s="168" t="s">
        <v>645</v>
      </c>
      <c r="AX107" s="159"/>
      <c r="AY107" s="159"/>
      <c r="AZ107" s="159"/>
      <c r="BA107" s="159"/>
      <c r="BB107" s="159"/>
    </row>
    <row r="108" spans="1:54" ht="30" hidden="1" customHeight="1" x14ac:dyDescent="0.2">
      <c r="A108" s="5"/>
      <c r="B108" s="7"/>
      <c r="C108" s="45" t="s">
        <v>298</v>
      </c>
      <c r="D108" s="31" t="s">
        <v>209</v>
      </c>
      <c r="E108" s="7"/>
      <c r="F108" s="4"/>
      <c r="G108" s="29">
        <v>2002</v>
      </c>
      <c r="H108" s="159"/>
      <c r="I108" s="4"/>
      <c r="J108" s="4"/>
      <c r="K108" s="4"/>
      <c r="L108" s="4"/>
      <c r="M108" s="31" t="s">
        <v>81</v>
      </c>
      <c r="N108" s="56">
        <v>0</v>
      </c>
      <c r="O108" s="159"/>
      <c r="P108" s="31" t="s">
        <v>210</v>
      </c>
      <c r="Q108" s="7"/>
      <c r="R108" s="31" t="s">
        <v>211</v>
      </c>
      <c r="S108" s="140"/>
      <c r="T108" s="140"/>
      <c r="U108" s="140"/>
      <c r="V108" s="140"/>
      <c r="W108" s="140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1" t="s">
        <v>81</v>
      </c>
      <c r="AP108" s="29">
        <v>2002</v>
      </c>
      <c r="AQ108" s="14"/>
      <c r="AR108" s="14"/>
      <c r="AS108" s="14"/>
      <c r="AT108" s="56">
        <v>0</v>
      </c>
      <c r="AU108" s="168" t="s">
        <v>465</v>
      </c>
      <c r="AV108" s="178" t="s">
        <v>72</v>
      </c>
      <c r="AW108" s="168" t="s">
        <v>695</v>
      </c>
      <c r="AX108" s="159"/>
      <c r="AY108" s="159"/>
      <c r="AZ108" s="159"/>
      <c r="BA108" s="159"/>
      <c r="BB108" s="159"/>
    </row>
    <row r="109" spans="1:54" ht="30" hidden="1" customHeight="1" x14ac:dyDescent="0.2">
      <c r="A109" s="5"/>
      <c r="B109" s="7"/>
      <c r="C109" s="47" t="s">
        <v>304</v>
      </c>
      <c r="D109" s="52" t="s">
        <v>305</v>
      </c>
      <c r="E109" s="7"/>
      <c r="F109" s="4"/>
      <c r="G109" s="52">
        <v>2002</v>
      </c>
      <c r="H109" s="159"/>
      <c r="I109" s="4"/>
      <c r="J109" s="4"/>
      <c r="K109" s="4"/>
      <c r="L109" s="4"/>
      <c r="M109" s="52" t="s">
        <v>81</v>
      </c>
      <c r="N109" s="58">
        <v>0</v>
      </c>
      <c r="O109" s="159"/>
      <c r="P109" s="52" t="s">
        <v>212</v>
      </c>
      <c r="Q109" s="7"/>
      <c r="R109" s="52" t="s">
        <v>198</v>
      </c>
      <c r="S109" s="140"/>
      <c r="T109" s="140"/>
      <c r="U109" s="140"/>
      <c r="V109" s="140"/>
      <c r="W109" s="140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52" t="s">
        <v>81</v>
      </c>
      <c r="AP109" s="52">
        <v>2002</v>
      </c>
      <c r="AQ109" s="14"/>
      <c r="AR109" s="14"/>
      <c r="AS109" s="14"/>
      <c r="AT109" s="58">
        <v>0</v>
      </c>
      <c r="AU109" s="168" t="s">
        <v>421</v>
      </c>
      <c r="AV109" s="178" t="s">
        <v>72</v>
      </c>
      <c r="AW109" s="168" t="s">
        <v>645</v>
      </c>
      <c r="AX109" s="159"/>
      <c r="AY109" s="159"/>
      <c r="AZ109" s="159"/>
      <c r="BA109" s="159"/>
      <c r="BB109" s="159"/>
    </row>
    <row r="110" spans="1:54" ht="30" hidden="1" customHeight="1" x14ac:dyDescent="0.2">
      <c r="A110" s="5"/>
      <c r="B110" s="7"/>
      <c r="C110" s="46" t="s">
        <v>302</v>
      </c>
      <c r="D110" s="29" t="s">
        <v>312</v>
      </c>
      <c r="E110" s="7"/>
      <c r="F110" s="4"/>
      <c r="G110" s="29">
        <v>2003</v>
      </c>
      <c r="H110" s="159"/>
      <c r="I110" s="4"/>
      <c r="J110" s="4"/>
      <c r="K110" s="4"/>
      <c r="L110" s="4"/>
      <c r="M110" s="29" t="s">
        <v>81</v>
      </c>
      <c r="N110" s="57">
        <v>0</v>
      </c>
      <c r="O110" s="159"/>
      <c r="P110" s="29" t="s">
        <v>212</v>
      </c>
      <c r="Q110" s="7"/>
      <c r="R110" s="29" t="s">
        <v>198</v>
      </c>
      <c r="S110" s="140"/>
      <c r="T110" s="140"/>
      <c r="U110" s="140"/>
      <c r="V110" s="140"/>
      <c r="W110" s="140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29" t="s">
        <v>81</v>
      </c>
      <c r="AP110" s="29">
        <v>2003</v>
      </c>
      <c r="AQ110" s="14"/>
      <c r="AR110" s="14"/>
      <c r="AS110" s="14"/>
      <c r="AT110" s="57">
        <v>0</v>
      </c>
      <c r="AU110" s="168" t="s">
        <v>421</v>
      </c>
      <c r="AV110" s="178" t="s">
        <v>72</v>
      </c>
      <c r="AW110" s="168" t="s">
        <v>645</v>
      </c>
      <c r="AX110" s="159"/>
      <c r="AY110" s="159"/>
      <c r="AZ110" s="159"/>
      <c r="BA110" s="159"/>
      <c r="BB110" s="159"/>
    </row>
    <row r="111" spans="1:54" s="166" customFormat="1" ht="30" hidden="1" customHeight="1" x14ac:dyDescent="0.2">
      <c r="A111" s="5"/>
      <c r="B111" s="67"/>
      <c r="C111" s="230" t="s">
        <v>332</v>
      </c>
      <c r="D111" s="231" t="s">
        <v>333</v>
      </c>
      <c r="E111" s="232" t="s">
        <v>334</v>
      </c>
      <c r="F111" s="174"/>
      <c r="G111" s="232">
        <v>2007</v>
      </c>
      <c r="H111" s="176"/>
      <c r="I111" s="174"/>
      <c r="J111" s="174"/>
      <c r="K111" s="174"/>
      <c r="L111" s="174"/>
      <c r="M111" s="231" t="s">
        <v>81</v>
      </c>
      <c r="N111" s="233">
        <v>32966666.666666664</v>
      </c>
      <c r="O111" s="176"/>
      <c r="P111" s="231" t="s">
        <v>335</v>
      </c>
      <c r="Q111" s="67"/>
      <c r="R111" s="231"/>
      <c r="S111" s="206"/>
      <c r="T111" s="206"/>
      <c r="U111" s="206"/>
      <c r="V111" s="206"/>
      <c r="W111" s="206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231" t="s">
        <v>81</v>
      </c>
      <c r="AP111" s="232">
        <v>2007</v>
      </c>
      <c r="AQ111" s="175"/>
      <c r="AR111" s="175"/>
      <c r="AS111" s="175"/>
      <c r="AT111" s="233">
        <v>32966666.666666664</v>
      </c>
      <c r="AU111" s="168" t="s">
        <v>421</v>
      </c>
      <c r="AV111" s="178" t="s">
        <v>72</v>
      </c>
      <c r="AW111" s="168" t="s">
        <v>421</v>
      </c>
      <c r="AX111" s="176"/>
      <c r="AY111" s="176"/>
      <c r="AZ111" s="176"/>
      <c r="BA111" s="176"/>
      <c r="BB111" s="176"/>
    </row>
    <row r="112" spans="1:54" s="166" customFormat="1" ht="30" hidden="1" customHeight="1" x14ac:dyDescent="0.2">
      <c r="A112" s="5"/>
      <c r="B112" s="67"/>
      <c r="C112" s="234" t="s">
        <v>342</v>
      </c>
      <c r="D112" s="232" t="s">
        <v>343</v>
      </c>
      <c r="E112" s="232" t="s">
        <v>331</v>
      </c>
      <c r="F112" s="174"/>
      <c r="G112" s="30">
        <v>2007</v>
      </c>
      <c r="H112" s="176"/>
      <c r="I112" s="174"/>
      <c r="J112" s="174"/>
      <c r="K112" s="174"/>
      <c r="L112" s="174"/>
      <c r="M112" s="231" t="s">
        <v>81</v>
      </c>
      <c r="N112" s="207">
        <v>5950000</v>
      </c>
      <c r="O112" s="176"/>
      <c r="P112" s="232" t="s">
        <v>72</v>
      </c>
      <c r="Q112" s="67"/>
      <c r="R112" s="51" t="s">
        <v>341</v>
      </c>
      <c r="S112" s="206"/>
      <c r="T112" s="206"/>
      <c r="U112" s="206"/>
      <c r="V112" s="206"/>
      <c r="W112" s="206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231" t="s">
        <v>81</v>
      </c>
      <c r="AP112" s="30">
        <v>2007</v>
      </c>
      <c r="AQ112" s="175"/>
      <c r="AR112" s="175"/>
      <c r="AS112" s="175"/>
      <c r="AT112" s="207">
        <v>5950000</v>
      </c>
      <c r="AU112" s="168" t="s">
        <v>421</v>
      </c>
      <c r="AV112" s="178" t="s">
        <v>72</v>
      </c>
      <c r="AW112" s="168" t="s">
        <v>647</v>
      </c>
      <c r="AX112" s="176"/>
      <c r="AY112" s="176"/>
      <c r="AZ112" s="176"/>
      <c r="BA112" s="176"/>
      <c r="BB112" s="176"/>
    </row>
    <row r="113" spans="1:54" s="166" customFormat="1" ht="30" hidden="1" customHeight="1" x14ac:dyDescent="0.2">
      <c r="A113" s="5"/>
      <c r="B113" s="67"/>
      <c r="C113" s="234" t="s">
        <v>346</v>
      </c>
      <c r="D113" s="232" t="s">
        <v>347</v>
      </c>
      <c r="E113" s="232" t="s">
        <v>331</v>
      </c>
      <c r="F113" s="174"/>
      <c r="G113" s="30">
        <v>2007</v>
      </c>
      <c r="H113" s="176"/>
      <c r="I113" s="174"/>
      <c r="J113" s="174"/>
      <c r="K113" s="174"/>
      <c r="L113" s="174"/>
      <c r="M113" s="231" t="s">
        <v>81</v>
      </c>
      <c r="N113" s="207">
        <v>5940000</v>
      </c>
      <c r="O113" s="176"/>
      <c r="P113" s="232" t="s">
        <v>72</v>
      </c>
      <c r="Q113" s="67"/>
      <c r="R113" s="51" t="s">
        <v>341</v>
      </c>
      <c r="S113" s="206"/>
      <c r="T113" s="206"/>
      <c r="U113" s="206"/>
      <c r="V113" s="206"/>
      <c r="W113" s="206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231" t="s">
        <v>81</v>
      </c>
      <c r="AP113" s="30">
        <v>2007</v>
      </c>
      <c r="AQ113" s="175"/>
      <c r="AR113" s="175"/>
      <c r="AS113" s="175"/>
      <c r="AT113" s="207">
        <v>5940000</v>
      </c>
      <c r="AU113" s="168" t="s">
        <v>421</v>
      </c>
      <c r="AV113" s="178" t="s">
        <v>72</v>
      </c>
      <c r="AW113" s="168" t="s">
        <v>647</v>
      </c>
      <c r="AX113" s="176"/>
      <c r="AY113" s="176"/>
      <c r="AZ113" s="176"/>
      <c r="BA113" s="176"/>
      <c r="BB113" s="176"/>
    </row>
    <row r="114" spans="1:54" s="166" customFormat="1" ht="30" hidden="1" customHeight="1" x14ac:dyDescent="0.2">
      <c r="A114" s="5"/>
      <c r="B114" s="67"/>
      <c r="C114" s="230" t="s">
        <v>348</v>
      </c>
      <c r="D114" s="231" t="s">
        <v>330</v>
      </c>
      <c r="E114" s="232" t="s">
        <v>349</v>
      </c>
      <c r="F114" s="174"/>
      <c r="G114" s="30">
        <v>2007</v>
      </c>
      <c r="H114" s="176"/>
      <c r="I114" s="174"/>
      <c r="J114" s="174"/>
      <c r="K114" s="174"/>
      <c r="L114" s="174"/>
      <c r="M114" s="231" t="s">
        <v>81</v>
      </c>
      <c r="N114" s="233">
        <v>44900000</v>
      </c>
      <c r="O114" s="176"/>
      <c r="P114" s="231" t="s">
        <v>210</v>
      </c>
      <c r="Q114" s="67"/>
      <c r="R114" s="51" t="s">
        <v>341</v>
      </c>
      <c r="S114" s="206"/>
      <c r="T114" s="206"/>
      <c r="U114" s="206"/>
      <c r="V114" s="206"/>
      <c r="W114" s="206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231" t="s">
        <v>81</v>
      </c>
      <c r="AP114" s="30">
        <v>2007</v>
      </c>
      <c r="AQ114" s="175"/>
      <c r="AR114" s="175"/>
      <c r="AS114" s="175"/>
      <c r="AT114" s="233">
        <v>44900000</v>
      </c>
      <c r="AU114" s="168" t="s">
        <v>421</v>
      </c>
      <c r="AV114" s="178" t="s">
        <v>72</v>
      </c>
      <c r="AW114" s="168" t="s">
        <v>646</v>
      </c>
      <c r="AX114" s="176"/>
      <c r="AY114" s="176"/>
      <c r="AZ114" s="176"/>
      <c r="BA114" s="176"/>
      <c r="BB114" s="176"/>
    </row>
    <row r="115" spans="1:54" s="166" customFormat="1" ht="30" hidden="1" customHeight="1" x14ac:dyDescent="0.2">
      <c r="A115" s="5"/>
      <c r="B115" s="67"/>
      <c r="C115" s="48" t="s">
        <v>354</v>
      </c>
      <c r="D115" s="122" t="s">
        <v>339</v>
      </c>
      <c r="E115" s="27" t="s">
        <v>331</v>
      </c>
      <c r="F115" s="174"/>
      <c r="G115" s="30">
        <v>2008</v>
      </c>
      <c r="H115" s="176"/>
      <c r="I115" s="174"/>
      <c r="J115" s="174"/>
      <c r="K115" s="174"/>
      <c r="L115" s="174"/>
      <c r="M115" s="232" t="s">
        <v>81</v>
      </c>
      <c r="N115" s="207">
        <v>1990000</v>
      </c>
      <c r="O115" s="176"/>
      <c r="P115" s="51" t="s">
        <v>355</v>
      </c>
      <c r="Q115" s="67"/>
      <c r="R115" s="51" t="s">
        <v>356</v>
      </c>
      <c r="S115" s="206"/>
      <c r="T115" s="206"/>
      <c r="U115" s="206"/>
      <c r="V115" s="206"/>
      <c r="W115" s="206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232" t="s">
        <v>81</v>
      </c>
      <c r="AP115" s="30">
        <v>2008</v>
      </c>
      <c r="AQ115" s="175"/>
      <c r="AR115" s="175"/>
      <c r="AS115" s="175"/>
      <c r="AT115" s="207">
        <v>1990000</v>
      </c>
      <c r="AU115" s="168" t="s">
        <v>421</v>
      </c>
      <c r="AV115" s="178" t="s">
        <v>72</v>
      </c>
      <c r="AW115" s="168" t="s">
        <v>647</v>
      </c>
      <c r="AX115" s="176"/>
      <c r="AY115" s="176"/>
      <c r="AZ115" s="176"/>
      <c r="BA115" s="176"/>
      <c r="BB115" s="176"/>
    </row>
    <row r="116" spans="1:54" s="166" customFormat="1" ht="30" hidden="1" customHeight="1" x14ac:dyDescent="0.2">
      <c r="A116" s="5"/>
      <c r="B116" s="67"/>
      <c r="C116" s="59" t="s">
        <v>357</v>
      </c>
      <c r="D116" s="231"/>
      <c r="E116" s="28" t="s">
        <v>331</v>
      </c>
      <c r="F116" s="174"/>
      <c r="G116" s="30">
        <v>2008</v>
      </c>
      <c r="H116" s="176"/>
      <c r="I116" s="174"/>
      <c r="J116" s="174"/>
      <c r="K116" s="174"/>
      <c r="L116" s="174"/>
      <c r="M116" s="231" t="s">
        <v>81</v>
      </c>
      <c r="N116" s="233">
        <v>24970000</v>
      </c>
      <c r="O116" s="176"/>
      <c r="P116" s="51" t="s">
        <v>308</v>
      </c>
      <c r="Q116" s="67"/>
      <c r="R116" s="51" t="s">
        <v>356</v>
      </c>
      <c r="S116" s="206"/>
      <c r="T116" s="206"/>
      <c r="U116" s="206"/>
      <c r="V116" s="206"/>
      <c r="W116" s="206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231" t="s">
        <v>81</v>
      </c>
      <c r="AP116" s="30">
        <v>2008</v>
      </c>
      <c r="AQ116" s="175"/>
      <c r="AR116" s="175"/>
      <c r="AS116" s="175"/>
      <c r="AT116" s="233">
        <v>24970000</v>
      </c>
      <c r="AU116" s="168" t="s">
        <v>421</v>
      </c>
      <c r="AV116" s="178" t="s">
        <v>72</v>
      </c>
      <c r="AW116" s="168" t="s">
        <v>647</v>
      </c>
      <c r="AX116" s="176"/>
      <c r="AY116" s="176"/>
      <c r="AZ116" s="176"/>
      <c r="BA116" s="176"/>
      <c r="BB116" s="176"/>
    </row>
    <row r="117" spans="1:54" s="166" customFormat="1" ht="30" hidden="1" customHeight="1" x14ac:dyDescent="0.2">
      <c r="A117" s="5"/>
      <c r="B117" s="67"/>
      <c r="C117" s="26" t="s">
        <v>358</v>
      </c>
      <c r="D117" s="30" t="s">
        <v>333</v>
      </c>
      <c r="E117" s="28" t="s">
        <v>331</v>
      </c>
      <c r="F117" s="174"/>
      <c r="G117" s="30">
        <v>2008</v>
      </c>
      <c r="H117" s="176"/>
      <c r="I117" s="174"/>
      <c r="J117" s="174"/>
      <c r="K117" s="174"/>
      <c r="L117" s="174"/>
      <c r="M117" s="232" t="s">
        <v>81</v>
      </c>
      <c r="N117" s="207">
        <v>19960000</v>
      </c>
      <c r="O117" s="176"/>
      <c r="P117" s="51" t="s">
        <v>359</v>
      </c>
      <c r="Q117" s="67"/>
      <c r="R117" s="51" t="s">
        <v>356</v>
      </c>
      <c r="S117" s="206"/>
      <c r="T117" s="206"/>
      <c r="U117" s="206"/>
      <c r="V117" s="206"/>
      <c r="W117" s="206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232" t="s">
        <v>81</v>
      </c>
      <c r="AP117" s="30">
        <v>2008</v>
      </c>
      <c r="AQ117" s="175"/>
      <c r="AR117" s="175"/>
      <c r="AS117" s="175"/>
      <c r="AT117" s="207">
        <v>19960000</v>
      </c>
      <c r="AU117" s="168" t="s">
        <v>421</v>
      </c>
      <c r="AV117" s="178" t="s">
        <v>72</v>
      </c>
      <c r="AW117" s="168" t="s">
        <v>647</v>
      </c>
      <c r="AX117" s="176"/>
      <c r="AY117" s="176"/>
      <c r="AZ117" s="176"/>
      <c r="BA117" s="176"/>
      <c r="BB117" s="176"/>
    </row>
    <row r="118" spans="1:54" s="166" customFormat="1" ht="30" hidden="1" customHeight="1" x14ac:dyDescent="0.2">
      <c r="A118" s="5"/>
      <c r="B118" s="67"/>
      <c r="C118" s="60" t="s">
        <v>360</v>
      </c>
      <c r="D118" s="122" t="s">
        <v>339</v>
      </c>
      <c r="E118" s="28" t="s">
        <v>361</v>
      </c>
      <c r="F118" s="174"/>
      <c r="G118" s="30">
        <v>2008</v>
      </c>
      <c r="H118" s="176"/>
      <c r="I118" s="174"/>
      <c r="J118" s="174"/>
      <c r="K118" s="174"/>
      <c r="L118" s="174"/>
      <c r="M118" s="231" t="s">
        <v>81</v>
      </c>
      <c r="N118" s="233">
        <v>2000000</v>
      </c>
      <c r="O118" s="176"/>
      <c r="P118" s="51" t="s">
        <v>362</v>
      </c>
      <c r="Q118" s="67"/>
      <c r="R118" s="51" t="s">
        <v>356</v>
      </c>
      <c r="S118" s="206"/>
      <c r="T118" s="206"/>
      <c r="U118" s="206"/>
      <c r="V118" s="206"/>
      <c r="W118" s="206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231" t="s">
        <v>81</v>
      </c>
      <c r="AP118" s="30">
        <v>2008</v>
      </c>
      <c r="AQ118" s="175"/>
      <c r="AR118" s="175"/>
      <c r="AS118" s="175"/>
      <c r="AT118" s="233">
        <v>2000000</v>
      </c>
      <c r="AU118" s="168" t="s">
        <v>421</v>
      </c>
      <c r="AV118" s="178" t="s">
        <v>72</v>
      </c>
      <c r="AW118" s="168" t="s">
        <v>647</v>
      </c>
      <c r="AX118" s="176"/>
      <c r="AY118" s="176"/>
      <c r="AZ118" s="176"/>
      <c r="BA118" s="176"/>
      <c r="BB118" s="176"/>
    </row>
    <row r="119" spans="1:54" s="166" customFormat="1" ht="30" hidden="1" customHeight="1" x14ac:dyDescent="0.2">
      <c r="A119" s="5"/>
      <c r="B119" s="67"/>
      <c r="C119" s="61" t="s">
        <v>363</v>
      </c>
      <c r="D119" s="51" t="s">
        <v>364</v>
      </c>
      <c r="E119" s="65" t="s">
        <v>349</v>
      </c>
      <c r="F119" s="174"/>
      <c r="G119" s="30">
        <v>2008</v>
      </c>
      <c r="H119" s="176"/>
      <c r="I119" s="174"/>
      <c r="J119" s="174"/>
      <c r="K119" s="174"/>
      <c r="L119" s="174"/>
      <c r="M119" s="232" t="s">
        <v>81</v>
      </c>
      <c r="N119" s="207">
        <v>2945000</v>
      </c>
      <c r="O119" s="176"/>
      <c r="P119" s="51"/>
      <c r="Q119" s="67"/>
      <c r="R119" s="51" t="s">
        <v>365</v>
      </c>
      <c r="S119" s="206"/>
      <c r="T119" s="206"/>
      <c r="U119" s="206"/>
      <c r="V119" s="206"/>
      <c r="W119" s="206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232" t="s">
        <v>81</v>
      </c>
      <c r="AP119" s="30">
        <v>2008</v>
      </c>
      <c r="AQ119" s="175"/>
      <c r="AR119" s="175"/>
      <c r="AS119" s="175"/>
      <c r="AT119" s="207">
        <v>2945000</v>
      </c>
      <c r="AU119" s="168" t="s">
        <v>421</v>
      </c>
      <c r="AV119" s="178" t="s">
        <v>72</v>
      </c>
      <c r="AW119" s="168" t="s">
        <v>646</v>
      </c>
      <c r="AX119" s="176"/>
      <c r="AY119" s="176"/>
      <c r="AZ119" s="176"/>
      <c r="BA119" s="176"/>
      <c r="BB119" s="176"/>
    </row>
    <row r="120" spans="1:54" s="166" customFormat="1" ht="30" hidden="1" customHeight="1" x14ac:dyDescent="0.2">
      <c r="A120" s="5"/>
      <c r="B120" s="67"/>
      <c r="C120" s="60" t="s">
        <v>366</v>
      </c>
      <c r="D120" s="51" t="s">
        <v>367</v>
      </c>
      <c r="E120" s="65" t="s">
        <v>179</v>
      </c>
      <c r="F120" s="174"/>
      <c r="G120" s="30">
        <v>2008</v>
      </c>
      <c r="H120" s="176"/>
      <c r="I120" s="174"/>
      <c r="J120" s="174"/>
      <c r="K120" s="174"/>
      <c r="L120" s="174"/>
      <c r="M120" s="231" t="s">
        <v>81</v>
      </c>
      <c r="N120" s="233">
        <v>2000000</v>
      </c>
      <c r="O120" s="176"/>
      <c r="P120" s="51"/>
      <c r="Q120" s="67"/>
      <c r="R120" s="51" t="s">
        <v>365</v>
      </c>
      <c r="S120" s="206"/>
      <c r="T120" s="206"/>
      <c r="U120" s="206"/>
      <c r="V120" s="206"/>
      <c r="W120" s="206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231" t="s">
        <v>81</v>
      </c>
      <c r="AP120" s="30">
        <v>2008</v>
      </c>
      <c r="AQ120" s="175"/>
      <c r="AR120" s="175"/>
      <c r="AS120" s="175"/>
      <c r="AT120" s="233">
        <v>2000000</v>
      </c>
      <c r="AU120" s="168" t="s">
        <v>421</v>
      </c>
      <c r="AV120" s="178" t="s">
        <v>72</v>
      </c>
      <c r="AW120" s="168" t="s">
        <v>646</v>
      </c>
      <c r="AX120" s="176"/>
      <c r="AY120" s="176"/>
      <c r="AZ120" s="176"/>
      <c r="BA120" s="176"/>
      <c r="BB120" s="176"/>
    </row>
    <row r="121" spans="1:54" s="166" customFormat="1" ht="30" hidden="1" customHeight="1" x14ac:dyDescent="0.2">
      <c r="A121" s="5"/>
      <c r="B121" s="67"/>
      <c r="C121" s="48" t="s">
        <v>368</v>
      </c>
      <c r="D121" s="51" t="s">
        <v>369</v>
      </c>
      <c r="E121" s="64" t="s">
        <v>370</v>
      </c>
      <c r="F121" s="174"/>
      <c r="G121" s="30">
        <v>2008</v>
      </c>
      <c r="H121" s="176"/>
      <c r="I121" s="174"/>
      <c r="J121" s="174"/>
      <c r="K121" s="174"/>
      <c r="L121" s="174"/>
      <c r="M121" s="232" t="s">
        <v>81</v>
      </c>
      <c r="N121" s="207">
        <v>3408500</v>
      </c>
      <c r="O121" s="176"/>
      <c r="P121" s="51"/>
      <c r="Q121" s="67"/>
      <c r="R121" s="51" t="s">
        <v>371</v>
      </c>
      <c r="S121" s="206"/>
      <c r="T121" s="206"/>
      <c r="U121" s="206"/>
      <c r="V121" s="206"/>
      <c r="W121" s="206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232" t="s">
        <v>81</v>
      </c>
      <c r="AP121" s="30">
        <v>2008</v>
      </c>
      <c r="AQ121" s="175"/>
      <c r="AR121" s="175"/>
      <c r="AS121" s="175"/>
      <c r="AT121" s="207">
        <v>3408500</v>
      </c>
      <c r="AU121" s="168" t="s">
        <v>421</v>
      </c>
      <c r="AV121" s="178" t="s">
        <v>72</v>
      </c>
      <c r="AW121" s="168" t="s">
        <v>646</v>
      </c>
      <c r="AX121" s="176"/>
      <c r="AY121" s="176"/>
      <c r="AZ121" s="176"/>
      <c r="BA121" s="176"/>
      <c r="BB121" s="176"/>
    </row>
    <row r="122" spans="1:54" s="166" customFormat="1" ht="30" hidden="1" customHeight="1" x14ac:dyDescent="0.2">
      <c r="A122" s="5"/>
      <c r="B122" s="67"/>
      <c r="C122" s="48" t="s">
        <v>372</v>
      </c>
      <c r="D122" s="51" t="s">
        <v>330</v>
      </c>
      <c r="E122" s="64" t="s">
        <v>334</v>
      </c>
      <c r="F122" s="174"/>
      <c r="G122" s="30">
        <v>2008</v>
      </c>
      <c r="H122" s="176"/>
      <c r="I122" s="174"/>
      <c r="J122" s="174"/>
      <c r="K122" s="174"/>
      <c r="L122" s="174"/>
      <c r="M122" s="231" t="s">
        <v>81</v>
      </c>
      <c r="N122" s="233">
        <v>23970000</v>
      </c>
      <c r="O122" s="176"/>
      <c r="P122" s="51" t="s">
        <v>210</v>
      </c>
      <c r="Q122" s="67"/>
      <c r="R122" s="51" t="s">
        <v>356</v>
      </c>
      <c r="S122" s="206"/>
      <c r="T122" s="206"/>
      <c r="U122" s="206"/>
      <c r="V122" s="206"/>
      <c r="W122" s="206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231" t="s">
        <v>81</v>
      </c>
      <c r="AP122" s="30">
        <v>2008</v>
      </c>
      <c r="AQ122" s="175"/>
      <c r="AR122" s="175"/>
      <c r="AS122" s="175"/>
      <c r="AT122" s="233">
        <v>23970000</v>
      </c>
      <c r="AU122" s="168" t="s">
        <v>421</v>
      </c>
      <c r="AV122" s="178" t="s">
        <v>72</v>
      </c>
      <c r="AW122" s="168" t="s">
        <v>646</v>
      </c>
      <c r="AX122" s="176"/>
      <c r="AY122" s="176"/>
      <c r="AZ122" s="176"/>
      <c r="BA122" s="176"/>
      <c r="BB122" s="176"/>
    </row>
    <row r="123" spans="1:54" s="166" customFormat="1" ht="30" hidden="1" customHeight="1" x14ac:dyDescent="0.2">
      <c r="A123" s="5"/>
      <c r="B123" s="67"/>
      <c r="C123" s="62" t="s">
        <v>373</v>
      </c>
      <c r="D123" s="232"/>
      <c r="E123" s="65" t="s">
        <v>331</v>
      </c>
      <c r="F123" s="174"/>
      <c r="G123" s="30">
        <v>2009</v>
      </c>
      <c r="H123" s="176"/>
      <c r="I123" s="174"/>
      <c r="J123" s="174"/>
      <c r="K123" s="174"/>
      <c r="L123" s="174"/>
      <c r="M123" s="30" t="s">
        <v>81</v>
      </c>
      <c r="N123" s="207">
        <v>6950000</v>
      </c>
      <c r="O123" s="176"/>
      <c r="P123" s="232"/>
      <c r="Q123" s="67"/>
      <c r="R123" s="51" t="s">
        <v>217</v>
      </c>
      <c r="S123" s="206"/>
      <c r="T123" s="206"/>
      <c r="U123" s="206"/>
      <c r="V123" s="206"/>
      <c r="W123" s="206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30" t="s">
        <v>81</v>
      </c>
      <c r="AP123" s="30">
        <v>2009</v>
      </c>
      <c r="AQ123" s="175"/>
      <c r="AR123" s="175"/>
      <c r="AS123" s="175"/>
      <c r="AT123" s="207">
        <v>6950000</v>
      </c>
      <c r="AU123" s="168" t="s">
        <v>421</v>
      </c>
      <c r="AV123" s="178" t="s">
        <v>72</v>
      </c>
      <c r="AW123" s="168" t="s">
        <v>638</v>
      </c>
      <c r="AX123" s="176"/>
      <c r="AY123" s="176"/>
      <c r="AZ123" s="176"/>
      <c r="BA123" s="176"/>
      <c r="BB123" s="176"/>
    </row>
    <row r="124" spans="1:54" s="166" customFormat="1" ht="30" hidden="1" customHeight="1" x14ac:dyDescent="0.2">
      <c r="A124" s="5"/>
      <c r="B124" s="67"/>
      <c r="C124" s="62" t="s">
        <v>374</v>
      </c>
      <c r="D124" s="232"/>
      <c r="E124" s="66" t="s">
        <v>334</v>
      </c>
      <c r="F124" s="174"/>
      <c r="G124" s="30">
        <v>2009</v>
      </c>
      <c r="H124" s="176"/>
      <c r="I124" s="174"/>
      <c r="J124" s="174"/>
      <c r="K124" s="174"/>
      <c r="L124" s="174"/>
      <c r="M124" s="30" t="s">
        <v>81</v>
      </c>
      <c r="N124" s="207">
        <v>8299500</v>
      </c>
      <c r="O124" s="176"/>
      <c r="P124" s="51" t="s">
        <v>72</v>
      </c>
      <c r="Q124" s="67"/>
      <c r="R124" s="232"/>
      <c r="S124" s="206"/>
      <c r="T124" s="206"/>
      <c r="U124" s="206"/>
      <c r="V124" s="206"/>
      <c r="W124" s="206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30" t="s">
        <v>81</v>
      </c>
      <c r="AP124" s="30">
        <v>2009</v>
      </c>
      <c r="AQ124" s="175"/>
      <c r="AR124" s="175"/>
      <c r="AS124" s="175"/>
      <c r="AT124" s="207">
        <v>8299500</v>
      </c>
      <c r="AU124" s="168" t="s">
        <v>421</v>
      </c>
      <c r="AV124" s="178" t="s">
        <v>72</v>
      </c>
      <c r="AW124" s="168" t="s">
        <v>695</v>
      </c>
      <c r="AX124" s="176"/>
      <c r="AY124" s="176"/>
      <c r="AZ124" s="176"/>
      <c r="BA124" s="176"/>
      <c r="BB124" s="176"/>
    </row>
    <row r="125" spans="1:54" s="166" customFormat="1" ht="30" hidden="1" customHeight="1" x14ac:dyDescent="0.2">
      <c r="A125" s="5"/>
      <c r="B125" s="67"/>
      <c r="C125" s="62" t="s">
        <v>375</v>
      </c>
      <c r="D125" s="232"/>
      <c r="E125" s="65" t="s">
        <v>331</v>
      </c>
      <c r="F125" s="174"/>
      <c r="G125" s="30">
        <v>2009</v>
      </c>
      <c r="H125" s="176"/>
      <c r="I125" s="174"/>
      <c r="J125" s="174"/>
      <c r="K125" s="174"/>
      <c r="L125" s="174"/>
      <c r="M125" s="30" t="s">
        <v>81</v>
      </c>
      <c r="N125" s="207">
        <v>2766500</v>
      </c>
      <c r="O125" s="176"/>
      <c r="P125" s="51" t="s">
        <v>72</v>
      </c>
      <c r="Q125" s="67"/>
      <c r="R125" s="232"/>
      <c r="S125" s="206"/>
      <c r="T125" s="206"/>
      <c r="U125" s="206"/>
      <c r="V125" s="206"/>
      <c r="W125" s="206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30" t="s">
        <v>81</v>
      </c>
      <c r="AP125" s="30">
        <v>2009</v>
      </c>
      <c r="AQ125" s="175"/>
      <c r="AR125" s="175"/>
      <c r="AS125" s="175"/>
      <c r="AT125" s="207">
        <v>2766500</v>
      </c>
      <c r="AU125" s="168" t="s">
        <v>421</v>
      </c>
      <c r="AV125" s="178" t="s">
        <v>72</v>
      </c>
      <c r="AW125" s="168" t="s">
        <v>647</v>
      </c>
      <c r="AX125" s="176"/>
      <c r="AY125" s="176"/>
      <c r="AZ125" s="176"/>
      <c r="BA125" s="176"/>
      <c r="BB125" s="176"/>
    </row>
    <row r="126" spans="1:54" s="166" customFormat="1" ht="30" hidden="1" customHeight="1" x14ac:dyDescent="0.2">
      <c r="A126" s="5"/>
      <c r="B126" s="67"/>
      <c r="C126" s="25" t="s">
        <v>376</v>
      </c>
      <c r="D126" s="51" t="s">
        <v>333</v>
      </c>
      <c r="E126" s="65" t="s">
        <v>331</v>
      </c>
      <c r="F126" s="174"/>
      <c r="G126" s="30">
        <v>2010</v>
      </c>
      <c r="H126" s="176"/>
      <c r="I126" s="174"/>
      <c r="J126" s="174"/>
      <c r="K126" s="174"/>
      <c r="L126" s="174"/>
      <c r="M126" s="30" t="s">
        <v>81</v>
      </c>
      <c r="N126" s="207">
        <v>16100000</v>
      </c>
      <c r="O126" s="176"/>
      <c r="P126" s="51" t="s">
        <v>377</v>
      </c>
      <c r="Q126" s="67"/>
      <c r="R126" s="51" t="s">
        <v>356</v>
      </c>
      <c r="S126" s="206"/>
      <c r="T126" s="206"/>
      <c r="U126" s="206"/>
      <c r="V126" s="206"/>
      <c r="W126" s="206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30" t="s">
        <v>81</v>
      </c>
      <c r="AP126" s="30">
        <v>2010</v>
      </c>
      <c r="AQ126" s="175"/>
      <c r="AR126" s="175"/>
      <c r="AS126" s="175"/>
      <c r="AT126" s="207">
        <v>16100000</v>
      </c>
      <c r="AU126" s="168" t="s">
        <v>421</v>
      </c>
      <c r="AV126" s="178" t="s">
        <v>72</v>
      </c>
      <c r="AW126" s="168" t="s">
        <v>647</v>
      </c>
      <c r="AX126" s="176"/>
      <c r="AY126" s="176"/>
      <c r="AZ126" s="176"/>
      <c r="BA126" s="176"/>
      <c r="BB126" s="176"/>
    </row>
    <row r="127" spans="1:54" s="166" customFormat="1" ht="30" hidden="1" customHeight="1" x14ac:dyDescent="0.2">
      <c r="A127" s="5"/>
      <c r="B127" s="67"/>
      <c r="C127" s="63" t="s">
        <v>378</v>
      </c>
      <c r="D127" s="51" t="s">
        <v>330</v>
      </c>
      <c r="E127" s="66" t="s">
        <v>361</v>
      </c>
      <c r="F127" s="174"/>
      <c r="G127" s="30">
        <v>2010</v>
      </c>
      <c r="H127" s="176"/>
      <c r="I127" s="174"/>
      <c r="J127" s="174"/>
      <c r="K127" s="174"/>
      <c r="L127" s="174"/>
      <c r="M127" s="30" t="s">
        <v>81</v>
      </c>
      <c r="N127" s="207">
        <v>17800000</v>
      </c>
      <c r="O127" s="176"/>
      <c r="P127" s="51" t="s">
        <v>210</v>
      </c>
      <c r="Q127" s="67"/>
      <c r="R127" s="51" t="s">
        <v>356</v>
      </c>
      <c r="S127" s="206"/>
      <c r="T127" s="206"/>
      <c r="U127" s="206"/>
      <c r="V127" s="206"/>
      <c r="W127" s="206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30" t="s">
        <v>81</v>
      </c>
      <c r="AP127" s="30">
        <v>2010</v>
      </c>
      <c r="AQ127" s="175"/>
      <c r="AR127" s="175"/>
      <c r="AS127" s="175"/>
      <c r="AT127" s="207">
        <v>17800000</v>
      </c>
      <c r="AU127" s="168" t="s">
        <v>421</v>
      </c>
      <c r="AV127" s="178" t="s">
        <v>72</v>
      </c>
      <c r="AW127" s="168" t="s">
        <v>646</v>
      </c>
      <c r="AX127" s="176"/>
      <c r="AY127" s="176"/>
      <c r="AZ127" s="176"/>
      <c r="BA127" s="176"/>
      <c r="BB127" s="176"/>
    </row>
    <row r="128" spans="1:54" s="166" customFormat="1" ht="30" hidden="1" customHeight="1" x14ac:dyDescent="0.2">
      <c r="A128" s="5"/>
      <c r="B128" s="67"/>
      <c r="C128" s="110" t="s">
        <v>379</v>
      </c>
      <c r="D128" s="121" t="s">
        <v>364</v>
      </c>
      <c r="E128" s="65" t="s">
        <v>179</v>
      </c>
      <c r="F128" s="174"/>
      <c r="G128" s="30">
        <v>2011</v>
      </c>
      <c r="H128" s="176"/>
      <c r="I128" s="174"/>
      <c r="J128" s="174"/>
      <c r="K128" s="174"/>
      <c r="L128" s="174"/>
      <c r="M128" s="30" t="s">
        <v>81</v>
      </c>
      <c r="N128" s="207">
        <v>19888000</v>
      </c>
      <c r="O128" s="176"/>
      <c r="P128" s="51" t="s">
        <v>280</v>
      </c>
      <c r="Q128" s="67"/>
      <c r="R128" s="51" t="s">
        <v>380</v>
      </c>
      <c r="S128" s="206"/>
      <c r="T128" s="206"/>
      <c r="U128" s="206"/>
      <c r="V128" s="206"/>
      <c r="W128" s="206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30" t="s">
        <v>81</v>
      </c>
      <c r="AP128" s="30">
        <v>2011</v>
      </c>
      <c r="AQ128" s="175"/>
      <c r="AR128" s="175"/>
      <c r="AS128" s="175"/>
      <c r="AT128" s="207">
        <v>19888000</v>
      </c>
      <c r="AU128" s="168" t="s">
        <v>421</v>
      </c>
      <c r="AV128" s="178" t="s">
        <v>72</v>
      </c>
      <c r="AW128" s="168" t="s">
        <v>646</v>
      </c>
      <c r="AX128" s="176"/>
      <c r="AY128" s="176"/>
      <c r="AZ128" s="176"/>
      <c r="BA128" s="176"/>
      <c r="BB128" s="176"/>
    </row>
    <row r="129" spans="1:54" s="166" customFormat="1" ht="30" hidden="1" customHeight="1" x14ac:dyDescent="0.2">
      <c r="A129" s="5"/>
      <c r="B129" s="67"/>
      <c r="C129" s="110" t="s">
        <v>381</v>
      </c>
      <c r="D129" s="121" t="s">
        <v>382</v>
      </c>
      <c r="E129" s="65" t="s">
        <v>179</v>
      </c>
      <c r="F129" s="174"/>
      <c r="G129" s="30">
        <v>2011</v>
      </c>
      <c r="H129" s="176"/>
      <c r="I129" s="174"/>
      <c r="J129" s="174"/>
      <c r="K129" s="174"/>
      <c r="L129" s="174"/>
      <c r="M129" s="30" t="s">
        <v>81</v>
      </c>
      <c r="N129" s="207">
        <v>27478000</v>
      </c>
      <c r="O129" s="176"/>
      <c r="P129" s="51" t="s">
        <v>72</v>
      </c>
      <c r="Q129" s="67"/>
      <c r="R129" s="51" t="s">
        <v>72</v>
      </c>
      <c r="S129" s="206"/>
      <c r="T129" s="206"/>
      <c r="U129" s="206"/>
      <c r="V129" s="206"/>
      <c r="W129" s="206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30" t="s">
        <v>81</v>
      </c>
      <c r="AP129" s="30">
        <v>2011</v>
      </c>
      <c r="AQ129" s="175"/>
      <c r="AR129" s="175"/>
      <c r="AS129" s="175"/>
      <c r="AT129" s="207">
        <v>27478000</v>
      </c>
      <c r="AU129" s="168" t="s">
        <v>421</v>
      </c>
      <c r="AV129" s="178" t="s">
        <v>72</v>
      </c>
      <c r="AW129" s="168" t="s">
        <v>646</v>
      </c>
      <c r="AX129" s="176"/>
      <c r="AY129" s="176"/>
      <c r="AZ129" s="176"/>
      <c r="BA129" s="176"/>
      <c r="BB129" s="176"/>
    </row>
    <row r="130" spans="1:54" s="166" customFormat="1" ht="30" hidden="1" customHeight="1" x14ac:dyDescent="0.2">
      <c r="A130" s="5"/>
      <c r="B130" s="67"/>
      <c r="C130" s="163" t="s">
        <v>383</v>
      </c>
      <c r="D130" s="121" t="s">
        <v>333</v>
      </c>
      <c r="E130" s="65" t="s">
        <v>331</v>
      </c>
      <c r="F130" s="174"/>
      <c r="G130" s="30">
        <v>2011</v>
      </c>
      <c r="H130" s="176"/>
      <c r="I130" s="174"/>
      <c r="J130" s="174"/>
      <c r="K130" s="174"/>
      <c r="L130" s="174"/>
      <c r="M130" s="30" t="s">
        <v>81</v>
      </c>
      <c r="N130" s="207">
        <v>16775000</v>
      </c>
      <c r="O130" s="176"/>
      <c r="P130" s="51" t="s">
        <v>384</v>
      </c>
      <c r="Q130" s="67"/>
      <c r="R130" s="51" t="s">
        <v>341</v>
      </c>
      <c r="S130" s="206"/>
      <c r="T130" s="206"/>
      <c r="U130" s="206"/>
      <c r="V130" s="206"/>
      <c r="W130" s="206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30" t="s">
        <v>81</v>
      </c>
      <c r="AP130" s="30">
        <v>2011</v>
      </c>
      <c r="AQ130" s="175"/>
      <c r="AR130" s="175"/>
      <c r="AS130" s="175"/>
      <c r="AT130" s="207">
        <v>16775000</v>
      </c>
      <c r="AU130" s="168" t="s">
        <v>421</v>
      </c>
      <c r="AV130" s="178" t="s">
        <v>72</v>
      </c>
      <c r="AW130" s="168" t="s">
        <v>645</v>
      </c>
      <c r="AX130" s="176"/>
      <c r="AY130" s="176"/>
      <c r="AZ130" s="176"/>
      <c r="BA130" s="176"/>
      <c r="BB130" s="176"/>
    </row>
    <row r="131" spans="1:54" s="166" customFormat="1" ht="30" hidden="1" customHeight="1" x14ac:dyDescent="0.2">
      <c r="A131" s="5"/>
      <c r="B131" s="67"/>
      <c r="C131" s="114" t="s">
        <v>385</v>
      </c>
      <c r="D131" s="51" t="s">
        <v>337</v>
      </c>
      <c r="E131" s="65" t="s">
        <v>331</v>
      </c>
      <c r="F131" s="174"/>
      <c r="G131" s="30">
        <v>2011</v>
      </c>
      <c r="H131" s="176"/>
      <c r="I131" s="174"/>
      <c r="J131" s="174"/>
      <c r="K131" s="174"/>
      <c r="L131" s="174"/>
      <c r="M131" s="30" t="s">
        <v>81</v>
      </c>
      <c r="N131" s="207">
        <v>15719000</v>
      </c>
      <c r="O131" s="176"/>
      <c r="P131" s="51" t="s">
        <v>386</v>
      </c>
      <c r="Q131" s="67"/>
      <c r="R131" s="51" t="s">
        <v>356</v>
      </c>
      <c r="S131" s="206"/>
      <c r="T131" s="206"/>
      <c r="U131" s="206"/>
      <c r="V131" s="206"/>
      <c r="W131" s="206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30" t="s">
        <v>81</v>
      </c>
      <c r="AP131" s="30">
        <v>2011</v>
      </c>
      <c r="AQ131" s="175"/>
      <c r="AR131" s="175"/>
      <c r="AS131" s="175"/>
      <c r="AT131" s="207">
        <v>15719000</v>
      </c>
      <c r="AU131" s="168" t="s">
        <v>693</v>
      </c>
      <c r="AV131" s="178" t="s">
        <v>72</v>
      </c>
      <c r="AW131" s="168" t="s">
        <v>647</v>
      </c>
      <c r="AX131" s="176"/>
      <c r="AY131" s="176"/>
      <c r="AZ131" s="176"/>
      <c r="BA131" s="176"/>
      <c r="BB131" s="176"/>
    </row>
    <row r="132" spans="1:54" s="166" customFormat="1" ht="30" hidden="1" customHeight="1" x14ac:dyDescent="0.2">
      <c r="A132" s="5"/>
      <c r="B132" s="67"/>
      <c r="C132" s="177" t="s">
        <v>387</v>
      </c>
      <c r="D132" s="51" t="s">
        <v>317</v>
      </c>
      <c r="E132" s="66" t="s">
        <v>388</v>
      </c>
      <c r="F132" s="174"/>
      <c r="G132" s="30">
        <v>2011</v>
      </c>
      <c r="H132" s="176"/>
      <c r="I132" s="174"/>
      <c r="J132" s="174"/>
      <c r="K132" s="174"/>
      <c r="L132" s="174"/>
      <c r="M132" s="30" t="s">
        <v>81</v>
      </c>
      <c r="N132" s="207">
        <v>38620379.755006529</v>
      </c>
      <c r="O132" s="176"/>
      <c r="P132" s="51" t="s">
        <v>389</v>
      </c>
      <c r="Q132" s="67"/>
      <c r="R132" s="51" t="s">
        <v>72</v>
      </c>
      <c r="S132" s="206"/>
      <c r="T132" s="206"/>
      <c r="U132" s="206"/>
      <c r="V132" s="206"/>
      <c r="W132" s="206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30" t="s">
        <v>81</v>
      </c>
      <c r="AP132" s="30">
        <v>2011</v>
      </c>
      <c r="AQ132" s="175"/>
      <c r="AR132" s="175"/>
      <c r="AS132" s="175"/>
      <c r="AT132" s="207">
        <v>38620379.755006529</v>
      </c>
      <c r="AU132" s="168" t="s">
        <v>421</v>
      </c>
      <c r="AV132" s="178" t="s">
        <v>72</v>
      </c>
      <c r="AW132" s="168" t="s">
        <v>652</v>
      </c>
      <c r="AX132" s="176"/>
      <c r="AY132" s="176"/>
      <c r="AZ132" s="176"/>
      <c r="BA132" s="176"/>
      <c r="BB132" s="176"/>
    </row>
    <row r="133" spans="1:54" s="166" customFormat="1" ht="30" hidden="1" customHeight="1" x14ac:dyDescent="0.2">
      <c r="A133" s="5"/>
      <c r="B133" s="67"/>
      <c r="C133" s="195" t="s">
        <v>706</v>
      </c>
      <c r="D133" s="51"/>
      <c r="E133" s="66" t="s">
        <v>498</v>
      </c>
      <c r="F133" s="174"/>
      <c r="G133" s="30">
        <v>2012</v>
      </c>
      <c r="H133" s="168" t="s">
        <v>646</v>
      </c>
      <c r="I133" s="174"/>
      <c r="J133" s="174"/>
      <c r="K133" s="174"/>
      <c r="L133" s="174"/>
      <c r="M133" s="30" t="s">
        <v>81</v>
      </c>
      <c r="N133" s="207"/>
      <c r="O133" s="176"/>
      <c r="P133" s="51"/>
      <c r="Q133" s="67"/>
      <c r="R133" s="51" t="s">
        <v>356</v>
      </c>
      <c r="S133" s="206"/>
      <c r="T133" s="206"/>
      <c r="U133" s="206"/>
      <c r="V133" s="206"/>
      <c r="W133" s="206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30" t="s">
        <v>81</v>
      </c>
      <c r="AP133" s="30">
        <v>2012</v>
      </c>
      <c r="AQ133" s="32" t="s">
        <v>723</v>
      </c>
      <c r="AR133" s="175"/>
      <c r="AS133" s="175"/>
      <c r="AT133" s="207"/>
      <c r="AU133" s="168" t="s">
        <v>421</v>
      </c>
      <c r="AV133" s="178"/>
      <c r="AW133" s="168" t="s">
        <v>721</v>
      </c>
      <c r="AX133" s="168" t="s">
        <v>646</v>
      </c>
      <c r="AY133" s="176"/>
      <c r="AZ133" s="168" t="s">
        <v>720</v>
      </c>
      <c r="BA133" s="176"/>
      <c r="BB133" s="176"/>
    </row>
    <row r="134" spans="1:54" s="166" customFormat="1" ht="30" hidden="1" customHeight="1" x14ac:dyDescent="0.2">
      <c r="A134" s="5"/>
      <c r="B134" s="67"/>
      <c r="C134" s="195" t="s">
        <v>706</v>
      </c>
      <c r="D134" s="51"/>
      <c r="E134" s="66" t="s">
        <v>179</v>
      </c>
      <c r="F134" s="174"/>
      <c r="G134" s="30">
        <v>2012</v>
      </c>
      <c r="H134" s="168" t="s">
        <v>646</v>
      </c>
      <c r="I134" s="174"/>
      <c r="J134" s="174"/>
      <c r="K134" s="174"/>
      <c r="L134" s="174"/>
      <c r="M134" s="30" t="s">
        <v>81</v>
      </c>
      <c r="N134" s="207">
        <v>27500000</v>
      </c>
      <c r="O134" s="176"/>
      <c r="P134" s="199" t="s">
        <v>717</v>
      </c>
      <c r="Q134" s="67"/>
      <c r="R134" s="198" t="s">
        <v>714</v>
      </c>
      <c r="S134" s="206"/>
      <c r="T134" s="206"/>
      <c r="U134" s="206"/>
      <c r="V134" s="206"/>
      <c r="W134" s="206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30" t="s">
        <v>81</v>
      </c>
      <c r="AP134" s="30">
        <v>2012</v>
      </c>
      <c r="AQ134" s="32" t="s">
        <v>724</v>
      </c>
      <c r="AR134" s="175"/>
      <c r="AS134" s="175"/>
      <c r="AT134" s="207">
        <v>27500000</v>
      </c>
      <c r="AU134" s="168" t="s">
        <v>421</v>
      </c>
      <c r="AV134" s="178"/>
      <c r="AW134" s="168" t="s">
        <v>721</v>
      </c>
      <c r="AX134" s="168" t="s">
        <v>646</v>
      </c>
      <c r="AY134" s="176"/>
      <c r="AZ134" s="176"/>
      <c r="BA134" s="176"/>
      <c r="BB134" s="176"/>
    </row>
    <row r="135" spans="1:54" s="166" customFormat="1" ht="30" hidden="1" customHeight="1" x14ac:dyDescent="0.2">
      <c r="A135" s="5"/>
      <c r="B135" s="67"/>
      <c r="C135" s="195" t="s">
        <v>707</v>
      </c>
      <c r="D135" s="51"/>
      <c r="E135" s="66" t="s">
        <v>179</v>
      </c>
      <c r="F135" s="174"/>
      <c r="G135" s="30">
        <v>2012</v>
      </c>
      <c r="H135" s="168" t="s">
        <v>646</v>
      </c>
      <c r="I135" s="174"/>
      <c r="J135" s="174"/>
      <c r="K135" s="174"/>
      <c r="L135" s="174"/>
      <c r="M135" s="30" t="s">
        <v>81</v>
      </c>
      <c r="N135" s="207">
        <v>19800000</v>
      </c>
      <c r="O135" s="176"/>
      <c r="P135" s="199" t="s">
        <v>718</v>
      </c>
      <c r="Q135" s="67"/>
      <c r="R135" s="198" t="s">
        <v>341</v>
      </c>
      <c r="S135" s="206"/>
      <c r="T135" s="206"/>
      <c r="U135" s="206"/>
      <c r="V135" s="206"/>
      <c r="W135" s="206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30" t="s">
        <v>81</v>
      </c>
      <c r="AP135" s="30">
        <v>2012</v>
      </c>
      <c r="AQ135" s="32" t="s">
        <v>724</v>
      </c>
      <c r="AR135" s="175"/>
      <c r="AS135" s="175"/>
      <c r="AT135" s="207">
        <v>19800000</v>
      </c>
      <c r="AU135" s="168" t="s">
        <v>421</v>
      </c>
      <c r="AV135" s="178"/>
      <c r="AW135" s="168" t="s">
        <v>721</v>
      </c>
      <c r="AX135" s="168" t="s">
        <v>646</v>
      </c>
      <c r="AY135" s="176"/>
      <c r="AZ135" s="176"/>
      <c r="BA135" s="176"/>
      <c r="BB135" s="176"/>
    </row>
    <row r="136" spans="1:54" s="166" customFormat="1" ht="30" hidden="1" customHeight="1" x14ac:dyDescent="0.2">
      <c r="A136" s="5"/>
      <c r="B136" s="67"/>
      <c r="C136" s="195" t="s">
        <v>708</v>
      </c>
      <c r="D136" s="51"/>
      <c r="E136" s="66" t="s">
        <v>712</v>
      </c>
      <c r="F136" s="174"/>
      <c r="G136" s="30">
        <v>2012</v>
      </c>
      <c r="H136" s="168" t="s">
        <v>646</v>
      </c>
      <c r="I136" s="174"/>
      <c r="J136" s="174"/>
      <c r="K136" s="174"/>
      <c r="L136" s="174"/>
      <c r="M136" s="30" t="s">
        <v>81</v>
      </c>
      <c r="N136" s="207">
        <v>29370000</v>
      </c>
      <c r="O136" s="176"/>
      <c r="P136" s="199"/>
      <c r="Q136" s="67"/>
      <c r="R136" s="198" t="s">
        <v>715</v>
      </c>
      <c r="S136" s="206"/>
      <c r="T136" s="206"/>
      <c r="U136" s="206"/>
      <c r="V136" s="206"/>
      <c r="W136" s="206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30" t="s">
        <v>81</v>
      </c>
      <c r="AP136" s="30">
        <v>2012</v>
      </c>
      <c r="AQ136" s="32" t="s">
        <v>712</v>
      </c>
      <c r="AR136" s="175"/>
      <c r="AS136" s="175"/>
      <c r="AT136" s="207">
        <v>29370000</v>
      </c>
      <c r="AU136" s="168" t="s">
        <v>421</v>
      </c>
      <c r="AV136" s="178"/>
      <c r="AW136" s="168" t="s">
        <v>722</v>
      </c>
      <c r="AX136" s="168" t="s">
        <v>646</v>
      </c>
      <c r="AY136" s="176"/>
      <c r="AZ136" s="176"/>
      <c r="BA136" s="176"/>
      <c r="BB136" s="176"/>
    </row>
    <row r="137" spans="1:54" s="166" customFormat="1" ht="30" hidden="1" customHeight="1" x14ac:dyDescent="0.2">
      <c r="A137" s="5"/>
      <c r="B137" s="67"/>
      <c r="C137" s="196" t="s">
        <v>709</v>
      </c>
      <c r="D137" s="51"/>
      <c r="E137" s="66" t="s">
        <v>713</v>
      </c>
      <c r="F137" s="174"/>
      <c r="G137" s="30">
        <v>2012</v>
      </c>
      <c r="H137" s="168" t="s">
        <v>646</v>
      </c>
      <c r="I137" s="174"/>
      <c r="J137" s="174"/>
      <c r="K137" s="174"/>
      <c r="L137" s="174"/>
      <c r="M137" s="30" t="s">
        <v>81</v>
      </c>
      <c r="N137" s="207">
        <v>19635000</v>
      </c>
      <c r="O137" s="176"/>
      <c r="P137" s="199"/>
      <c r="Q137" s="67"/>
      <c r="R137" s="51" t="s">
        <v>716</v>
      </c>
      <c r="S137" s="206"/>
      <c r="T137" s="206"/>
      <c r="U137" s="206"/>
      <c r="V137" s="206"/>
      <c r="W137" s="206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30" t="s">
        <v>81</v>
      </c>
      <c r="AP137" s="30">
        <v>2012</v>
      </c>
      <c r="AQ137" s="32" t="s">
        <v>712</v>
      </c>
      <c r="AR137" s="175"/>
      <c r="AS137" s="175"/>
      <c r="AT137" s="207">
        <v>19635000</v>
      </c>
      <c r="AU137" s="168" t="s">
        <v>421</v>
      </c>
      <c r="AV137" s="178"/>
      <c r="AW137" s="168" t="s">
        <v>758</v>
      </c>
      <c r="AX137" s="168" t="s">
        <v>646</v>
      </c>
      <c r="AY137" s="176"/>
      <c r="AZ137" s="176"/>
      <c r="BA137" s="176"/>
      <c r="BB137" s="176"/>
    </row>
    <row r="138" spans="1:54" s="166" customFormat="1" ht="30" hidden="1" customHeight="1" x14ac:dyDescent="0.2">
      <c r="A138" s="5"/>
      <c r="B138" s="67"/>
      <c r="C138" s="197" t="s">
        <v>710</v>
      </c>
      <c r="D138" s="51"/>
      <c r="E138" s="66" t="s">
        <v>331</v>
      </c>
      <c r="F138" s="174"/>
      <c r="G138" s="30">
        <v>2012</v>
      </c>
      <c r="H138" s="168" t="s">
        <v>646</v>
      </c>
      <c r="I138" s="174"/>
      <c r="J138" s="174"/>
      <c r="K138" s="174"/>
      <c r="L138" s="174"/>
      <c r="M138" s="30" t="s">
        <v>81</v>
      </c>
      <c r="N138" s="207">
        <v>16885000</v>
      </c>
      <c r="O138" s="176"/>
      <c r="P138" s="199"/>
      <c r="Q138" s="67"/>
      <c r="R138" s="51" t="s">
        <v>341</v>
      </c>
      <c r="S138" s="206"/>
      <c r="T138" s="206"/>
      <c r="U138" s="206"/>
      <c r="V138" s="206"/>
      <c r="W138" s="206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30" t="s">
        <v>81</v>
      </c>
      <c r="AP138" s="30">
        <v>2012</v>
      </c>
      <c r="AQ138" s="32" t="s">
        <v>725</v>
      </c>
      <c r="AR138" s="175"/>
      <c r="AS138" s="175"/>
      <c r="AT138" s="207">
        <v>16885000</v>
      </c>
      <c r="AU138" s="168" t="s">
        <v>421</v>
      </c>
      <c r="AV138" s="178"/>
      <c r="AW138" s="168" t="s">
        <v>759</v>
      </c>
      <c r="AX138" s="168" t="s">
        <v>646</v>
      </c>
      <c r="AY138" s="176"/>
      <c r="AZ138" s="176"/>
      <c r="BA138" s="176"/>
      <c r="BB138" s="176"/>
    </row>
    <row r="139" spans="1:54" s="166" customFormat="1" ht="30" hidden="1" customHeight="1" x14ac:dyDescent="0.2">
      <c r="A139" s="5"/>
      <c r="B139" s="67"/>
      <c r="C139" s="196" t="s">
        <v>711</v>
      </c>
      <c r="D139" s="51"/>
      <c r="E139" s="66" t="s">
        <v>331</v>
      </c>
      <c r="F139" s="174"/>
      <c r="G139" s="30">
        <v>2012</v>
      </c>
      <c r="H139" s="168" t="s">
        <v>646</v>
      </c>
      <c r="I139" s="174"/>
      <c r="J139" s="174"/>
      <c r="K139" s="174"/>
      <c r="L139" s="174"/>
      <c r="M139" s="30" t="s">
        <v>81</v>
      </c>
      <c r="N139" s="207">
        <v>15840000</v>
      </c>
      <c r="O139" s="176"/>
      <c r="P139" s="199" t="s">
        <v>719</v>
      </c>
      <c r="Q139" s="67"/>
      <c r="R139" s="51" t="s">
        <v>341</v>
      </c>
      <c r="S139" s="206"/>
      <c r="T139" s="206"/>
      <c r="U139" s="206"/>
      <c r="V139" s="206"/>
      <c r="W139" s="206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30" t="s">
        <v>81</v>
      </c>
      <c r="AP139" s="30">
        <v>2012</v>
      </c>
      <c r="AQ139" s="32" t="s">
        <v>725</v>
      </c>
      <c r="AR139" s="175"/>
      <c r="AS139" s="175"/>
      <c r="AT139" s="207">
        <v>15840000</v>
      </c>
      <c r="AU139" s="168" t="s">
        <v>421</v>
      </c>
      <c r="AV139" s="178"/>
      <c r="AW139" s="168" t="s">
        <v>759</v>
      </c>
      <c r="AX139" s="168" t="s">
        <v>646</v>
      </c>
      <c r="AY139" s="176"/>
      <c r="AZ139" s="176"/>
      <c r="BA139" s="176"/>
      <c r="BB139" s="176"/>
    </row>
    <row r="140" spans="1:54" hidden="1" x14ac:dyDescent="0.2">
      <c r="A140" s="5"/>
      <c r="B140" s="7"/>
      <c r="C140" s="51"/>
      <c r="D140" s="51"/>
      <c r="E140" s="66"/>
      <c r="F140" s="4"/>
      <c r="G140" s="30"/>
      <c r="H140" s="159"/>
      <c r="I140" s="4"/>
      <c r="J140" s="4"/>
      <c r="K140" s="4"/>
      <c r="L140" s="4"/>
      <c r="M140" s="30"/>
      <c r="N140" s="57"/>
      <c r="O140" s="159"/>
      <c r="P140" s="51"/>
      <c r="Q140" s="7"/>
      <c r="R140" s="51"/>
      <c r="S140" s="140"/>
      <c r="T140" s="140"/>
      <c r="U140" s="140"/>
      <c r="V140" s="140"/>
      <c r="W140" s="140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0"/>
      <c r="AP140" s="30"/>
      <c r="AQ140" s="14"/>
      <c r="AR140" s="14"/>
      <c r="AS140" s="14"/>
      <c r="AT140" s="57"/>
      <c r="AU140" s="168"/>
      <c r="AV140" s="178"/>
      <c r="AW140" s="168"/>
      <c r="AX140" s="159"/>
      <c r="AY140" s="159"/>
      <c r="AZ140" s="159"/>
      <c r="BA140" s="159"/>
      <c r="BB140" s="159"/>
    </row>
    <row r="141" spans="1:54" hidden="1" x14ac:dyDescent="0.2">
      <c r="A141" s="5"/>
      <c r="B141" s="7"/>
      <c r="C141" s="51"/>
      <c r="D141" s="51"/>
      <c r="E141" s="66"/>
      <c r="F141" s="4"/>
      <c r="G141" s="30"/>
      <c r="H141" s="159"/>
      <c r="I141" s="4"/>
      <c r="J141" s="4"/>
      <c r="K141" s="4"/>
      <c r="L141" s="4"/>
      <c r="M141" s="30"/>
      <c r="N141" s="57"/>
      <c r="O141" s="159"/>
      <c r="P141" s="51"/>
      <c r="Q141" s="7"/>
      <c r="R141" s="51"/>
      <c r="S141" s="140"/>
      <c r="T141" s="140"/>
      <c r="U141" s="140"/>
      <c r="V141" s="140"/>
      <c r="W141" s="140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0"/>
      <c r="AP141" s="30"/>
      <c r="AQ141" s="14"/>
      <c r="AR141" s="14"/>
      <c r="AS141" s="14"/>
      <c r="AT141" s="57"/>
      <c r="AU141" s="168"/>
      <c r="AV141" s="178"/>
      <c r="AW141" s="168"/>
      <c r="AX141" s="159"/>
      <c r="AY141" s="159"/>
      <c r="AZ141" s="159"/>
      <c r="BA141" s="159"/>
      <c r="BB141" s="159"/>
    </row>
    <row r="142" spans="1:54" hidden="1" x14ac:dyDescent="0.2">
      <c r="A142" s="5"/>
      <c r="B142" s="7"/>
      <c r="C142" s="7"/>
      <c r="D142" s="119"/>
      <c r="E142" s="7"/>
      <c r="F142" s="7"/>
      <c r="G142" s="13"/>
      <c r="H142" s="7"/>
      <c r="I142" s="7"/>
      <c r="J142" s="7"/>
      <c r="K142" s="7"/>
      <c r="L142" s="7"/>
      <c r="M142" s="13"/>
      <c r="N142" s="13"/>
      <c r="O142" s="7"/>
      <c r="P142" s="7"/>
      <c r="Q142" s="7"/>
      <c r="R142" s="119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13"/>
      <c r="AP142" s="13"/>
      <c r="AQ142" s="13"/>
      <c r="AR142" s="13"/>
      <c r="AS142" s="13"/>
      <c r="AT142" s="13"/>
      <c r="AU142" s="119"/>
      <c r="AV142" s="7"/>
      <c r="AW142" s="119"/>
      <c r="AX142" s="7"/>
      <c r="AY142" s="7"/>
      <c r="AZ142" s="7"/>
      <c r="BA142" s="7"/>
      <c r="BB142" s="7"/>
    </row>
    <row r="143" spans="1:54" s="166" customFormat="1" ht="32" hidden="1" x14ac:dyDescent="0.2">
      <c r="A143" s="5" t="s">
        <v>390</v>
      </c>
      <c r="B143" s="67" t="s">
        <v>391</v>
      </c>
      <c r="C143" s="67"/>
      <c r="D143" s="123"/>
      <c r="E143" s="67"/>
      <c r="F143" s="67"/>
      <c r="G143" s="130"/>
      <c r="H143" s="67"/>
      <c r="I143" s="67"/>
      <c r="J143" s="67"/>
      <c r="K143" s="67"/>
      <c r="L143" s="67"/>
      <c r="M143" s="130"/>
      <c r="N143" s="129">
        <f>SUM(N144:N145)</f>
        <v>545000</v>
      </c>
      <c r="O143" s="67"/>
      <c r="P143" s="67"/>
      <c r="Q143" s="67"/>
      <c r="R143" s="123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130"/>
      <c r="AP143" s="130"/>
      <c r="AQ143" s="130"/>
      <c r="AR143" s="130"/>
      <c r="AS143" s="130"/>
      <c r="AT143" s="129">
        <f>SUM(AT144:AT145)</f>
        <v>545000</v>
      </c>
      <c r="AU143" s="123"/>
      <c r="AV143" s="67"/>
      <c r="AW143" s="123"/>
      <c r="AX143" s="67"/>
      <c r="AY143" s="67"/>
      <c r="AZ143" s="67"/>
      <c r="BA143" s="67"/>
      <c r="BB143" s="67"/>
    </row>
    <row r="144" spans="1:54" ht="16" hidden="1" x14ac:dyDescent="0.2">
      <c r="A144" s="5"/>
      <c r="B144" s="7" t="s">
        <v>68</v>
      </c>
      <c r="C144" s="46" t="s">
        <v>392</v>
      </c>
      <c r="D144" s="29" t="s">
        <v>393</v>
      </c>
      <c r="E144" s="140"/>
      <c r="F144" s="4"/>
      <c r="G144" s="29" t="s">
        <v>82</v>
      </c>
      <c r="H144" s="169" t="s">
        <v>646</v>
      </c>
      <c r="I144" s="4"/>
      <c r="J144" s="4"/>
      <c r="K144" s="4"/>
      <c r="L144" s="4"/>
      <c r="M144" s="31" t="s">
        <v>81</v>
      </c>
      <c r="N144" s="57">
        <v>300000</v>
      </c>
      <c r="O144" s="170" t="s">
        <v>72</v>
      </c>
      <c r="P144" s="29" t="s">
        <v>72</v>
      </c>
      <c r="Q144" s="140"/>
      <c r="R144" s="29" t="s">
        <v>211</v>
      </c>
      <c r="S144" s="140"/>
      <c r="T144" s="140"/>
      <c r="U144" s="140"/>
      <c r="V144" s="140"/>
      <c r="W144" s="140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1" t="s">
        <v>81</v>
      </c>
      <c r="AP144" s="29" t="s">
        <v>82</v>
      </c>
      <c r="AQ144" s="14"/>
      <c r="AR144" s="14"/>
      <c r="AS144" s="14"/>
      <c r="AT144" s="57">
        <v>300000</v>
      </c>
      <c r="AU144" s="169" t="s">
        <v>637</v>
      </c>
      <c r="AV144" s="170" t="s">
        <v>72</v>
      </c>
      <c r="AW144" s="169" t="s">
        <v>647</v>
      </c>
      <c r="AX144" s="169" t="s">
        <v>646</v>
      </c>
      <c r="AY144" s="170" t="s">
        <v>72</v>
      </c>
      <c r="AZ144" s="169" t="s">
        <v>646</v>
      </c>
      <c r="BA144" s="170" t="s">
        <v>72</v>
      </c>
      <c r="BB144" s="159"/>
    </row>
    <row r="145" spans="1:54" hidden="1" x14ac:dyDescent="0.2">
      <c r="A145" s="5"/>
      <c r="B145" s="7"/>
      <c r="C145" s="45" t="s">
        <v>392</v>
      </c>
      <c r="D145" s="31" t="s">
        <v>393</v>
      </c>
      <c r="E145" s="140"/>
      <c r="F145" s="4"/>
      <c r="G145" s="29" t="s">
        <v>75</v>
      </c>
      <c r="H145" s="169" t="s">
        <v>646</v>
      </c>
      <c r="I145" s="4"/>
      <c r="J145" s="4"/>
      <c r="K145" s="4"/>
      <c r="L145" s="4"/>
      <c r="M145" s="31" t="s">
        <v>81</v>
      </c>
      <c r="N145" s="56">
        <v>245000</v>
      </c>
      <c r="O145" s="170" t="s">
        <v>72</v>
      </c>
      <c r="P145" s="31" t="s">
        <v>394</v>
      </c>
      <c r="Q145" s="140"/>
      <c r="R145" s="31" t="s">
        <v>211</v>
      </c>
      <c r="S145" s="140"/>
      <c r="T145" s="140"/>
      <c r="U145" s="140"/>
      <c r="V145" s="140"/>
      <c r="W145" s="140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1" t="s">
        <v>81</v>
      </c>
      <c r="AP145" s="29" t="s">
        <v>75</v>
      </c>
      <c r="AQ145" s="14"/>
      <c r="AR145" s="14"/>
      <c r="AS145" s="14"/>
      <c r="AT145" s="56">
        <v>245000</v>
      </c>
      <c r="AU145" s="169" t="s">
        <v>637</v>
      </c>
      <c r="AV145" s="170" t="s">
        <v>72</v>
      </c>
      <c r="AW145" s="169" t="s">
        <v>647</v>
      </c>
      <c r="AX145" s="169" t="s">
        <v>646</v>
      </c>
      <c r="AY145" s="170" t="s">
        <v>72</v>
      </c>
      <c r="AZ145" s="169" t="s">
        <v>646</v>
      </c>
      <c r="BA145" s="170" t="s">
        <v>72</v>
      </c>
      <c r="BB145" s="159"/>
    </row>
    <row r="146" spans="1:54" hidden="1" x14ac:dyDescent="0.2">
      <c r="A146" s="5"/>
      <c r="B146" s="7"/>
      <c r="C146" s="7"/>
      <c r="D146" s="119"/>
      <c r="E146" s="7"/>
      <c r="F146" s="7"/>
      <c r="G146" s="13"/>
      <c r="H146" s="7"/>
      <c r="I146" s="7"/>
      <c r="J146" s="7"/>
      <c r="K146" s="7"/>
      <c r="L146" s="7"/>
      <c r="M146" s="13"/>
      <c r="N146" s="13"/>
      <c r="O146" s="7"/>
      <c r="P146" s="7"/>
      <c r="Q146" s="7"/>
      <c r="R146" s="119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13"/>
      <c r="AP146" s="13"/>
      <c r="AQ146" s="13"/>
      <c r="AR146" s="13"/>
      <c r="AS146" s="13"/>
      <c r="AT146" s="13"/>
      <c r="AU146" s="119"/>
      <c r="AV146" s="7"/>
      <c r="AW146" s="119"/>
      <c r="AX146" s="7"/>
      <c r="AY146" s="7"/>
      <c r="AZ146" s="7"/>
      <c r="BA146" s="7"/>
      <c r="BB146" s="7"/>
    </row>
    <row r="147" spans="1:54" ht="16" hidden="1" x14ac:dyDescent="0.2">
      <c r="A147" s="5" t="s">
        <v>395</v>
      </c>
      <c r="B147" s="7" t="s">
        <v>396</v>
      </c>
      <c r="C147" s="7"/>
      <c r="D147" s="119"/>
      <c r="E147" s="7"/>
      <c r="F147" s="7"/>
      <c r="G147" s="13"/>
      <c r="H147" s="7"/>
      <c r="I147" s="7"/>
      <c r="J147" s="7"/>
      <c r="K147" s="7"/>
      <c r="L147" s="7"/>
      <c r="M147" s="13"/>
      <c r="N147" s="13"/>
      <c r="O147" s="7"/>
      <c r="P147" s="7"/>
      <c r="Q147" s="7"/>
      <c r="R147" s="119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13"/>
      <c r="AP147" s="13"/>
      <c r="AQ147" s="13"/>
      <c r="AR147" s="13"/>
      <c r="AS147" s="13"/>
      <c r="AT147" s="13"/>
      <c r="AU147" s="119"/>
      <c r="AV147" s="7"/>
      <c r="AW147" s="119"/>
      <c r="AX147" s="7"/>
      <c r="AY147" s="7"/>
      <c r="AZ147" s="7"/>
      <c r="BA147" s="7"/>
      <c r="BB147" s="7"/>
    </row>
    <row r="148" spans="1:54" ht="16" hidden="1" x14ac:dyDescent="0.2">
      <c r="A148" s="5"/>
      <c r="B148" s="7" t="s">
        <v>68</v>
      </c>
      <c r="C148" s="7" t="s">
        <v>72</v>
      </c>
      <c r="D148" s="119" t="s">
        <v>72</v>
      </c>
      <c r="E148" s="7" t="s">
        <v>72</v>
      </c>
      <c r="F148" s="7" t="s">
        <v>72</v>
      </c>
      <c r="G148" s="13" t="s">
        <v>72</v>
      </c>
      <c r="H148" s="7" t="s">
        <v>72</v>
      </c>
      <c r="I148" s="7" t="s">
        <v>72</v>
      </c>
      <c r="J148" s="7" t="s">
        <v>72</v>
      </c>
      <c r="K148" s="7" t="s">
        <v>72</v>
      </c>
      <c r="L148" s="7" t="s">
        <v>72</v>
      </c>
      <c r="M148" s="13" t="s">
        <v>72</v>
      </c>
      <c r="N148" s="13" t="s">
        <v>72</v>
      </c>
      <c r="O148" s="7" t="s">
        <v>72</v>
      </c>
      <c r="P148" s="7" t="s">
        <v>72</v>
      </c>
      <c r="Q148" s="7" t="s">
        <v>72</v>
      </c>
      <c r="R148" s="119" t="s">
        <v>72</v>
      </c>
      <c r="S148" s="7" t="s">
        <v>72</v>
      </c>
      <c r="T148" s="7" t="s">
        <v>72</v>
      </c>
      <c r="U148" s="7" t="s">
        <v>72</v>
      </c>
      <c r="V148" s="7" t="s">
        <v>72</v>
      </c>
      <c r="W148" s="7" t="s">
        <v>72</v>
      </c>
      <c r="X148" s="7" t="s">
        <v>72</v>
      </c>
      <c r="Y148" s="7" t="s">
        <v>72</v>
      </c>
      <c r="Z148" s="7" t="s">
        <v>72</v>
      </c>
      <c r="AA148" s="7" t="s">
        <v>72</v>
      </c>
      <c r="AB148" s="7" t="s">
        <v>72</v>
      </c>
      <c r="AC148" s="7" t="s">
        <v>72</v>
      </c>
      <c r="AD148" s="7" t="s">
        <v>72</v>
      </c>
      <c r="AE148" s="7" t="s">
        <v>72</v>
      </c>
      <c r="AF148" s="7" t="s">
        <v>72</v>
      </c>
      <c r="AG148" s="7" t="s">
        <v>72</v>
      </c>
      <c r="AH148" s="7" t="s">
        <v>72</v>
      </c>
      <c r="AI148" s="7" t="s">
        <v>72</v>
      </c>
      <c r="AJ148" s="7" t="s">
        <v>72</v>
      </c>
      <c r="AK148" s="7" t="s">
        <v>72</v>
      </c>
      <c r="AL148" s="7" t="s">
        <v>72</v>
      </c>
      <c r="AM148" s="7" t="s">
        <v>72</v>
      </c>
      <c r="AN148" s="7" t="s">
        <v>72</v>
      </c>
      <c r="AO148" s="13" t="s">
        <v>72</v>
      </c>
      <c r="AP148" s="13" t="s">
        <v>72</v>
      </c>
      <c r="AQ148" s="13" t="s">
        <v>72</v>
      </c>
      <c r="AR148" s="13" t="s">
        <v>72</v>
      </c>
      <c r="AS148" s="13" t="s">
        <v>72</v>
      </c>
      <c r="AT148" s="13" t="s">
        <v>72</v>
      </c>
      <c r="AU148" s="119" t="s">
        <v>72</v>
      </c>
      <c r="AV148" s="7" t="s">
        <v>72</v>
      </c>
      <c r="AW148" s="119" t="s">
        <v>72</v>
      </c>
      <c r="AX148" s="7" t="s">
        <v>72</v>
      </c>
      <c r="AY148" s="7" t="s">
        <v>72</v>
      </c>
      <c r="AZ148" s="7" t="s">
        <v>72</v>
      </c>
      <c r="BA148" s="7" t="s">
        <v>72</v>
      </c>
      <c r="BB148" s="7" t="s">
        <v>72</v>
      </c>
    </row>
    <row r="149" spans="1:54" hidden="1" x14ac:dyDescent="0.2">
      <c r="A149" s="5"/>
      <c r="B149" s="7"/>
      <c r="C149" s="7"/>
      <c r="D149" s="119"/>
      <c r="E149" s="7"/>
      <c r="F149" s="7"/>
      <c r="G149" s="13"/>
      <c r="H149" s="7"/>
      <c r="I149" s="7"/>
      <c r="J149" s="7"/>
      <c r="K149" s="7"/>
      <c r="L149" s="7"/>
      <c r="M149" s="13"/>
      <c r="N149" s="13"/>
      <c r="O149" s="7"/>
      <c r="P149" s="7"/>
      <c r="Q149" s="7"/>
      <c r="R149" s="119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13"/>
      <c r="AP149" s="13"/>
      <c r="AQ149" s="13"/>
      <c r="AR149" s="13"/>
      <c r="AS149" s="13"/>
      <c r="AT149" s="13"/>
      <c r="AU149" s="119"/>
      <c r="AV149" s="7"/>
      <c r="AW149" s="119"/>
      <c r="AX149" s="7"/>
      <c r="AY149" s="7"/>
      <c r="AZ149" s="7"/>
      <c r="BA149" s="7"/>
      <c r="BB149" s="7"/>
    </row>
    <row r="150" spans="1:54" ht="16" hidden="1" x14ac:dyDescent="0.2">
      <c r="A150" s="5" t="s">
        <v>397</v>
      </c>
      <c r="B150" s="7" t="s">
        <v>398</v>
      </c>
      <c r="C150" s="7"/>
      <c r="D150" s="119"/>
      <c r="E150" s="7"/>
      <c r="F150" s="4"/>
      <c r="G150" s="13"/>
      <c r="H150" s="7"/>
      <c r="I150" s="4"/>
      <c r="J150" s="4"/>
      <c r="K150" s="4"/>
      <c r="L150" s="4"/>
      <c r="M150" s="13"/>
      <c r="N150" s="13"/>
      <c r="O150" s="7"/>
      <c r="P150" s="7"/>
      <c r="Q150" s="7"/>
      <c r="R150" s="119"/>
      <c r="S150" s="7"/>
      <c r="T150" s="7"/>
      <c r="U150" s="7"/>
      <c r="V150" s="7"/>
      <c r="W150" s="7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13"/>
      <c r="AP150" s="13"/>
      <c r="AQ150" s="13"/>
      <c r="AR150" s="13"/>
      <c r="AS150" s="13"/>
      <c r="AT150" s="13"/>
      <c r="AU150" s="119"/>
      <c r="AV150" s="7"/>
      <c r="AW150" s="119"/>
      <c r="AX150" s="7"/>
      <c r="AY150" s="7"/>
      <c r="AZ150" s="7"/>
      <c r="BA150" s="7"/>
      <c r="BB150" s="7"/>
    </row>
    <row r="151" spans="1:54" ht="16" hidden="1" x14ac:dyDescent="0.2">
      <c r="A151" s="5"/>
      <c r="B151" s="7" t="s">
        <v>68</v>
      </c>
      <c r="C151" s="7"/>
      <c r="D151" s="119" t="s">
        <v>72</v>
      </c>
      <c r="E151" s="7" t="s">
        <v>72</v>
      </c>
      <c r="F151" s="7" t="s">
        <v>72</v>
      </c>
      <c r="G151" s="13" t="s">
        <v>72</v>
      </c>
      <c r="H151" s="7" t="s">
        <v>72</v>
      </c>
      <c r="I151" s="7" t="s">
        <v>72</v>
      </c>
      <c r="J151" s="7" t="s">
        <v>72</v>
      </c>
      <c r="K151" s="7" t="s">
        <v>72</v>
      </c>
      <c r="L151" s="7" t="s">
        <v>72</v>
      </c>
      <c r="M151" s="13" t="s">
        <v>72</v>
      </c>
      <c r="N151" s="13" t="s">
        <v>72</v>
      </c>
      <c r="O151" s="7" t="s">
        <v>72</v>
      </c>
      <c r="P151" s="7" t="s">
        <v>72</v>
      </c>
      <c r="Q151" s="7" t="s">
        <v>72</v>
      </c>
      <c r="R151" s="119" t="s">
        <v>72</v>
      </c>
      <c r="S151" s="7" t="s">
        <v>72</v>
      </c>
      <c r="T151" s="7" t="s">
        <v>72</v>
      </c>
      <c r="U151" s="7" t="s">
        <v>72</v>
      </c>
      <c r="V151" s="7" t="s">
        <v>72</v>
      </c>
      <c r="W151" s="7" t="s">
        <v>72</v>
      </c>
      <c r="X151" s="7" t="s">
        <v>72</v>
      </c>
      <c r="Y151" s="7" t="s">
        <v>72</v>
      </c>
      <c r="Z151" s="7" t="s">
        <v>72</v>
      </c>
      <c r="AA151" s="7" t="s">
        <v>72</v>
      </c>
      <c r="AB151" s="7" t="s">
        <v>72</v>
      </c>
      <c r="AC151" s="7" t="s">
        <v>72</v>
      </c>
      <c r="AD151" s="7" t="s">
        <v>72</v>
      </c>
      <c r="AE151" s="7" t="s">
        <v>72</v>
      </c>
      <c r="AF151" s="7" t="s">
        <v>72</v>
      </c>
      <c r="AG151" s="7" t="s">
        <v>72</v>
      </c>
      <c r="AH151" s="7" t="s">
        <v>72</v>
      </c>
      <c r="AI151" s="7" t="s">
        <v>72</v>
      </c>
      <c r="AJ151" s="7" t="s">
        <v>72</v>
      </c>
      <c r="AK151" s="7" t="s">
        <v>72</v>
      </c>
      <c r="AL151" s="7" t="s">
        <v>72</v>
      </c>
      <c r="AM151" s="7" t="s">
        <v>72</v>
      </c>
      <c r="AN151" s="7" t="s">
        <v>72</v>
      </c>
      <c r="AO151" s="13" t="s">
        <v>72</v>
      </c>
      <c r="AP151" s="13" t="s">
        <v>72</v>
      </c>
      <c r="AQ151" s="13" t="s">
        <v>72</v>
      </c>
      <c r="AR151" s="13" t="s">
        <v>72</v>
      </c>
      <c r="AS151" s="13" t="s">
        <v>72</v>
      </c>
      <c r="AT151" s="13" t="s">
        <v>72</v>
      </c>
      <c r="AU151" s="119" t="s">
        <v>72</v>
      </c>
      <c r="AV151" s="7" t="s">
        <v>72</v>
      </c>
      <c r="AW151" s="119" t="s">
        <v>72</v>
      </c>
      <c r="AX151" s="7" t="s">
        <v>72</v>
      </c>
      <c r="AY151" s="7" t="s">
        <v>72</v>
      </c>
      <c r="AZ151" s="7" t="s">
        <v>72</v>
      </c>
      <c r="BA151" s="7" t="s">
        <v>72</v>
      </c>
      <c r="BB151" s="7" t="s">
        <v>72</v>
      </c>
    </row>
    <row r="152" spans="1:54" hidden="1" x14ac:dyDescent="0.2">
      <c r="A152" s="5"/>
      <c r="B152" s="7"/>
      <c r="C152" s="7"/>
      <c r="D152" s="119"/>
      <c r="E152" s="7"/>
      <c r="F152" s="7"/>
      <c r="G152" s="13"/>
      <c r="H152" s="7"/>
      <c r="I152" s="7"/>
      <c r="J152" s="7"/>
      <c r="K152" s="7"/>
      <c r="L152" s="7"/>
      <c r="M152" s="13"/>
      <c r="N152" s="13"/>
      <c r="O152" s="7"/>
      <c r="P152" s="7"/>
      <c r="Q152" s="7"/>
      <c r="R152" s="119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13"/>
      <c r="AP152" s="13"/>
      <c r="AQ152" s="13"/>
      <c r="AR152" s="13"/>
      <c r="AS152" s="13"/>
      <c r="AT152" s="13"/>
      <c r="AU152" s="119"/>
      <c r="AV152" s="7"/>
      <c r="AW152" s="119"/>
      <c r="AX152" s="7"/>
      <c r="AY152" s="7"/>
      <c r="AZ152" s="7"/>
      <c r="BA152" s="7"/>
      <c r="BB152" s="7"/>
    </row>
    <row r="153" spans="1:54" ht="16" hidden="1" x14ac:dyDescent="0.2">
      <c r="A153" s="5" t="s">
        <v>399</v>
      </c>
      <c r="B153" s="7" t="s">
        <v>400</v>
      </c>
      <c r="C153" s="7"/>
      <c r="D153" s="119"/>
      <c r="E153" s="7"/>
      <c r="F153" s="7"/>
      <c r="G153" s="13"/>
      <c r="H153" s="7"/>
      <c r="I153" s="7"/>
      <c r="J153" s="7"/>
      <c r="K153" s="7"/>
      <c r="L153" s="7"/>
      <c r="M153" s="13"/>
      <c r="N153" s="13"/>
      <c r="O153" s="7"/>
      <c r="P153" s="7"/>
      <c r="Q153" s="7"/>
      <c r="R153" s="119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13"/>
      <c r="AP153" s="13"/>
      <c r="AQ153" s="13"/>
      <c r="AR153" s="13"/>
      <c r="AS153" s="13"/>
      <c r="AT153" s="13"/>
      <c r="AU153" s="119"/>
      <c r="AV153" s="7"/>
      <c r="AW153" s="119"/>
      <c r="AX153" s="7"/>
      <c r="AY153" s="7"/>
      <c r="AZ153" s="7"/>
      <c r="BA153" s="7"/>
      <c r="BB153" s="7"/>
    </row>
    <row r="154" spans="1:54" ht="16" hidden="1" x14ac:dyDescent="0.2">
      <c r="A154" s="5"/>
      <c r="B154" s="7" t="s">
        <v>68</v>
      </c>
      <c r="C154" s="7" t="s">
        <v>72</v>
      </c>
      <c r="D154" s="119" t="s">
        <v>72</v>
      </c>
      <c r="E154" s="7" t="s">
        <v>72</v>
      </c>
      <c r="F154" s="7" t="s">
        <v>72</v>
      </c>
      <c r="G154" s="13" t="s">
        <v>72</v>
      </c>
      <c r="H154" s="7" t="s">
        <v>72</v>
      </c>
      <c r="I154" s="7" t="s">
        <v>72</v>
      </c>
      <c r="J154" s="7" t="s">
        <v>72</v>
      </c>
      <c r="K154" s="7" t="s">
        <v>72</v>
      </c>
      <c r="L154" s="7" t="s">
        <v>72</v>
      </c>
      <c r="M154" s="13" t="s">
        <v>72</v>
      </c>
      <c r="N154" s="13" t="s">
        <v>72</v>
      </c>
      <c r="O154" s="7" t="s">
        <v>72</v>
      </c>
      <c r="P154" s="7" t="s">
        <v>72</v>
      </c>
      <c r="Q154" s="7" t="s">
        <v>72</v>
      </c>
      <c r="R154" s="119" t="s">
        <v>72</v>
      </c>
      <c r="S154" s="7" t="s">
        <v>72</v>
      </c>
      <c r="T154" s="7" t="s">
        <v>72</v>
      </c>
      <c r="U154" s="7" t="s">
        <v>72</v>
      </c>
      <c r="V154" s="7" t="s">
        <v>72</v>
      </c>
      <c r="W154" s="7" t="s">
        <v>72</v>
      </c>
      <c r="X154" s="7" t="s">
        <v>72</v>
      </c>
      <c r="Y154" s="7" t="s">
        <v>72</v>
      </c>
      <c r="Z154" s="7" t="s">
        <v>72</v>
      </c>
      <c r="AA154" s="7" t="s">
        <v>72</v>
      </c>
      <c r="AB154" s="7" t="s">
        <v>72</v>
      </c>
      <c r="AC154" s="7" t="s">
        <v>72</v>
      </c>
      <c r="AD154" s="7" t="s">
        <v>72</v>
      </c>
      <c r="AE154" s="7" t="s">
        <v>72</v>
      </c>
      <c r="AF154" s="7" t="s">
        <v>72</v>
      </c>
      <c r="AG154" s="7" t="s">
        <v>72</v>
      </c>
      <c r="AH154" s="7" t="s">
        <v>72</v>
      </c>
      <c r="AI154" s="7" t="s">
        <v>72</v>
      </c>
      <c r="AJ154" s="7" t="s">
        <v>72</v>
      </c>
      <c r="AK154" s="7" t="s">
        <v>72</v>
      </c>
      <c r="AL154" s="7" t="s">
        <v>72</v>
      </c>
      <c r="AM154" s="7" t="s">
        <v>72</v>
      </c>
      <c r="AN154" s="7" t="s">
        <v>72</v>
      </c>
      <c r="AO154" s="13" t="s">
        <v>72</v>
      </c>
      <c r="AP154" s="13" t="s">
        <v>72</v>
      </c>
      <c r="AQ154" s="13" t="s">
        <v>72</v>
      </c>
      <c r="AR154" s="13" t="s">
        <v>72</v>
      </c>
      <c r="AS154" s="13" t="s">
        <v>72</v>
      </c>
      <c r="AT154" s="13" t="s">
        <v>72</v>
      </c>
      <c r="AU154" s="119" t="s">
        <v>72</v>
      </c>
      <c r="AV154" s="7" t="s">
        <v>72</v>
      </c>
      <c r="AW154" s="119" t="s">
        <v>72</v>
      </c>
      <c r="AX154" s="7" t="s">
        <v>72</v>
      </c>
      <c r="AY154" s="7" t="s">
        <v>72</v>
      </c>
      <c r="AZ154" s="7" t="s">
        <v>72</v>
      </c>
      <c r="BA154" s="7" t="s">
        <v>72</v>
      </c>
      <c r="BB154" s="7" t="s">
        <v>72</v>
      </c>
    </row>
    <row r="155" spans="1:54" hidden="1" x14ac:dyDescent="0.2">
      <c r="A155" s="5"/>
      <c r="B155" s="7"/>
      <c r="C155" s="7"/>
      <c r="D155" s="119"/>
      <c r="E155" s="7"/>
      <c r="F155" s="7"/>
      <c r="G155" s="13"/>
      <c r="H155" s="7"/>
      <c r="I155" s="7"/>
      <c r="J155" s="7"/>
      <c r="K155" s="7"/>
      <c r="L155" s="7"/>
      <c r="M155" s="13"/>
      <c r="N155" s="13"/>
      <c r="O155" s="7"/>
      <c r="P155" s="7"/>
      <c r="Q155" s="7"/>
      <c r="R155" s="119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13"/>
      <c r="AP155" s="13"/>
      <c r="AQ155" s="13"/>
      <c r="AR155" s="13"/>
      <c r="AS155" s="13"/>
      <c r="AT155" s="13"/>
      <c r="AU155" s="119"/>
      <c r="AV155" s="7"/>
      <c r="AW155" s="119"/>
      <c r="AX155" s="7"/>
      <c r="AY155" s="7"/>
      <c r="AZ155" s="7"/>
      <c r="BA155" s="7"/>
      <c r="BB155" s="7"/>
    </row>
    <row r="156" spans="1:54" ht="16" hidden="1" x14ac:dyDescent="0.2">
      <c r="A156" s="5" t="s">
        <v>401</v>
      </c>
      <c r="B156" s="7" t="s">
        <v>402</v>
      </c>
      <c r="C156" s="7"/>
      <c r="D156" s="119"/>
      <c r="E156" s="7"/>
      <c r="F156" s="7"/>
      <c r="G156" s="13"/>
      <c r="H156" s="7"/>
      <c r="I156" s="4"/>
      <c r="J156" s="4"/>
      <c r="K156" s="4"/>
      <c r="L156" s="4"/>
      <c r="M156" s="13"/>
      <c r="N156" s="13"/>
      <c r="O156" s="7"/>
      <c r="P156" s="7"/>
      <c r="Q156" s="7"/>
      <c r="R156" s="119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13"/>
      <c r="AP156" s="13"/>
      <c r="AQ156" s="13"/>
      <c r="AR156" s="13"/>
      <c r="AS156" s="13"/>
      <c r="AT156" s="13"/>
      <c r="AU156" s="119"/>
      <c r="AV156" s="7"/>
      <c r="AW156" s="119"/>
      <c r="AX156" s="7"/>
      <c r="AY156" s="7"/>
      <c r="AZ156" s="7"/>
      <c r="BA156" s="7"/>
      <c r="BB156" s="7"/>
    </row>
    <row r="157" spans="1:54" ht="16" hidden="1" x14ac:dyDescent="0.2">
      <c r="A157" s="5"/>
      <c r="B157" s="7" t="s">
        <v>68</v>
      </c>
      <c r="C157" s="7" t="s">
        <v>72</v>
      </c>
      <c r="D157" s="119" t="s">
        <v>72</v>
      </c>
      <c r="E157" s="7" t="s">
        <v>72</v>
      </c>
      <c r="F157" s="7" t="s">
        <v>72</v>
      </c>
      <c r="G157" s="13" t="s">
        <v>72</v>
      </c>
      <c r="H157" s="7" t="s">
        <v>72</v>
      </c>
      <c r="I157" s="7" t="s">
        <v>72</v>
      </c>
      <c r="J157" s="7" t="s">
        <v>72</v>
      </c>
      <c r="K157" s="7" t="s">
        <v>72</v>
      </c>
      <c r="L157" s="7" t="s">
        <v>72</v>
      </c>
      <c r="M157" s="13" t="s">
        <v>72</v>
      </c>
      <c r="N157" s="13" t="s">
        <v>72</v>
      </c>
      <c r="O157" s="7" t="s">
        <v>72</v>
      </c>
      <c r="P157" s="7" t="s">
        <v>72</v>
      </c>
      <c r="Q157" s="7" t="s">
        <v>72</v>
      </c>
      <c r="R157" s="119" t="s">
        <v>72</v>
      </c>
      <c r="S157" s="7" t="s">
        <v>72</v>
      </c>
      <c r="T157" s="7" t="s">
        <v>72</v>
      </c>
      <c r="U157" s="7" t="s">
        <v>72</v>
      </c>
      <c r="V157" s="7" t="s">
        <v>72</v>
      </c>
      <c r="W157" s="7" t="s">
        <v>72</v>
      </c>
      <c r="X157" s="7" t="s">
        <v>72</v>
      </c>
      <c r="Y157" s="7" t="s">
        <v>72</v>
      </c>
      <c r="Z157" s="7" t="s">
        <v>72</v>
      </c>
      <c r="AA157" s="7" t="s">
        <v>72</v>
      </c>
      <c r="AB157" s="7" t="s">
        <v>72</v>
      </c>
      <c r="AC157" s="7" t="s">
        <v>72</v>
      </c>
      <c r="AD157" s="7" t="s">
        <v>72</v>
      </c>
      <c r="AE157" s="7" t="s">
        <v>72</v>
      </c>
      <c r="AF157" s="7" t="s">
        <v>72</v>
      </c>
      <c r="AG157" s="7" t="s">
        <v>72</v>
      </c>
      <c r="AH157" s="7" t="s">
        <v>72</v>
      </c>
      <c r="AI157" s="7" t="s">
        <v>72</v>
      </c>
      <c r="AJ157" s="7" t="s">
        <v>72</v>
      </c>
      <c r="AK157" s="7" t="s">
        <v>72</v>
      </c>
      <c r="AL157" s="7" t="s">
        <v>72</v>
      </c>
      <c r="AM157" s="7" t="s">
        <v>72</v>
      </c>
      <c r="AN157" s="7" t="s">
        <v>72</v>
      </c>
      <c r="AO157" s="13" t="s">
        <v>72</v>
      </c>
      <c r="AP157" s="13" t="s">
        <v>72</v>
      </c>
      <c r="AQ157" s="13" t="s">
        <v>72</v>
      </c>
      <c r="AR157" s="13" t="s">
        <v>72</v>
      </c>
      <c r="AS157" s="13" t="s">
        <v>72</v>
      </c>
      <c r="AT157" s="13" t="s">
        <v>72</v>
      </c>
      <c r="AU157" s="119" t="s">
        <v>72</v>
      </c>
      <c r="AV157" s="7" t="s">
        <v>72</v>
      </c>
      <c r="AW157" s="119" t="s">
        <v>72</v>
      </c>
      <c r="AX157" s="7" t="s">
        <v>72</v>
      </c>
      <c r="AY157" s="7" t="s">
        <v>72</v>
      </c>
      <c r="AZ157" s="7" t="s">
        <v>72</v>
      </c>
      <c r="BA157" s="7" t="s">
        <v>72</v>
      </c>
      <c r="BB157" s="7" t="s">
        <v>72</v>
      </c>
    </row>
    <row r="158" spans="1:54" hidden="1" x14ac:dyDescent="0.2">
      <c r="A158" s="5"/>
      <c r="B158" s="8"/>
      <c r="C158" s="4"/>
      <c r="D158" s="10"/>
      <c r="E158" s="4"/>
      <c r="F158" s="4"/>
      <c r="G158" s="14"/>
      <c r="H158" s="4"/>
      <c r="I158" s="4"/>
      <c r="J158" s="4"/>
      <c r="K158" s="4"/>
      <c r="L158" s="4"/>
      <c r="M158" s="14"/>
      <c r="N158" s="14"/>
      <c r="O158" s="4"/>
      <c r="P158" s="4"/>
      <c r="Q158" s="4"/>
      <c r="R158" s="10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14"/>
      <c r="AP158" s="14"/>
      <c r="AQ158" s="14"/>
      <c r="AR158" s="14"/>
      <c r="AS158" s="14"/>
      <c r="AT158" s="14"/>
      <c r="AU158" s="10"/>
      <c r="AV158" s="4"/>
      <c r="AW158" s="10"/>
      <c r="AX158" s="4"/>
      <c r="AY158" s="4"/>
      <c r="AZ158" s="4"/>
      <c r="BA158" s="4"/>
      <c r="BB158" s="4"/>
    </row>
    <row r="159" spans="1:54" ht="16" hidden="1" x14ac:dyDescent="0.2">
      <c r="A159" s="5" t="s">
        <v>403</v>
      </c>
      <c r="B159" s="9" t="s">
        <v>404</v>
      </c>
      <c r="C159" s="4"/>
      <c r="D159" s="10"/>
      <c r="E159" s="4"/>
      <c r="F159" s="4"/>
      <c r="G159" s="14"/>
      <c r="H159" s="4"/>
      <c r="I159" s="4"/>
      <c r="J159" s="4"/>
      <c r="K159" s="4"/>
      <c r="L159" s="4"/>
      <c r="M159" s="14"/>
      <c r="N159" s="14"/>
      <c r="O159" s="4"/>
      <c r="P159" s="4"/>
      <c r="Q159" s="4"/>
      <c r="R159" s="10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14"/>
      <c r="AP159" s="14"/>
      <c r="AQ159" s="14"/>
      <c r="AR159" s="14"/>
      <c r="AS159" s="14"/>
      <c r="AT159" s="14"/>
      <c r="AU159" s="10"/>
      <c r="AV159" s="4"/>
      <c r="AW159" s="10"/>
      <c r="AX159" s="4"/>
      <c r="AY159" s="4"/>
      <c r="AZ159" s="4"/>
      <c r="BA159" s="4"/>
      <c r="BB159" s="4"/>
    </row>
    <row r="160" spans="1:54" ht="30.75" hidden="1" customHeight="1" x14ac:dyDescent="0.2">
      <c r="A160" s="5" t="s">
        <v>405</v>
      </c>
      <c r="B160" s="8" t="s">
        <v>406</v>
      </c>
      <c r="C160" s="4"/>
      <c r="D160" s="10"/>
      <c r="E160" s="4"/>
      <c r="F160" s="4"/>
      <c r="G160" s="14"/>
      <c r="H160" s="4"/>
      <c r="I160" s="4"/>
      <c r="J160" s="4"/>
      <c r="K160" s="4"/>
      <c r="L160" s="4"/>
      <c r="M160" s="14"/>
      <c r="N160" s="213">
        <f>SUM(N161:N274)</f>
        <v>26130558732.137871</v>
      </c>
      <c r="O160" s="4"/>
      <c r="P160" s="4"/>
      <c r="Q160" s="4"/>
      <c r="R160" s="10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14"/>
      <c r="AP160" s="14"/>
      <c r="AQ160" s="14"/>
      <c r="AR160" s="14"/>
      <c r="AS160" s="14"/>
      <c r="AT160" s="213">
        <f>SUM(AT161:AT274)</f>
        <v>26130558732.137871</v>
      </c>
      <c r="AU160" s="10"/>
      <c r="AV160" s="4"/>
      <c r="AW160" s="10"/>
      <c r="AX160" s="4"/>
      <c r="AY160" s="4"/>
      <c r="AZ160" s="4"/>
      <c r="BA160" s="4"/>
      <c r="BB160" s="4"/>
    </row>
    <row r="161" spans="1:54" ht="30" hidden="1" x14ac:dyDescent="0.2">
      <c r="A161" s="5"/>
      <c r="B161" s="7" t="s">
        <v>407</v>
      </c>
      <c r="C161" s="68" t="s">
        <v>408</v>
      </c>
      <c r="D161" s="82" t="s">
        <v>409</v>
      </c>
      <c r="E161" s="87"/>
      <c r="F161" s="82"/>
      <c r="G161" s="89" t="s">
        <v>86</v>
      </c>
      <c r="H161" s="186"/>
      <c r="I161" s="82" t="s">
        <v>410</v>
      </c>
      <c r="J161" s="140"/>
      <c r="K161" s="82" t="s">
        <v>411</v>
      </c>
      <c r="L161" s="140"/>
      <c r="M161" s="82" t="s">
        <v>81</v>
      </c>
      <c r="N161" s="95">
        <v>670400000</v>
      </c>
      <c r="O161" s="185"/>
      <c r="P161" s="4"/>
      <c r="Q161" s="4"/>
      <c r="R161" s="10"/>
      <c r="S161" s="4"/>
      <c r="T161" s="4"/>
      <c r="U161" s="4"/>
      <c r="V161" s="4"/>
      <c r="W161" s="4"/>
      <c r="X161" s="82"/>
      <c r="Y161" s="82"/>
      <c r="Z161" s="82">
        <v>419</v>
      </c>
      <c r="AA161" s="82"/>
      <c r="AB161" s="82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82"/>
      <c r="AO161" s="82" t="s">
        <v>81</v>
      </c>
      <c r="AP161" s="89" t="s">
        <v>86</v>
      </c>
      <c r="AQ161" s="14"/>
      <c r="AR161" s="14"/>
      <c r="AS161" s="14"/>
      <c r="AT161" s="95">
        <v>670400000</v>
      </c>
      <c r="AU161" s="188"/>
      <c r="AV161" s="185"/>
      <c r="AW161" s="184"/>
      <c r="AX161" s="186"/>
      <c r="AY161" s="185"/>
      <c r="AZ161" s="189"/>
      <c r="BA161" s="185"/>
      <c r="BB161" s="185"/>
    </row>
    <row r="162" spans="1:54" ht="30" hidden="1" customHeight="1" x14ac:dyDescent="0.2">
      <c r="A162" s="5"/>
      <c r="B162" s="7"/>
      <c r="C162" s="69" t="s">
        <v>412</v>
      </c>
      <c r="D162" s="83" t="s">
        <v>409</v>
      </c>
      <c r="E162" s="88"/>
      <c r="F162" s="83"/>
      <c r="G162" s="90" t="s">
        <v>413</v>
      </c>
      <c r="H162" s="186"/>
      <c r="I162" s="83" t="s">
        <v>410</v>
      </c>
      <c r="J162" s="140"/>
      <c r="K162" s="83" t="s">
        <v>411</v>
      </c>
      <c r="L162" s="140"/>
      <c r="M162" s="83" t="s">
        <v>81</v>
      </c>
      <c r="N162" s="96">
        <v>411820500</v>
      </c>
      <c r="O162" s="185"/>
      <c r="P162" s="4"/>
      <c r="Q162" s="4"/>
      <c r="R162" s="10"/>
      <c r="S162" s="4"/>
      <c r="T162" s="4"/>
      <c r="U162" s="4"/>
      <c r="V162" s="4"/>
      <c r="W162" s="4"/>
      <c r="X162" s="83"/>
      <c r="Y162" s="83"/>
      <c r="Z162" s="83">
        <v>490</v>
      </c>
      <c r="AA162" s="83"/>
      <c r="AB162" s="83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83"/>
      <c r="AO162" s="83" t="s">
        <v>81</v>
      </c>
      <c r="AP162" s="90" t="s">
        <v>413</v>
      </c>
      <c r="AQ162" s="14"/>
      <c r="AR162" s="14"/>
      <c r="AS162" s="14"/>
      <c r="AT162" s="96">
        <v>411820500</v>
      </c>
      <c r="AU162" s="188"/>
      <c r="AV162" s="185" t="s">
        <v>658</v>
      </c>
      <c r="AW162" s="204" t="s">
        <v>72</v>
      </c>
      <c r="AX162" s="186"/>
      <c r="AY162" s="185"/>
      <c r="AZ162" s="189" t="s">
        <v>414</v>
      </c>
      <c r="BA162" s="185"/>
      <c r="BB162" s="185"/>
    </row>
    <row r="163" spans="1:54" ht="30" hidden="1" customHeight="1" x14ac:dyDescent="0.2">
      <c r="A163" s="5"/>
      <c r="B163" s="7"/>
      <c r="C163" s="69" t="s">
        <v>415</v>
      </c>
      <c r="D163" s="83" t="s">
        <v>416</v>
      </c>
      <c r="E163" s="88" t="s">
        <v>331</v>
      </c>
      <c r="F163" s="83" t="s">
        <v>420</v>
      </c>
      <c r="G163" s="90">
        <v>2007</v>
      </c>
      <c r="H163" s="186" t="s">
        <v>659</v>
      </c>
      <c r="I163" s="83" t="s">
        <v>417</v>
      </c>
      <c r="J163" s="140"/>
      <c r="K163" s="83" t="s">
        <v>72</v>
      </c>
      <c r="L163" s="140"/>
      <c r="M163" s="83" t="s">
        <v>81</v>
      </c>
      <c r="N163" s="96">
        <v>398932867.19903994</v>
      </c>
      <c r="O163" s="185"/>
      <c r="P163" s="4"/>
      <c r="Q163" s="4"/>
      <c r="R163" s="10"/>
      <c r="S163" s="4"/>
      <c r="T163" s="4"/>
      <c r="U163" s="4"/>
      <c r="V163" s="4"/>
      <c r="W163" s="4"/>
      <c r="X163" s="83" t="s">
        <v>418</v>
      </c>
      <c r="Y163" s="83" t="s">
        <v>419</v>
      </c>
      <c r="Z163" s="83" t="s">
        <v>420</v>
      </c>
      <c r="AA163" s="83" t="s">
        <v>72</v>
      </c>
      <c r="AB163" s="83" t="s">
        <v>72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83" t="s">
        <v>420</v>
      </c>
      <c r="AO163" s="83" t="s">
        <v>81</v>
      </c>
      <c r="AP163" s="90">
        <v>2007</v>
      </c>
      <c r="AQ163" s="14"/>
      <c r="AR163" s="14"/>
      <c r="AS163" s="14"/>
      <c r="AT163" s="96">
        <v>398932867.19903994</v>
      </c>
      <c r="AU163" s="188" t="s">
        <v>421</v>
      </c>
      <c r="AV163" s="185"/>
      <c r="AW163" s="184" t="s">
        <v>645</v>
      </c>
      <c r="AX163" s="186" t="s">
        <v>659</v>
      </c>
      <c r="AY163" s="185"/>
      <c r="AZ163" s="189" t="s">
        <v>422</v>
      </c>
      <c r="BA163" s="185"/>
      <c r="BB163" s="185"/>
    </row>
    <row r="164" spans="1:54" ht="30" hidden="1" customHeight="1" x14ac:dyDescent="0.2">
      <c r="A164" s="5"/>
      <c r="B164" s="7"/>
      <c r="C164" s="69" t="s">
        <v>423</v>
      </c>
      <c r="D164" s="83"/>
      <c r="E164" s="88" t="s">
        <v>331</v>
      </c>
      <c r="F164" s="83" t="s">
        <v>420</v>
      </c>
      <c r="G164" s="90">
        <v>2007</v>
      </c>
      <c r="H164" s="186" t="s">
        <v>660</v>
      </c>
      <c r="I164" s="83" t="s">
        <v>424</v>
      </c>
      <c r="J164" s="140"/>
      <c r="K164" s="83" t="s">
        <v>72</v>
      </c>
      <c r="L164" s="140"/>
      <c r="M164" s="83" t="s">
        <v>81</v>
      </c>
      <c r="N164" s="96">
        <v>109528308.97073069</v>
      </c>
      <c r="O164" s="185"/>
      <c r="P164" s="4"/>
      <c r="Q164" s="4"/>
      <c r="R164" s="10"/>
      <c r="S164" s="4"/>
      <c r="T164" s="4"/>
      <c r="U164" s="4"/>
      <c r="V164" s="4"/>
      <c r="W164" s="4"/>
      <c r="X164" s="83" t="s">
        <v>418</v>
      </c>
      <c r="Y164" s="83" t="s">
        <v>419</v>
      </c>
      <c r="Z164" s="83" t="s">
        <v>420</v>
      </c>
      <c r="AA164" s="92">
        <v>39345</v>
      </c>
      <c r="AB164" s="83" t="s">
        <v>425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83" t="s">
        <v>420</v>
      </c>
      <c r="AO164" s="83" t="s">
        <v>81</v>
      </c>
      <c r="AP164" s="90">
        <v>2007</v>
      </c>
      <c r="AQ164" s="14"/>
      <c r="AR164" s="14"/>
      <c r="AS164" s="14"/>
      <c r="AT164" s="96">
        <v>109528308.97073069</v>
      </c>
      <c r="AU164" s="188" t="s">
        <v>421</v>
      </c>
      <c r="AV164" s="185"/>
      <c r="AW164" s="184" t="s">
        <v>645</v>
      </c>
      <c r="AX164" s="186" t="s">
        <v>660</v>
      </c>
      <c r="AY164" s="185"/>
      <c r="AZ164" s="189" t="s">
        <v>426</v>
      </c>
      <c r="BA164" s="185"/>
      <c r="BB164" s="185"/>
    </row>
    <row r="165" spans="1:54" ht="30" hidden="1" customHeight="1" x14ac:dyDescent="0.2">
      <c r="A165" s="5"/>
      <c r="B165" s="7"/>
      <c r="C165" s="69" t="s">
        <v>427</v>
      </c>
      <c r="D165" s="83" t="s">
        <v>416</v>
      </c>
      <c r="E165" s="88" t="s">
        <v>331</v>
      </c>
      <c r="F165" s="83" t="s">
        <v>420</v>
      </c>
      <c r="G165" s="90">
        <v>2007</v>
      </c>
      <c r="H165" s="186" t="s">
        <v>661</v>
      </c>
      <c r="I165" s="83" t="s">
        <v>424</v>
      </c>
      <c r="J165" s="140"/>
      <c r="K165" s="83" t="s">
        <v>72</v>
      </c>
      <c r="L165" s="140"/>
      <c r="M165" s="83" t="s">
        <v>81</v>
      </c>
      <c r="N165" s="96">
        <v>428983868.5822084</v>
      </c>
      <c r="O165" s="185"/>
      <c r="P165" s="4"/>
      <c r="Q165" s="4"/>
      <c r="R165" s="10"/>
      <c r="S165" s="4"/>
      <c r="T165" s="4"/>
      <c r="U165" s="4"/>
      <c r="V165" s="4"/>
      <c r="W165" s="4"/>
      <c r="X165" s="83" t="s">
        <v>418</v>
      </c>
      <c r="Y165" s="83" t="s">
        <v>419</v>
      </c>
      <c r="Z165" s="83" t="s">
        <v>420</v>
      </c>
      <c r="AA165" s="92">
        <v>39330</v>
      </c>
      <c r="AB165" s="83" t="s">
        <v>428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83" t="s">
        <v>420</v>
      </c>
      <c r="AO165" s="83" t="s">
        <v>81</v>
      </c>
      <c r="AP165" s="90">
        <v>2007</v>
      </c>
      <c r="AQ165" s="14"/>
      <c r="AR165" s="14"/>
      <c r="AS165" s="14"/>
      <c r="AT165" s="96">
        <v>428983868.5822084</v>
      </c>
      <c r="AU165" s="188" t="s">
        <v>421</v>
      </c>
      <c r="AV165" s="185"/>
      <c r="AW165" s="184" t="s">
        <v>645</v>
      </c>
      <c r="AX165" s="186" t="s">
        <v>661</v>
      </c>
      <c r="AY165" s="185"/>
      <c r="AZ165" s="189" t="s">
        <v>429</v>
      </c>
      <c r="BA165" s="185"/>
      <c r="BB165" s="185"/>
    </row>
    <row r="166" spans="1:54" ht="30" hidden="1" customHeight="1" x14ac:dyDescent="0.2">
      <c r="A166" s="5"/>
      <c r="B166" s="7"/>
      <c r="C166" s="69" t="s">
        <v>430</v>
      </c>
      <c r="D166" s="83" t="s">
        <v>416</v>
      </c>
      <c r="E166" s="88" t="s">
        <v>331</v>
      </c>
      <c r="F166" s="83" t="s">
        <v>420</v>
      </c>
      <c r="G166" s="90">
        <v>2007</v>
      </c>
      <c r="H166" s="186" t="s">
        <v>662</v>
      </c>
      <c r="I166" s="83" t="s">
        <v>424</v>
      </c>
      <c r="J166" s="140"/>
      <c r="K166" s="83" t="s">
        <v>72</v>
      </c>
      <c r="L166" s="140"/>
      <c r="M166" s="83" t="s">
        <v>81</v>
      </c>
      <c r="N166" s="96">
        <v>286340014.7833271</v>
      </c>
      <c r="O166" s="185"/>
      <c r="P166" s="4"/>
      <c r="Q166" s="4"/>
      <c r="R166" s="10"/>
      <c r="S166" s="4"/>
      <c r="T166" s="4"/>
      <c r="U166" s="4"/>
      <c r="V166" s="4"/>
      <c r="W166" s="4"/>
      <c r="X166" s="83" t="s">
        <v>418</v>
      </c>
      <c r="Y166" s="83" t="s">
        <v>419</v>
      </c>
      <c r="Z166" s="83" t="s">
        <v>420</v>
      </c>
      <c r="AA166" s="92">
        <v>39333</v>
      </c>
      <c r="AB166" s="83" t="s">
        <v>431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83" t="s">
        <v>420</v>
      </c>
      <c r="AO166" s="83" t="s">
        <v>81</v>
      </c>
      <c r="AP166" s="90">
        <v>2007</v>
      </c>
      <c r="AQ166" s="14"/>
      <c r="AR166" s="14"/>
      <c r="AS166" s="14"/>
      <c r="AT166" s="96">
        <v>286340014.7833271</v>
      </c>
      <c r="AU166" s="188" t="s">
        <v>421</v>
      </c>
      <c r="AV166" s="185"/>
      <c r="AW166" s="184" t="s">
        <v>645</v>
      </c>
      <c r="AX166" s="186" t="s">
        <v>662</v>
      </c>
      <c r="AY166" s="185"/>
      <c r="AZ166" s="189" t="s">
        <v>432</v>
      </c>
      <c r="BA166" s="185"/>
      <c r="BB166" s="185"/>
    </row>
    <row r="167" spans="1:54" ht="30" hidden="1" customHeight="1" x14ac:dyDescent="0.2">
      <c r="A167" s="5"/>
      <c r="B167" s="7"/>
      <c r="C167" s="69" t="s">
        <v>433</v>
      </c>
      <c r="D167" s="83"/>
      <c r="E167" s="88"/>
      <c r="F167" s="83"/>
      <c r="G167" s="90">
        <v>2007</v>
      </c>
      <c r="H167" s="186"/>
      <c r="I167" s="83"/>
      <c r="J167" s="140"/>
      <c r="K167" s="83"/>
      <c r="L167" s="140"/>
      <c r="M167" s="83" t="s">
        <v>81</v>
      </c>
      <c r="N167" s="96">
        <v>13153839.819550527</v>
      </c>
      <c r="O167" s="185"/>
      <c r="P167" s="4"/>
      <c r="Q167" s="4"/>
      <c r="R167" s="10"/>
      <c r="S167" s="4"/>
      <c r="T167" s="4"/>
      <c r="U167" s="4"/>
      <c r="V167" s="4"/>
      <c r="W167" s="4"/>
      <c r="X167" s="83"/>
      <c r="Y167" s="83"/>
      <c r="Z167" s="83"/>
      <c r="AA167" s="92"/>
      <c r="AB167" s="83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83"/>
      <c r="AO167" s="83" t="s">
        <v>81</v>
      </c>
      <c r="AP167" s="90">
        <v>2007</v>
      </c>
      <c r="AQ167" s="14"/>
      <c r="AR167" s="14"/>
      <c r="AS167" s="14"/>
      <c r="AT167" s="96">
        <v>13153839.819550527</v>
      </c>
      <c r="AU167" s="188"/>
      <c r="AV167" s="185"/>
      <c r="AW167" s="184"/>
      <c r="AX167" s="186"/>
      <c r="AY167" s="185"/>
      <c r="AZ167" s="189"/>
      <c r="BA167" s="185"/>
      <c r="BB167" s="185"/>
    </row>
    <row r="168" spans="1:54" ht="30" hidden="1" customHeight="1" x14ac:dyDescent="0.2">
      <c r="A168" s="5"/>
      <c r="B168" s="7"/>
      <c r="C168" s="69" t="s">
        <v>434</v>
      </c>
      <c r="D168" s="83"/>
      <c r="E168" s="88"/>
      <c r="F168" s="83"/>
      <c r="G168" s="90">
        <v>2007</v>
      </c>
      <c r="H168" s="186" t="s">
        <v>663</v>
      </c>
      <c r="I168" s="83"/>
      <c r="J168" s="140"/>
      <c r="K168" s="83"/>
      <c r="L168" s="140"/>
      <c r="M168" s="83" t="s">
        <v>81</v>
      </c>
      <c r="N168" s="96">
        <v>592157753.59868789</v>
      </c>
      <c r="O168" s="185"/>
      <c r="P168" s="4"/>
      <c r="Q168" s="4"/>
      <c r="R168" s="10"/>
      <c r="S168" s="4"/>
      <c r="T168" s="4"/>
      <c r="U168" s="4"/>
      <c r="V168" s="4"/>
      <c r="W168" s="4"/>
      <c r="X168" s="83"/>
      <c r="Y168" s="83"/>
      <c r="Z168" s="83"/>
      <c r="AA168" s="92"/>
      <c r="AB168" s="83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83"/>
      <c r="AO168" s="83" t="s">
        <v>81</v>
      </c>
      <c r="AP168" s="90">
        <v>2007</v>
      </c>
      <c r="AQ168" s="14"/>
      <c r="AR168" s="14"/>
      <c r="AS168" s="14"/>
      <c r="AT168" s="96">
        <v>592157753.59868789</v>
      </c>
      <c r="AU168" s="188" t="s">
        <v>421</v>
      </c>
      <c r="AV168" s="185"/>
      <c r="AW168" s="184" t="s">
        <v>645</v>
      </c>
      <c r="AX168" s="186" t="s">
        <v>663</v>
      </c>
      <c r="AY168" s="185"/>
      <c r="AZ168" s="189" t="s">
        <v>437</v>
      </c>
      <c r="BA168" s="185"/>
      <c r="BB168" s="185"/>
    </row>
    <row r="169" spans="1:54" ht="30" hidden="1" customHeight="1" x14ac:dyDescent="0.2">
      <c r="A169" s="5"/>
      <c r="B169" s="7"/>
      <c r="C169" s="69" t="s">
        <v>435</v>
      </c>
      <c r="D169" s="83" t="s">
        <v>416</v>
      </c>
      <c r="E169" s="88" t="s">
        <v>331</v>
      </c>
      <c r="F169" s="83" t="s">
        <v>420</v>
      </c>
      <c r="G169" s="90">
        <v>2007</v>
      </c>
      <c r="H169" s="186"/>
      <c r="I169" s="83" t="s">
        <v>424</v>
      </c>
      <c r="J169" s="140"/>
      <c r="K169" s="83" t="s">
        <v>72</v>
      </c>
      <c r="L169" s="140"/>
      <c r="M169" s="83" t="s">
        <v>81</v>
      </c>
      <c r="N169" s="96">
        <v>28466515.945363164</v>
      </c>
      <c r="O169" s="185"/>
      <c r="P169" s="4"/>
      <c r="Q169" s="4"/>
      <c r="R169" s="10"/>
      <c r="S169" s="4"/>
      <c r="T169" s="4"/>
      <c r="U169" s="4"/>
      <c r="V169" s="4"/>
      <c r="W169" s="4"/>
      <c r="X169" s="83" t="s">
        <v>418</v>
      </c>
      <c r="Y169" s="83" t="s">
        <v>419</v>
      </c>
      <c r="Z169" s="83" t="s">
        <v>420</v>
      </c>
      <c r="AA169" s="92">
        <v>39331</v>
      </c>
      <c r="AB169" s="83" t="s">
        <v>436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83" t="s">
        <v>420</v>
      </c>
      <c r="AO169" s="83" t="s">
        <v>81</v>
      </c>
      <c r="AP169" s="90">
        <v>2007</v>
      </c>
      <c r="AQ169" s="14"/>
      <c r="AR169" s="14"/>
      <c r="AS169" s="14"/>
      <c r="AT169" s="96">
        <v>28466515.945363164</v>
      </c>
      <c r="AU169" s="188"/>
      <c r="AV169" s="185"/>
      <c r="AW169" s="184"/>
      <c r="AX169" s="186"/>
      <c r="AY169" s="185"/>
      <c r="AZ169" s="189"/>
      <c r="BA169" s="185"/>
      <c r="BB169" s="185"/>
    </row>
    <row r="170" spans="1:54" ht="30" hidden="1" customHeight="1" x14ac:dyDescent="0.2">
      <c r="A170" s="5"/>
      <c r="B170" s="7"/>
      <c r="C170" s="69" t="s">
        <v>433</v>
      </c>
      <c r="D170" s="83"/>
      <c r="E170" s="88"/>
      <c r="F170" s="83"/>
      <c r="G170" s="90">
        <v>2007</v>
      </c>
      <c r="H170" s="186"/>
      <c r="I170" s="83"/>
      <c r="J170" s="140"/>
      <c r="K170" s="83"/>
      <c r="L170" s="140"/>
      <c r="M170" s="83" t="s">
        <v>81</v>
      </c>
      <c r="N170" s="96">
        <v>21688774.053610031</v>
      </c>
      <c r="O170" s="185"/>
      <c r="P170" s="4"/>
      <c r="Q170" s="4"/>
      <c r="R170" s="10"/>
      <c r="S170" s="4"/>
      <c r="T170" s="4"/>
      <c r="U170" s="4"/>
      <c r="V170" s="4"/>
      <c r="W170" s="4"/>
      <c r="X170" s="83"/>
      <c r="Y170" s="83"/>
      <c r="Z170" s="83"/>
      <c r="AA170" s="92"/>
      <c r="AB170" s="83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83"/>
      <c r="AO170" s="83" t="s">
        <v>81</v>
      </c>
      <c r="AP170" s="90">
        <v>2007</v>
      </c>
      <c r="AQ170" s="14"/>
      <c r="AR170" s="14"/>
      <c r="AS170" s="14"/>
      <c r="AT170" s="96">
        <v>21688774.053610031</v>
      </c>
      <c r="AU170" s="188"/>
      <c r="AV170" s="185"/>
      <c r="AW170" s="184"/>
      <c r="AX170" s="186"/>
      <c r="AY170" s="185"/>
      <c r="AZ170" s="189"/>
      <c r="BA170" s="185"/>
      <c r="BB170" s="185"/>
    </row>
    <row r="171" spans="1:54" ht="30" hidden="1" customHeight="1" x14ac:dyDescent="0.2">
      <c r="A171" s="5"/>
      <c r="B171" s="7"/>
      <c r="C171" s="69" t="s">
        <v>438</v>
      </c>
      <c r="D171" s="83"/>
      <c r="E171" s="88"/>
      <c r="F171" s="83"/>
      <c r="G171" s="90">
        <v>2007</v>
      </c>
      <c r="H171" s="186" t="s">
        <v>664</v>
      </c>
      <c r="I171" s="83"/>
      <c r="J171" s="140"/>
      <c r="K171" s="83"/>
      <c r="L171" s="140"/>
      <c r="M171" s="83" t="s">
        <v>81</v>
      </c>
      <c r="N171" s="96">
        <v>376386583.28238451</v>
      </c>
      <c r="O171" s="185"/>
      <c r="P171" s="4"/>
      <c r="Q171" s="4"/>
      <c r="R171" s="10"/>
      <c r="S171" s="4"/>
      <c r="T171" s="4"/>
      <c r="U171" s="4"/>
      <c r="V171" s="4"/>
      <c r="W171" s="4"/>
      <c r="X171" s="83"/>
      <c r="Y171" s="83"/>
      <c r="Z171" s="83"/>
      <c r="AA171" s="92"/>
      <c r="AB171" s="83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83"/>
      <c r="AO171" s="83" t="s">
        <v>81</v>
      </c>
      <c r="AP171" s="90">
        <v>2007</v>
      </c>
      <c r="AQ171" s="14"/>
      <c r="AR171" s="14"/>
      <c r="AS171" s="14"/>
      <c r="AT171" s="96">
        <v>376386583.28238451</v>
      </c>
      <c r="AU171" s="188" t="s">
        <v>421</v>
      </c>
      <c r="AV171" s="185"/>
      <c r="AW171" s="184" t="s">
        <v>645</v>
      </c>
      <c r="AX171" s="186" t="s">
        <v>664</v>
      </c>
      <c r="AY171" s="185"/>
      <c r="AZ171" s="189" t="s">
        <v>440</v>
      </c>
      <c r="BA171" s="185"/>
      <c r="BB171" s="185"/>
    </row>
    <row r="172" spans="1:54" ht="30" hidden="1" customHeight="1" x14ac:dyDescent="0.2">
      <c r="A172" s="5"/>
      <c r="B172" s="7"/>
      <c r="C172" s="69" t="s">
        <v>435</v>
      </c>
      <c r="D172" s="83" t="s">
        <v>416</v>
      </c>
      <c r="E172" s="88" t="s">
        <v>331</v>
      </c>
      <c r="F172" s="83" t="s">
        <v>420</v>
      </c>
      <c r="G172" s="90">
        <v>2007</v>
      </c>
      <c r="H172" s="186"/>
      <c r="I172" s="83" t="s">
        <v>424</v>
      </c>
      <c r="J172" s="140"/>
      <c r="K172" s="83" t="s">
        <v>72</v>
      </c>
      <c r="L172" s="140"/>
      <c r="M172" s="83" t="s">
        <v>81</v>
      </c>
      <c r="N172" s="96">
        <v>25102747.74723383</v>
      </c>
      <c r="O172" s="185"/>
      <c r="P172" s="4"/>
      <c r="Q172" s="4"/>
      <c r="R172" s="10"/>
      <c r="S172" s="4"/>
      <c r="T172" s="4"/>
      <c r="U172" s="4"/>
      <c r="V172" s="4"/>
      <c r="W172" s="4"/>
      <c r="X172" s="83" t="s">
        <v>418</v>
      </c>
      <c r="Y172" s="83" t="s">
        <v>419</v>
      </c>
      <c r="Z172" s="83" t="s">
        <v>420</v>
      </c>
      <c r="AA172" s="92">
        <v>39335</v>
      </c>
      <c r="AB172" s="83" t="s">
        <v>439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83" t="s">
        <v>420</v>
      </c>
      <c r="AO172" s="83" t="s">
        <v>81</v>
      </c>
      <c r="AP172" s="90">
        <v>2007</v>
      </c>
      <c r="AQ172" s="14"/>
      <c r="AR172" s="14"/>
      <c r="AS172" s="14"/>
      <c r="AT172" s="96">
        <v>25102747.74723383</v>
      </c>
      <c r="AU172" s="188"/>
      <c r="AV172" s="185"/>
      <c r="AW172" s="184"/>
      <c r="AX172" s="186"/>
      <c r="AY172" s="185"/>
      <c r="AZ172" s="189"/>
      <c r="BA172" s="185"/>
      <c r="BB172" s="185"/>
    </row>
    <row r="173" spans="1:54" ht="30" hidden="1" customHeight="1" x14ac:dyDescent="0.2">
      <c r="A173" s="5"/>
      <c r="B173" s="7"/>
      <c r="C173" s="69" t="s">
        <v>433</v>
      </c>
      <c r="D173" s="83"/>
      <c r="E173" s="88"/>
      <c r="F173" s="83"/>
      <c r="G173" s="90">
        <v>2007</v>
      </c>
      <c r="H173" s="186"/>
      <c r="I173" s="83"/>
      <c r="J173" s="140"/>
      <c r="K173" s="83"/>
      <c r="L173" s="140"/>
      <c r="M173" s="83" t="s">
        <v>81</v>
      </c>
      <c r="N173" s="96">
        <v>17873156.396030486</v>
      </c>
      <c r="O173" s="185"/>
      <c r="P173" s="4"/>
      <c r="Q173" s="4"/>
      <c r="R173" s="10"/>
      <c r="S173" s="4"/>
      <c r="T173" s="4"/>
      <c r="U173" s="4"/>
      <c r="V173" s="4"/>
      <c r="W173" s="4"/>
      <c r="X173" s="83"/>
      <c r="Y173" s="83"/>
      <c r="Z173" s="83"/>
      <c r="AA173" s="92"/>
      <c r="AB173" s="83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83"/>
      <c r="AO173" s="83" t="s">
        <v>81</v>
      </c>
      <c r="AP173" s="90">
        <v>2007</v>
      </c>
      <c r="AQ173" s="14"/>
      <c r="AR173" s="14"/>
      <c r="AS173" s="14"/>
      <c r="AT173" s="96">
        <v>17873156.396030486</v>
      </c>
      <c r="AU173" s="188"/>
      <c r="AV173" s="185"/>
      <c r="AW173" s="184"/>
      <c r="AX173" s="186"/>
      <c r="AY173" s="185"/>
      <c r="AZ173" s="189"/>
      <c r="BA173" s="185"/>
      <c r="BB173" s="185"/>
    </row>
    <row r="174" spans="1:54" ht="30" hidden="1" customHeight="1" x14ac:dyDescent="0.2">
      <c r="A174" s="5"/>
      <c r="B174" s="7"/>
      <c r="C174" s="69" t="s">
        <v>441</v>
      </c>
      <c r="D174" s="83"/>
      <c r="E174" s="88"/>
      <c r="F174" s="83"/>
      <c r="G174" s="90">
        <v>2007</v>
      </c>
      <c r="H174" s="186" t="s">
        <v>665</v>
      </c>
      <c r="I174" s="83"/>
      <c r="J174" s="140"/>
      <c r="K174" s="83"/>
      <c r="L174" s="140"/>
      <c r="M174" s="83" t="s">
        <v>81</v>
      </c>
      <c r="N174" s="96">
        <v>275828992.24660534</v>
      </c>
      <c r="O174" s="185"/>
      <c r="P174" s="4"/>
      <c r="Q174" s="4"/>
      <c r="R174" s="10"/>
      <c r="S174" s="4"/>
      <c r="T174" s="4"/>
      <c r="U174" s="4"/>
      <c r="V174" s="4"/>
      <c r="W174" s="4"/>
      <c r="X174" s="83"/>
      <c r="Y174" s="83"/>
      <c r="Z174" s="83"/>
      <c r="AA174" s="92"/>
      <c r="AB174" s="83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83"/>
      <c r="AO174" s="83" t="s">
        <v>81</v>
      </c>
      <c r="AP174" s="90">
        <v>2007</v>
      </c>
      <c r="AQ174" s="14"/>
      <c r="AR174" s="14"/>
      <c r="AS174" s="14"/>
      <c r="AT174" s="96">
        <v>275828992.24660534</v>
      </c>
      <c r="AU174" s="188" t="s">
        <v>421</v>
      </c>
      <c r="AV174" s="185"/>
      <c r="AW174" s="184" t="s">
        <v>645</v>
      </c>
      <c r="AX174" s="186" t="s">
        <v>665</v>
      </c>
      <c r="AY174" s="185"/>
      <c r="AZ174" s="189" t="s">
        <v>443</v>
      </c>
      <c r="BA174" s="185"/>
      <c r="BB174" s="185"/>
    </row>
    <row r="175" spans="1:54" ht="30" hidden="1" customHeight="1" x14ac:dyDescent="0.2">
      <c r="A175" s="5"/>
      <c r="B175" s="7"/>
      <c r="C175" s="69" t="s">
        <v>435</v>
      </c>
      <c r="D175" s="83" t="s">
        <v>416</v>
      </c>
      <c r="E175" s="88" t="s">
        <v>331</v>
      </c>
      <c r="F175" s="83" t="s">
        <v>420</v>
      </c>
      <c r="G175" s="90">
        <v>2007</v>
      </c>
      <c r="H175" s="186"/>
      <c r="I175" s="83" t="s">
        <v>424</v>
      </c>
      <c r="J175" s="140"/>
      <c r="K175" s="83" t="s">
        <v>72</v>
      </c>
      <c r="L175" s="140"/>
      <c r="M175" s="83" t="s">
        <v>81</v>
      </c>
      <c r="N175" s="96">
        <v>19745821.37797413</v>
      </c>
      <c r="O175" s="185"/>
      <c r="P175" s="4"/>
      <c r="Q175" s="4"/>
      <c r="R175" s="10"/>
      <c r="S175" s="4"/>
      <c r="T175" s="4"/>
      <c r="U175" s="4"/>
      <c r="V175" s="4"/>
      <c r="W175" s="4"/>
      <c r="X175" s="83" t="s">
        <v>418</v>
      </c>
      <c r="Y175" s="83" t="s">
        <v>419</v>
      </c>
      <c r="Z175" s="83" t="s">
        <v>420</v>
      </c>
      <c r="AA175" s="92">
        <v>39332</v>
      </c>
      <c r="AB175" s="83" t="s">
        <v>442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83" t="s">
        <v>420</v>
      </c>
      <c r="AO175" s="83" t="s">
        <v>81</v>
      </c>
      <c r="AP175" s="90">
        <v>2007</v>
      </c>
      <c r="AQ175" s="14"/>
      <c r="AR175" s="14"/>
      <c r="AS175" s="14"/>
      <c r="AT175" s="96">
        <v>19745821.37797413</v>
      </c>
      <c r="AU175" s="188"/>
      <c r="AV175" s="185"/>
      <c r="AW175" s="184"/>
      <c r="AX175" s="186"/>
      <c r="AY175" s="185"/>
      <c r="AZ175" s="183"/>
      <c r="BA175" s="185"/>
      <c r="BB175" s="185"/>
    </row>
    <row r="176" spans="1:54" ht="30" hidden="1" customHeight="1" x14ac:dyDescent="0.2">
      <c r="A176" s="5"/>
      <c r="B176" s="7"/>
      <c r="C176" s="69" t="s">
        <v>433</v>
      </c>
      <c r="D176" s="83"/>
      <c r="E176" s="88"/>
      <c r="F176" s="83"/>
      <c r="G176" s="90">
        <v>2007</v>
      </c>
      <c r="H176" s="186"/>
      <c r="I176" s="83"/>
      <c r="J176" s="140"/>
      <c r="K176" s="83"/>
      <c r="L176" s="140"/>
      <c r="M176" s="83" t="s">
        <v>81</v>
      </c>
      <c r="N176" s="96">
        <v>12852606.846583722</v>
      </c>
      <c r="O176" s="185"/>
      <c r="P176" s="4"/>
      <c r="Q176" s="4"/>
      <c r="R176" s="10"/>
      <c r="S176" s="4"/>
      <c r="T176" s="4"/>
      <c r="U176" s="4"/>
      <c r="V176" s="4"/>
      <c r="W176" s="4"/>
      <c r="X176" s="83"/>
      <c r="Y176" s="83"/>
      <c r="Z176" s="83"/>
      <c r="AA176" s="92"/>
      <c r="AB176" s="83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83"/>
      <c r="AO176" s="83" t="s">
        <v>81</v>
      </c>
      <c r="AP176" s="90">
        <v>2007</v>
      </c>
      <c r="AQ176" s="14"/>
      <c r="AR176" s="14"/>
      <c r="AS176" s="14"/>
      <c r="AT176" s="96">
        <v>12852606.846583722</v>
      </c>
      <c r="AU176" s="188"/>
      <c r="AV176" s="185"/>
      <c r="AW176" s="184"/>
      <c r="AX176" s="186"/>
      <c r="AY176" s="185"/>
      <c r="AZ176" s="189"/>
      <c r="BA176" s="185"/>
      <c r="BB176" s="185"/>
    </row>
    <row r="177" spans="1:54" ht="30" hidden="1" customHeight="1" x14ac:dyDescent="0.2">
      <c r="A177" s="5"/>
      <c r="B177" s="7"/>
      <c r="C177" s="69" t="s">
        <v>444</v>
      </c>
      <c r="D177" s="83"/>
      <c r="E177" s="88"/>
      <c r="F177" s="83"/>
      <c r="G177" s="90">
        <v>2007</v>
      </c>
      <c r="H177" s="186" t="s">
        <v>666</v>
      </c>
      <c r="I177" s="83"/>
      <c r="J177" s="140"/>
      <c r="K177" s="83"/>
      <c r="L177" s="140"/>
      <c r="M177" s="83" t="s">
        <v>81</v>
      </c>
      <c r="N177" s="96">
        <v>297360121.04436272</v>
      </c>
      <c r="O177" s="185"/>
      <c r="P177" s="4"/>
      <c r="Q177" s="4"/>
      <c r="R177" s="10"/>
      <c r="S177" s="4"/>
      <c r="T177" s="4"/>
      <c r="U177" s="4"/>
      <c r="V177" s="4"/>
      <c r="W177" s="4"/>
      <c r="X177" s="83"/>
      <c r="Y177" s="83"/>
      <c r="Z177" s="83"/>
      <c r="AA177" s="92"/>
      <c r="AB177" s="83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83"/>
      <c r="AO177" s="83" t="s">
        <v>81</v>
      </c>
      <c r="AP177" s="90">
        <v>2007</v>
      </c>
      <c r="AQ177" s="14"/>
      <c r="AR177" s="14"/>
      <c r="AS177" s="14"/>
      <c r="AT177" s="96">
        <v>297360121.04436272</v>
      </c>
      <c r="AU177" s="188" t="s">
        <v>421</v>
      </c>
      <c r="AV177" s="185"/>
      <c r="AW177" s="184" t="s">
        <v>645</v>
      </c>
      <c r="AX177" s="186" t="s">
        <v>666</v>
      </c>
      <c r="AY177" s="185"/>
      <c r="AZ177" s="189" t="s">
        <v>446</v>
      </c>
      <c r="BA177" s="185"/>
      <c r="BB177" s="185"/>
    </row>
    <row r="178" spans="1:54" ht="30" hidden="1" customHeight="1" x14ac:dyDescent="0.2">
      <c r="A178" s="5"/>
      <c r="B178" s="7"/>
      <c r="C178" s="69" t="s">
        <v>435</v>
      </c>
      <c r="D178" s="83" t="s">
        <v>416</v>
      </c>
      <c r="E178" s="88" t="s">
        <v>331</v>
      </c>
      <c r="F178" s="83" t="s">
        <v>420</v>
      </c>
      <c r="G178" s="90">
        <v>2007</v>
      </c>
      <c r="H178" s="186"/>
      <c r="I178" s="83" t="s">
        <v>424</v>
      </c>
      <c r="J178" s="140"/>
      <c r="K178" s="83" t="s">
        <v>72</v>
      </c>
      <c r="L178" s="140"/>
      <c r="M178" s="83" t="s">
        <v>81</v>
      </c>
      <c r="N178" s="96">
        <v>19680554.233831324</v>
      </c>
      <c r="O178" s="185"/>
      <c r="P178" s="4"/>
      <c r="Q178" s="4"/>
      <c r="R178" s="10"/>
      <c r="S178" s="4"/>
      <c r="T178" s="4"/>
      <c r="U178" s="4"/>
      <c r="V178" s="4"/>
      <c r="W178" s="4"/>
      <c r="X178" s="83" t="s">
        <v>418</v>
      </c>
      <c r="Y178" s="83" t="s">
        <v>419</v>
      </c>
      <c r="Z178" s="83" t="s">
        <v>420</v>
      </c>
      <c r="AA178" s="92">
        <v>39335</v>
      </c>
      <c r="AB178" s="83" t="s">
        <v>445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83" t="s">
        <v>420</v>
      </c>
      <c r="AO178" s="83" t="s">
        <v>81</v>
      </c>
      <c r="AP178" s="90">
        <v>2007</v>
      </c>
      <c r="AQ178" s="14"/>
      <c r="AR178" s="14"/>
      <c r="AS178" s="14"/>
      <c r="AT178" s="96">
        <v>19680554.233831324</v>
      </c>
      <c r="AU178" s="188"/>
      <c r="AV178" s="185"/>
      <c r="AW178" s="184"/>
      <c r="AX178" s="186"/>
      <c r="AY178" s="185"/>
      <c r="AZ178" s="189"/>
      <c r="BA178" s="185"/>
      <c r="BB178" s="185"/>
    </row>
    <row r="179" spans="1:54" ht="30" hidden="1" customHeight="1" x14ac:dyDescent="0.2">
      <c r="A179" s="5"/>
      <c r="B179" s="7"/>
      <c r="C179" s="69" t="s">
        <v>433</v>
      </c>
      <c r="D179" s="83"/>
      <c r="E179" s="88"/>
      <c r="F179" s="83"/>
      <c r="G179" s="90">
        <v>2007</v>
      </c>
      <c r="H179" s="186"/>
      <c r="I179" s="83"/>
      <c r="J179" s="140"/>
      <c r="K179" s="83"/>
      <c r="L179" s="140"/>
      <c r="M179" s="83" t="s">
        <v>81</v>
      </c>
      <c r="N179" s="96">
        <v>12852606.846583722</v>
      </c>
      <c r="O179" s="185"/>
      <c r="P179" s="4"/>
      <c r="Q179" s="4"/>
      <c r="R179" s="10"/>
      <c r="S179" s="4"/>
      <c r="T179" s="4"/>
      <c r="U179" s="4"/>
      <c r="V179" s="4"/>
      <c r="W179" s="4"/>
      <c r="X179" s="83"/>
      <c r="Y179" s="83"/>
      <c r="Z179" s="83"/>
      <c r="AA179" s="92"/>
      <c r="AB179" s="83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83"/>
      <c r="AO179" s="83" t="s">
        <v>81</v>
      </c>
      <c r="AP179" s="90">
        <v>2007</v>
      </c>
      <c r="AQ179" s="14"/>
      <c r="AR179" s="14"/>
      <c r="AS179" s="14"/>
      <c r="AT179" s="96">
        <v>12852606.846583722</v>
      </c>
      <c r="AU179" s="188"/>
      <c r="AV179" s="185"/>
      <c r="AW179" s="184"/>
      <c r="AX179" s="186"/>
      <c r="AY179" s="185"/>
      <c r="AZ179" s="189"/>
      <c r="BA179" s="185"/>
      <c r="BB179" s="185"/>
    </row>
    <row r="180" spans="1:54" ht="30" hidden="1" customHeight="1" x14ac:dyDescent="0.2">
      <c r="A180" s="5"/>
      <c r="B180" s="7"/>
      <c r="C180" s="162" t="s">
        <v>447</v>
      </c>
      <c r="D180" s="83"/>
      <c r="E180" s="88"/>
      <c r="F180" s="83"/>
      <c r="G180" s="90">
        <v>2007</v>
      </c>
      <c r="H180" s="186" t="s">
        <v>667</v>
      </c>
      <c r="I180" s="83"/>
      <c r="J180" s="140"/>
      <c r="K180" s="83"/>
      <c r="L180" s="140"/>
      <c r="M180" s="83" t="s">
        <v>81</v>
      </c>
      <c r="N180" s="96">
        <v>50105084.503478728</v>
      </c>
      <c r="O180" s="185"/>
      <c r="P180" s="4"/>
      <c r="Q180" s="4"/>
      <c r="R180" s="10"/>
      <c r="S180" s="4"/>
      <c r="T180" s="4"/>
      <c r="U180" s="4"/>
      <c r="V180" s="4"/>
      <c r="W180" s="4"/>
      <c r="X180" s="83"/>
      <c r="Y180" s="83"/>
      <c r="Z180" s="83"/>
      <c r="AA180" s="92"/>
      <c r="AB180" s="83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83"/>
      <c r="AO180" s="83" t="s">
        <v>81</v>
      </c>
      <c r="AP180" s="90">
        <v>2007</v>
      </c>
      <c r="AQ180" s="14"/>
      <c r="AR180" s="14"/>
      <c r="AS180" s="14"/>
      <c r="AT180" s="96">
        <v>50105084.503478728</v>
      </c>
      <c r="AU180" s="188" t="s">
        <v>421</v>
      </c>
      <c r="AV180" s="185"/>
      <c r="AW180" s="184" t="s">
        <v>645</v>
      </c>
      <c r="AX180" s="186" t="s">
        <v>667</v>
      </c>
      <c r="AY180" s="185"/>
      <c r="AZ180" s="189" t="s">
        <v>449</v>
      </c>
      <c r="BA180" s="185"/>
      <c r="BB180" s="185"/>
    </row>
    <row r="181" spans="1:54" ht="30" hidden="1" customHeight="1" x14ac:dyDescent="0.2">
      <c r="A181" s="5"/>
      <c r="B181" s="7"/>
      <c r="C181" s="69" t="s">
        <v>435</v>
      </c>
      <c r="D181" s="83" t="s">
        <v>416</v>
      </c>
      <c r="E181" s="88" t="s">
        <v>331</v>
      </c>
      <c r="F181" s="83" t="s">
        <v>420</v>
      </c>
      <c r="G181" s="90">
        <v>2007</v>
      </c>
      <c r="H181" s="186"/>
      <c r="I181" s="83" t="s">
        <v>424</v>
      </c>
      <c r="J181" s="140"/>
      <c r="K181" s="83" t="s">
        <v>72</v>
      </c>
      <c r="L181" s="140"/>
      <c r="M181" s="83" t="s">
        <v>81</v>
      </c>
      <c r="N181" s="96">
        <v>3413973.6936238008</v>
      </c>
      <c r="O181" s="185"/>
      <c r="P181" s="4"/>
      <c r="Q181" s="4"/>
      <c r="R181" s="10"/>
      <c r="S181" s="4"/>
      <c r="T181" s="4"/>
      <c r="U181" s="4"/>
      <c r="V181" s="4"/>
      <c r="W181" s="4"/>
      <c r="X181" s="83" t="s">
        <v>418</v>
      </c>
      <c r="Y181" s="83" t="s">
        <v>419</v>
      </c>
      <c r="Z181" s="83" t="s">
        <v>420</v>
      </c>
      <c r="AA181" s="92">
        <v>39265</v>
      </c>
      <c r="AB181" s="83" t="s">
        <v>448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83" t="s">
        <v>420</v>
      </c>
      <c r="AO181" s="83" t="s">
        <v>81</v>
      </c>
      <c r="AP181" s="90">
        <v>2007</v>
      </c>
      <c r="AQ181" s="14"/>
      <c r="AR181" s="14"/>
      <c r="AS181" s="14"/>
      <c r="AT181" s="96">
        <v>3413973.6936238008</v>
      </c>
      <c r="AU181" s="188"/>
      <c r="AV181" s="185"/>
      <c r="AW181" s="184"/>
      <c r="AX181" s="186"/>
      <c r="AY181" s="185"/>
      <c r="AZ181" s="189"/>
      <c r="BA181" s="185"/>
      <c r="BB181" s="185"/>
    </row>
    <row r="182" spans="1:54" ht="30" hidden="1" customHeight="1" x14ac:dyDescent="0.2">
      <c r="A182" s="5"/>
      <c r="B182" s="7"/>
      <c r="C182" s="69" t="s">
        <v>433</v>
      </c>
      <c r="D182" s="83"/>
      <c r="E182" s="88"/>
      <c r="F182" s="83"/>
      <c r="G182" s="90">
        <v>2007</v>
      </c>
      <c r="H182" s="186"/>
      <c r="I182" s="83"/>
      <c r="J182" s="140"/>
      <c r="K182" s="83"/>
      <c r="L182" s="140"/>
      <c r="M182" s="83" t="s">
        <v>81</v>
      </c>
      <c r="N182" s="96">
        <v>1907808.8287897711</v>
      </c>
      <c r="O182" s="185"/>
      <c r="P182" s="4"/>
      <c r="Q182" s="4"/>
      <c r="R182" s="10"/>
      <c r="S182" s="4"/>
      <c r="T182" s="4"/>
      <c r="U182" s="4"/>
      <c r="V182" s="4"/>
      <c r="W182" s="4"/>
      <c r="X182" s="83"/>
      <c r="Y182" s="83"/>
      <c r="Z182" s="83"/>
      <c r="AA182" s="83"/>
      <c r="AB182" s="83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83"/>
      <c r="AO182" s="83" t="s">
        <v>81</v>
      </c>
      <c r="AP182" s="90">
        <v>2007</v>
      </c>
      <c r="AQ182" s="14"/>
      <c r="AR182" s="14"/>
      <c r="AS182" s="14"/>
      <c r="AT182" s="96">
        <v>1907808.8287897711</v>
      </c>
      <c r="AU182" s="188"/>
      <c r="AV182" s="185"/>
      <c r="AW182" s="184"/>
      <c r="AX182" s="186"/>
      <c r="AY182" s="185"/>
      <c r="AZ182" s="189"/>
      <c r="BA182" s="185"/>
      <c r="BB182" s="185"/>
    </row>
    <row r="183" spans="1:54" ht="30" hidden="1" customHeight="1" x14ac:dyDescent="0.2">
      <c r="A183" s="5"/>
      <c r="B183" s="7"/>
      <c r="C183" s="69" t="s">
        <v>450</v>
      </c>
      <c r="D183" s="83" t="s">
        <v>451</v>
      </c>
      <c r="E183" s="88" t="s">
        <v>331</v>
      </c>
      <c r="F183" s="83" t="s">
        <v>420</v>
      </c>
      <c r="G183" s="90">
        <v>2007</v>
      </c>
      <c r="H183" s="186" t="s">
        <v>668</v>
      </c>
      <c r="I183" s="83" t="s">
        <v>452</v>
      </c>
      <c r="J183" s="140"/>
      <c r="K183" s="83" t="s">
        <v>72</v>
      </c>
      <c r="L183" s="140"/>
      <c r="M183" s="83" t="s">
        <v>81</v>
      </c>
      <c r="N183" s="96">
        <v>1273834223.4481165</v>
      </c>
      <c r="O183" s="185"/>
      <c r="P183" s="4"/>
      <c r="Q183" s="4"/>
      <c r="R183" s="10"/>
      <c r="S183" s="4"/>
      <c r="T183" s="4"/>
      <c r="U183" s="4"/>
      <c r="V183" s="4"/>
      <c r="W183" s="4"/>
      <c r="X183" s="83" t="s">
        <v>418</v>
      </c>
      <c r="Y183" s="83" t="s">
        <v>419</v>
      </c>
      <c r="Z183" s="83" t="s">
        <v>420</v>
      </c>
      <c r="AA183" s="83" t="s">
        <v>72</v>
      </c>
      <c r="AB183" s="83" t="s">
        <v>72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83" t="s">
        <v>420</v>
      </c>
      <c r="AO183" s="83" t="s">
        <v>81</v>
      </c>
      <c r="AP183" s="90">
        <v>2007</v>
      </c>
      <c r="AQ183" s="14"/>
      <c r="AR183" s="14"/>
      <c r="AS183" s="14"/>
      <c r="AT183" s="96">
        <v>1273834223.4481165</v>
      </c>
      <c r="AU183" s="188" t="s">
        <v>421</v>
      </c>
      <c r="AV183" s="185"/>
      <c r="AW183" s="184" t="s">
        <v>645</v>
      </c>
      <c r="AX183" s="186" t="s">
        <v>668</v>
      </c>
      <c r="AY183" s="185"/>
      <c r="AZ183" s="189" t="s">
        <v>453</v>
      </c>
      <c r="BA183" s="185"/>
      <c r="BB183" s="185"/>
    </row>
    <row r="184" spans="1:54" ht="30" hidden="1" customHeight="1" x14ac:dyDescent="0.2">
      <c r="A184" s="5"/>
      <c r="B184" s="7"/>
      <c r="C184" s="69" t="s">
        <v>454</v>
      </c>
      <c r="D184" s="83"/>
      <c r="E184" s="88"/>
      <c r="F184" s="83"/>
      <c r="G184" s="90">
        <v>2007</v>
      </c>
      <c r="H184" s="186"/>
      <c r="I184" s="83"/>
      <c r="J184" s="140"/>
      <c r="K184" s="83"/>
      <c r="L184" s="140"/>
      <c r="M184" s="83" t="s">
        <v>81</v>
      </c>
      <c r="N184" s="96">
        <v>54832082.593611114</v>
      </c>
      <c r="O184" s="185"/>
      <c r="P184" s="4"/>
      <c r="Q184" s="4"/>
      <c r="R184" s="10"/>
      <c r="S184" s="4"/>
      <c r="T184" s="4"/>
      <c r="U184" s="4"/>
      <c r="V184" s="4"/>
      <c r="W184" s="4"/>
      <c r="X184" s="83"/>
      <c r="Y184" s="83"/>
      <c r="Z184" s="83"/>
      <c r="AA184" s="83"/>
      <c r="AB184" s="83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83"/>
      <c r="AO184" s="83" t="s">
        <v>81</v>
      </c>
      <c r="AP184" s="90">
        <v>2007</v>
      </c>
      <c r="AQ184" s="14"/>
      <c r="AR184" s="14"/>
      <c r="AS184" s="14"/>
      <c r="AT184" s="96">
        <v>54832082.593611114</v>
      </c>
      <c r="AU184" s="188"/>
      <c r="AV184" s="185"/>
      <c r="AW184" s="184"/>
      <c r="AX184" s="186"/>
      <c r="AY184" s="185"/>
      <c r="AZ184" s="189"/>
      <c r="BA184" s="185"/>
      <c r="BB184" s="185"/>
    </row>
    <row r="185" spans="1:54" ht="30" hidden="1" customHeight="1" x14ac:dyDescent="0.2">
      <c r="A185" s="5"/>
      <c r="B185" s="7"/>
      <c r="C185" s="69" t="s">
        <v>455</v>
      </c>
      <c r="D185" s="83"/>
      <c r="E185" s="88"/>
      <c r="F185" s="83"/>
      <c r="G185" s="90">
        <v>2007</v>
      </c>
      <c r="H185" s="186"/>
      <c r="I185" s="83"/>
      <c r="J185" s="140"/>
      <c r="K185" s="83"/>
      <c r="L185" s="140"/>
      <c r="M185" s="83" t="s">
        <v>81</v>
      </c>
      <c r="N185" s="96">
        <v>38501946.932928301</v>
      </c>
      <c r="O185" s="185"/>
      <c r="P185" s="4"/>
      <c r="Q185" s="4"/>
      <c r="R185" s="10"/>
      <c r="S185" s="4"/>
      <c r="T185" s="4"/>
      <c r="U185" s="4"/>
      <c r="V185" s="4"/>
      <c r="W185" s="4"/>
      <c r="X185" s="83"/>
      <c r="Y185" s="83"/>
      <c r="Z185" s="83"/>
      <c r="AA185" s="83"/>
      <c r="AB185" s="83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83"/>
      <c r="AO185" s="83" t="s">
        <v>81</v>
      </c>
      <c r="AP185" s="90">
        <v>2007</v>
      </c>
      <c r="AQ185" s="14"/>
      <c r="AR185" s="14"/>
      <c r="AS185" s="14"/>
      <c r="AT185" s="96">
        <v>38501946.932928301</v>
      </c>
      <c r="AU185" s="188"/>
      <c r="AV185" s="185"/>
      <c r="AW185" s="184"/>
      <c r="AX185" s="186"/>
      <c r="AY185" s="185"/>
      <c r="AZ185" s="189"/>
      <c r="BA185" s="185"/>
      <c r="BB185" s="185"/>
    </row>
    <row r="186" spans="1:54" ht="30" hidden="1" customHeight="1" x14ac:dyDescent="0.2">
      <c r="A186" s="5"/>
      <c r="B186" s="7"/>
      <c r="C186" s="69" t="s">
        <v>456</v>
      </c>
      <c r="D186" s="83" t="s">
        <v>416</v>
      </c>
      <c r="E186" s="88" t="s">
        <v>331</v>
      </c>
      <c r="F186" s="83" t="s">
        <v>420</v>
      </c>
      <c r="G186" s="90">
        <v>2007</v>
      </c>
      <c r="H186" s="186" t="s">
        <v>669</v>
      </c>
      <c r="I186" s="83" t="s">
        <v>452</v>
      </c>
      <c r="J186" s="140"/>
      <c r="K186" s="83" t="s">
        <v>72</v>
      </c>
      <c r="L186" s="140"/>
      <c r="M186" s="83" t="s">
        <v>81</v>
      </c>
      <c r="N186" s="96">
        <v>1205996897.9390454</v>
      </c>
      <c r="O186" s="185"/>
      <c r="P186" s="4"/>
      <c r="Q186" s="4"/>
      <c r="R186" s="10"/>
      <c r="S186" s="4"/>
      <c r="T186" s="4"/>
      <c r="U186" s="4"/>
      <c r="V186" s="4"/>
      <c r="W186" s="4"/>
      <c r="X186" s="83" t="s">
        <v>418</v>
      </c>
      <c r="Y186" s="83" t="s">
        <v>419</v>
      </c>
      <c r="Z186" s="83" t="s">
        <v>420</v>
      </c>
      <c r="AA186" s="83" t="s">
        <v>72</v>
      </c>
      <c r="AB186" s="83" t="s">
        <v>72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83" t="s">
        <v>420</v>
      </c>
      <c r="AO186" s="83" t="s">
        <v>81</v>
      </c>
      <c r="AP186" s="90">
        <v>2007</v>
      </c>
      <c r="AQ186" s="14"/>
      <c r="AR186" s="14"/>
      <c r="AS186" s="14"/>
      <c r="AT186" s="96">
        <v>1205996897.9390454</v>
      </c>
      <c r="AU186" s="188" t="s">
        <v>421</v>
      </c>
      <c r="AV186" s="185"/>
      <c r="AW186" s="184" t="s">
        <v>645</v>
      </c>
      <c r="AX186" s="186" t="s">
        <v>669</v>
      </c>
      <c r="AY186" s="185"/>
      <c r="AZ186" s="189" t="s">
        <v>457</v>
      </c>
      <c r="BA186" s="185"/>
      <c r="BB186" s="185"/>
    </row>
    <row r="187" spans="1:54" ht="30" hidden="1" customHeight="1" x14ac:dyDescent="0.2">
      <c r="A187" s="5"/>
      <c r="B187" s="7"/>
      <c r="C187" s="69" t="s">
        <v>454</v>
      </c>
      <c r="D187" s="83"/>
      <c r="E187" s="88"/>
      <c r="F187" s="83"/>
      <c r="G187" s="90">
        <v>2007</v>
      </c>
      <c r="H187" s="186"/>
      <c r="I187" s="83"/>
      <c r="J187" s="140"/>
      <c r="K187" s="83"/>
      <c r="L187" s="140"/>
      <c r="M187" s="83" t="s">
        <v>81</v>
      </c>
      <c r="N187" s="96">
        <v>52920651.37768773</v>
      </c>
      <c r="O187" s="185"/>
      <c r="P187" s="4"/>
      <c r="Q187" s="4"/>
      <c r="R187" s="10"/>
      <c r="S187" s="4"/>
      <c r="T187" s="4"/>
      <c r="U187" s="4"/>
      <c r="V187" s="4"/>
      <c r="W187" s="4"/>
      <c r="X187" s="83"/>
      <c r="Y187" s="83"/>
      <c r="Z187" s="83"/>
      <c r="AA187" s="83"/>
      <c r="AB187" s="83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83"/>
      <c r="AO187" s="83" t="s">
        <v>81</v>
      </c>
      <c r="AP187" s="90">
        <v>2007</v>
      </c>
      <c r="AQ187" s="14"/>
      <c r="AR187" s="14"/>
      <c r="AS187" s="14"/>
      <c r="AT187" s="96">
        <v>52920651.37768773</v>
      </c>
      <c r="AU187" s="188"/>
      <c r="AV187" s="185"/>
      <c r="AW187" s="184"/>
      <c r="AX187" s="186"/>
      <c r="AY187" s="185"/>
      <c r="AZ187" s="189"/>
      <c r="BA187" s="185"/>
      <c r="BB187" s="185"/>
    </row>
    <row r="188" spans="1:54" ht="30" hidden="1" customHeight="1" x14ac:dyDescent="0.2">
      <c r="A188" s="5"/>
      <c r="B188" s="7"/>
      <c r="C188" s="69" t="s">
        <v>455</v>
      </c>
      <c r="D188" s="83"/>
      <c r="E188" s="88"/>
      <c r="F188" s="83"/>
      <c r="G188" s="90">
        <v>2007</v>
      </c>
      <c r="H188" s="186"/>
      <c r="I188" s="83"/>
      <c r="J188" s="140"/>
      <c r="K188" s="83"/>
      <c r="L188" s="140"/>
      <c r="M188" s="83" t="s">
        <v>81</v>
      </c>
      <c r="N188" s="96">
        <v>37159779.417746834</v>
      </c>
      <c r="O188" s="185"/>
      <c r="P188" s="4"/>
      <c r="Q188" s="4"/>
      <c r="R188" s="10"/>
      <c r="S188" s="4"/>
      <c r="T188" s="4"/>
      <c r="U188" s="4"/>
      <c r="V188" s="4"/>
      <c r="W188" s="4"/>
      <c r="X188" s="83"/>
      <c r="Y188" s="83"/>
      <c r="Z188" s="83"/>
      <c r="AA188" s="83"/>
      <c r="AB188" s="83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83"/>
      <c r="AO188" s="83" t="s">
        <v>81</v>
      </c>
      <c r="AP188" s="90">
        <v>2007</v>
      </c>
      <c r="AQ188" s="14"/>
      <c r="AR188" s="14"/>
      <c r="AS188" s="14"/>
      <c r="AT188" s="96">
        <v>37159779.417746834</v>
      </c>
      <c r="AU188" s="188"/>
      <c r="AV188" s="185"/>
      <c r="AW188" s="184"/>
      <c r="AX188" s="186"/>
      <c r="AY188" s="185"/>
      <c r="AZ188" s="189"/>
      <c r="BA188" s="185"/>
      <c r="BB188" s="185"/>
    </row>
    <row r="189" spans="1:54" ht="30" hidden="1" customHeight="1" x14ac:dyDescent="0.2">
      <c r="A189" s="5"/>
      <c r="B189" s="7"/>
      <c r="C189" s="69" t="s">
        <v>458</v>
      </c>
      <c r="D189" s="83"/>
      <c r="E189" s="88"/>
      <c r="F189" s="83" t="s">
        <v>420</v>
      </c>
      <c r="G189" s="90">
        <v>2007</v>
      </c>
      <c r="H189" s="186" t="s">
        <v>670</v>
      </c>
      <c r="I189" s="83" t="s">
        <v>452</v>
      </c>
      <c r="J189" s="140"/>
      <c r="K189" s="83" t="s">
        <v>72</v>
      </c>
      <c r="L189" s="140"/>
      <c r="M189" s="83" t="s">
        <v>81</v>
      </c>
      <c r="N189" s="96">
        <v>340694123.66778028</v>
      </c>
      <c r="O189" s="185"/>
      <c r="P189" s="4"/>
      <c r="Q189" s="4"/>
      <c r="R189" s="10"/>
      <c r="S189" s="4"/>
      <c r="T189" s="4"/>
      <c r="U189" s="4"/>
      <c r="V189" s="4"/>
      <c r="W189" s="4"/>
      <c r="X189" s="83" t="s">
        <v>418</v>
      </c>
      <c r="Y189" s="83" t="s">
        <v>419</v>
      </c>
      <c r="Z189" s="83" t="s">
        <v>420</v>
      </c>
      <c r="AA189" s="83" t="s">
        <v>72</v>
      </c>
      <c r="AB189" s="83" t="s">
        <v>72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83" t="s">
        <v>420</v>
      </c>
      <c r="AO189" s="83" t="s">
        <v>81</v>
      </c>
      <c r="AP189" s="90">
        <v>2007</v>
      </c>
      <c r="AQ189" s="14"/>
      <c r="AR189" s="14"/>
      <c r="AS189" s="14"/>
      <c r="AT189" s="96">
        <v>340694123.66778028</v>
      </c>
      <c r="AU189" s="188" t="s">
        <v>421</v>
      </c>
      <c r="AV189" s="185"/>
      <c r="AW189" s="184" t="s">
        <v>645</v>
      </c>
      <c r="AX189" s="186" t="s">
        <v>670</v>
      </c>
      <c r="AY189" s="185"/>
      <c r="AZ189" s="189" t="s">
        <v>459</v>
      </c>
      <c r="BA189" s="185"/>
      <c r="BB189" s="185"/>
    </row>
    <row r="190" spans="1:54" ht="30" hidden="1" customHeight="1" x14ac:dyDescent="0.2">
      <c r="A190" s="5"/>
      <c r="B190" s="7"/>
      <c r="C190" s="69" t="s">
        <v>455</v>
      </c>
      <c r="D190" s="83"/>
      <c r="E190" s="88"/>
      <c r="F190" s="83"/>
      <c r="G190" s="90">
        <v>2007</v>
      </c>
      <c r="H190" s="186"/>
      <c r="I190" s="83"/>
      <c r="J190" s="140"/>
      <c r="K190" s="83"/>
      <c r="L190" s="140"/>
      <c r="M190" s="83" t="s">
        <v>81</v>
      </c>
      <c r="N190" s="96">
        <v>23160567.426470395</v>
      </c>
      <c r="O190" s="185"/>
      <c r="P190" s="4"/>
      <c r="Q190" s="4"/>
      <c r="R190" s="10"/>
      <c r="S190" s="4"/>
      <c r="T190" s="4"/>
      <c r="U190" s="4"/>
      <c r="V190" s="4"/>
      <c r="W190" s="4"/>
      <c r="X190" s="83"/>
      <c r="Y190" s="83"/>
      <c r="Z190" s="83"/>
      <c r="AA190" s="83"/>
      <c r="AB190" s="83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83"/>
      <c r="AO190" s="83" t="s">
        <v>81</v>
      </c>
      <c r="AP190" s="90">
        <v>2007</v>
      </c>
      <c r="AQ190" s="14"/>
      <c r="AR190" s="14"/>
      <c r="AS190" s="14"/>
      <c r="AT190" s="96">
        <v>23160567.426470395</v>
      </c>
      <c r="AU190" s="188"/>
      <c r="AV190" s="185"/>
      <c r="AW190" s="184"/>
      <c r="AX190" s="186"/>
      <c r="AY190" s="185"/>
      <c r="AZ190" s="189"/>
      <c r="BA190" s="185"/>
      <c r="BB190" s="185"/>
    </row>
    <row r="191" spans="1:54" ht="30" hidden="1" customHeight="1" x14ac:dyDescent="0.2">
      <c r="A191" s="5"/>
      <c r="B191" s="7"/>
      <c r="C191" s="69" t="s">
        <v>460</v>
      </c>
      <c r="D191" s="83" t="s">
        <v>451</v>
      </c>
      <c r="E191" s="88" t="s">
        <v>331</v>
      </c>
      <c r="F191" s="83" t="s">
        <v>420</v>
      </c>
      <c r="G191" s="90">
        <v>2007</v>
      </c>
      <c r="H191" s="186" t="s">
        <v>671</v>
      </c>
      <c r="I191" s="83" t="s">
        <v>452</v>
      </c>
      <c r="J191" s="140"/>
      <c r="K191" s="83" t="s">
        <v>72</v>
      </c>
      <c r="L191" s="140"/>
      <c r="M191" s="83" t="s">
        <v>81</v>
      </c>
      <c r="N191" s="96">
        <v>14195186.487191532</v>
      </c>
      <c r="O191" s="185"/>
      <c r="P191" s="4"/>
      <c r="Q191" s="4"/>
      <c r="R191" s="10"/>
      <c r="S191" s="4"/>
      <c r="T191" s="4"/>
      <c r="U191" s="4"/>
      <c r="V191" s="4"/>
      <c r="W191" s="4"/>
      <c r="X191" s="83" t="s">
        <v>418</v>
      </c>
      <c r="Y191" s="83" t="s">
        <v>419</v>
      </c>
      <c r="Z191" s="83" t="s">
        <v>420</v>
      </c>
      <c r="AA191" s="83">
        <v>39330</v>
      </c>
      <c r="AB191" s="83" t="s">
        <v>461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83" t="s">
        <v>420</v>
      </c>
      <c r="AO191" s="83" t="s">
        <v>81</v>
      </c>
      <c r="AP191" s="90">
        <v>2007</v>
      </c>
      <c r="AQ191" s="14"/>
      <c r="AR191" s="14"/>
      <c r="AS191" s="14"/>
      <c r="AT191" s="96">
        <v>14195186.487191532</v>
      </c>
      <c r="AU191" s="188" t="s">
        <v>421</v>
      </c>
      <c r="AV191" s="185"/>
      <c r="AW191" s="184" t="s">
        <v>645</v>
      </c>
      <c r="AX191" s="186" t="s">
        <v>671</v>
      </c>
      <c r="AY191" s="185"/>
      <c r="AZ191" s="189" t="s">
        <v>462</v>
      </c>
      <c r="BA191" s="185"/>
      <c r="BB191" s="185"/>
    </row>
    <row r="192" spans="1:54" ht="30" hidden="1" customHeight="1" x14ac:dyDescent="0.2">
      <c r="A192" s="5"/>
      <c r="B192" s="7"/>
      <c r="C192" s="69" t="s">
        <v>454</v>
      </c>
      <c r="D192" s="83"/>
      <c r="E192" s="88"/>
      <c r="F192" s="83"/>
      <c r="G192" s="90">
        <v>2007</v>
      </c>
      <c r="H192" s="186"/>
      <c r="I192" s="83"/>
      <c r="J192" s="140"/>
      <c r="K192" s="83"/>
      <c r="L192" s="140"/>
      <c r="M192" s="83" t="s">
        <v>81</v>
      </c>
      <c r="N192" s="96">
        <v>291284008.66030335</v>
      </c>
      <c r="O192" s="185"/>
      <c r="P192" s="4"/>
      <c r="Q192" s="4"/>
      <c r="R192" s="10"/>
      <c r="S192" s="4"/>
      <c r="T192" s="4"/>
      <c r="U192" s="4"/>
      <c r="V192" s="4"/>
      <c r="W192" s="4"/>
      <c r="X192" s="83"/>
      <c r="Y192" s="83"/>
      <c r="Z192" s="83"/>
      <c r="AA192" s="83"/>
      <c r="AB192" s="83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83"/>
      <c r="AO192" s="83" t="s">
        <v>81</v>
      </c>
      <c r="AP192" s="90">
        <v>2007</v>
      </c>
      <c r="AQ192" s="14"/>
      <c r="AR192" s="14"/>
      <c r="AS192" s="14"/>
      <c r="AT192" s="96">
        <v>291284008.66030335</v>
      </c>
      <c r="AU192" s="188"/>
      <c r="AV192" s="185"/>
      <c r="AW192" s="184"/>
      <c r="AX192" s="186"/>
      <c r="AY192" s="185"/>
      <c r="AZ192" s="189"/>
      <c r="BA192" s="185"/>
      <c r="BB192" s="185"/>
    </row>
    <row r="193" spans="1:54" ht="30" hidden="1" customHeight="1" x14ac:dyDescent="0.2">
      <c r="A193" s="5"/>
      <c r="B193" s="7"/>
      <c r="C193" s="69" t="s">
        <v>455</v>
      </c>
      <c r="D193" s="83"/>
      <c r="E193" s="88"/>
      <c r="F193" s="83"/>
      <c r="G193" s="90">
        <v>2007</v>
      </c>
      <c r="H193" s="186"/>
      <c r="I193" s="83"/>
      <c r="J193" s="140"/>
      <c r="K193" s="83"/>
      <c r="L193" s="140"/>
      <c r="M193" s="83" t="s">
        <v>81</v>
      </c>
      <c r="N193" s="96">
        <v>22235567.805751145</v>
      </c>
      <c r="O193" s="185"/>
      <c r="P193" s="4"/>
      <c r="Q193" s="4"/>
      <c r="R193" s="10"/>
      <c r="S193" s="4"/>
      <c r="T193" s="4"/>
      <c r="U193" s="4"/>
      <c r="V193" s="4"/>
      <c r="W193" s="4"/>
      <c r="X193" s="83"/>
      <c r="Y193" s="83"/>
      <c r="Z193" s="83"/>
      <c r="AA193" s="83"/>
      <c r="AB193" s="83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83"/>
      <c r="AO193" s="83" t="s">
        <v>81</v>
      </c>
      <c r="AP193" s="90">
        <v>2007</v>
      </c>
      <c r="AQ193" s="14"/>
      <c r="AR193" s="14"/>
      <c r="AS193" s="14"/>
      <c r="AT193" s="96">
        <v>22235567.805751145</v>
      </c>
      <c r="AU193" s="188"/>
      <c r="AV193" s="185"/>
      <c r="AW193" s="184"/>
      <c r="AX193" s="186"/>
      <c r="AY193" s="185"/>
      <c r="AZ193" s="189"/>
      <c r="BA193" s="185"/>
      <c r="BB193" s="185"/>
    </row>
    <row r="194" spans="1:54" ht="30" hidden="1" customHeight="1" x14ac:dyDescent="0.2">
      <c r="A194" s="5"/>
      <c r="B194" s="7"/>
      <c r="C194" s="69" t="s">
        <v>463</v>
      </c>
      <c r="D194" s="83" t="s">
        <v>451</v>
      </c>
      <c r="E194" s="88" t="s">
        <v>331</v>
      </c>
      <c r="F194" s="83" t="s">
        <v>420</v>
      </c>
      <c r="G194" s="90">
        <v>2007</v>
      </c>
      <c r="H194" s="186" t="s">
        <v>672</v>
      </c>
      <c r="I194" s="83" t="s">
        <v>452</v>
      </c>
      <c r="J194" s="140"/>
      <c r="K194" s="83" t="s">
        <v>72</v>
      </c>
      <c r="L194" s="140"/>
      <c r="M194" s="83" t="s">
        <v>81</v>
      </c>
      <c r="N194" s="96">
        <v>13868964.326299019</v>
      </c>
      <c r="O194" s="185"/>
      <c r="P194" s="4"/>
      <c r="Q194" s="4"/>
      <c r="R194" s="10"/>
      <c r="S194" s="4"/>
      <c r="T194" s="4"/>
      <c r="U194" s="4"/>
      <c r="V194" s="4"/>
      <c r="W194" s="4"/>
      <c r="X194" s="83" t="s">
        <v>418</v>
      </c>
      <c r="Y194" s="83" t="s">
        <v>419</v>
      </c>
      <c r="Z194" s="83" t="s">
        <v>420</v>
      </c>
      <c r="AA194" s="83">
        <v>39400</v>
      </c>
      <c r="AB194" s="83" t="s">
        <v>464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83" t="s">
        <v>420</v>
      </c>
      <c r="AO194" s="83" t="s">
        <v>81</v>
      </c>
      <c r="AP194" s="90">
        <v>2007</v>
      </c>
      <c r="AQ194" s="14"/>
      <c r="AR194" s="14"/>
      <c r="AS194" s="14"/>
      <c r="AT194" s="96">
        <v>13868964.326299019</v>
      </c>
      <c r="AU194" s="188" t="s">
        <v>465</v>
      </c>
      <c r="AV194" s="185"/>
      <c r="AW194" s="184" t="s">
        <v>645</v>
      </c>
      <c r="AX194" s="186" t="s">
        <v>672</v>
      </c>
      <c r="AY194" s="185"/>
      <c r="AZ194" s="189" t="s">
        <v>466</v>
      </c>
      <c r="BA194" s="185"/>
      <c r="BB194" s="185"/>
    </row>
    <row r="195" spans="1:54" ht="30" hidden="1" customHeight="1" x14ac:dyDescent="0.2">
      <c r="A195" s="5"/>
      <c r="B195" s="7"/>
      <c r="C195" s="69" t="s">
        <v>454</v>
      </c>
      <c r="D195" s="83"/>
      <c r="E195" s="88"/>
      <c r="F195" s="83"/>
      <c r="G195" s="90">
        <v>2007</v>
      </c>
      <c r="H195" s="186"/>
      <c r="I195" s="83"/>
      <c r="J195" s="140"/>
      <c r="K195" s="83"/>
      <c r="L195" s="140"/>
      <c r="M195" s="83" t="s">
        <v>81</v>
      </c>
      <c r="N195" s="96">
        <v>70098569.692707002</v>
      </c>
      <c r="O195" s="185"/>
      <c r="P195" s="4"/>
      <c r="Q195" s="4"/>
      <c r="R195" s="10"/>
      <c r="S195" s="4"/>
      <c r="T195" s="4"/>
      <c r="U195" s="4"/>
      <c r="V195" s="4"/>
      <c r="W195" s="4"/>
      <c r="X195" s="83"/>
      <c r="Y195" s="83"/>
      <c r="Z195" s="83"/>
      <c r="AA195" s="93"/>
      <c r="AB195" s="83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83"/>
      <c r="AO195" s="83" t="s">
        <v>81</v>
      </c>
      <c r="AP195" s="90">
        <v>2007</v>
      </c>
      <c r="AQ195" s="14"/>
      <c r="AR195" s="14"/>
      <c r="AS195" s="14"/>
      <c r="AT195" s="96">
        <v>70098569.692707002</v>
      </c>
      <c r="AU195" s="188"/>
      <c r="AV195" s="185"/>
      <c r="AW195" s="184"/>
      <c r="AX195" s="186"/>
      <c r="AY195" s="185"/>
      <c r="AZ195" s="189"/>
      <c r="BA195" s="185"/>
      <c r="BB195" s="185"/>
    </row>
    <row r="196" spans="1:54" ht="30" hidden="1" customHeight="1" x14ac:dyDescent="0.2">
      <c r="A196" s="5"/>
      <c r="B196" s="7"/>
      <c r="C196" s="69" t="s">
        <v>455</v>
      </c>
      <c r="D196" s="83"/>
      <c r="E196" s="88"/>
      <c r="F196" s="83"/>
      <c r="G196" s="90">
        <v>2007</v>
      </c>
      <c r="H196" s="186"/>
      <c r="I196" s="83"/>
      <c r="J196" s="140"/>
      <c r="K196" s="83"/>
      <c r="L196" s="140"/>
      <c r="M196" s="83" t="s">
        <v>81</v>
      </c>
      <c r="N196" s="96">
        <v>4899362.3978773719</v>
      </c>
      <c r="O196" s="185"/>
      <c r="P196" s="4"/>
      <c r="Q196" s="4"/>
      <c r="R196" s="10"/>
      <c r="S196" s="4"/>
      <c r="T196" s="4"/>
      <c r="U196" s="4"/>
      <c r="V196" s="4"/>
      <c r="W196" s="4"/>
      <c r="X196" s="83"/>
      <c r="Y196" s="83"/>
      <c r="Z196" s="83"/>
      <c r="AA196" s="93"/>
      <c r="AB196" s="83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83"/>
      <c r="AO196" s="83" t="s">
        <v>81</v>
      </c>
      <c r="AP196" s="90">
        <v>2007</v>
      </c>
      <c r="AQ196" s="14"/>
      <c r="AR196" s="14"/>
      <c r="AS196" s="14"/>
      <c r="AT196" s="96">
        <v>4899362.3978773719</v>
      </c>
      <c r="AU196" s="188"/>
      <c r="AV196" s="185"/>
      <c r="AW196" s="184"/>
      <c r="AX196" s="186"/>
      <c r="AY196" s="185"/>
      <c r="AZ196" s="189"/>
      <c r="BA196" s="185"/>
      <c r="BB196" s="185"/>
    </row>
    <row r="197" spans="1:54" ht="30" hidden="1" customHeight="1" x14ac:dyDescent="0.2">
      <c r="A197" s="5"/>
      <c r="B197" s="7"/>
      <c r="C197" s="69" t="s">
        <v>467</v>
      </c>
      <c r="D197" s="83" t="s">
        <v>72</v>
      </c>
      <c r="E197" s="88" t="s">
        <v>72</v>
      </c>
      <c r="F197" s="83" t="s">
        <v>420</v>
      </c>
      <c r="G197" s="90">
        <v>2007</v>
      </c>
      <c r="H197" s="186" t="s">
        <v>673</v>
      </c>
      <c r="I197" s="83" t="s">
        <v>452</v>
      </c>
      <c r="J197" s="140"/>
      <c r="K197" s="83" t="s">
        <v>72</v>
      </c>
      <c r="L197" s="140"/>
      <c r="M197" s="83" t="s">
        <v>81</v>
      </c>
      <c r="N197" s="96">
        <v>2788867.8264840422</v>
      </c>
      <c r="O197" s="185"/>
      <c r="P197" s="4"/>
      <c r="Q197" s="4"/>
      <c r="R197" s="10"/>
      <c r="S197" s="4"/>
      <c r="T197" s="4"/>
      <c r="U197" s="4"/>
      <c r="V197" s="4"/>
      <c r="W197" s="4"/>
      <c r="X197" s="83" t="s">
        <v>418</v>
      </c>
      <c r="Y197" s="83" t="s">
        <v>419</v>
      </c>
      <c r="Z197" s="83" t="s">
        <v>420</v>
      </c>
      <c r="AA197" s="93" t="s">
        <v>72</v>
      </c>
      <c r="AB197" s="83" t="s">
        <v>72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83" t="s">
        <v>420</v>
      </c>
      <c r="AO197" s="83" t="s">
        <v>81</v>
      </c>
      <c r="AP197" s="90">
        <v>2007</v>
      </c>
      <c r="AQ197" s="14"/>
      <c r="AR197" s="14"/>
      <c r="AS197" s="14"/>
      <c r="AT197" s="96">
        <v>2788867.8264840422</v>
      </c>
      <c r="AU197" s="188" t="s">
        <v>421</v>
      </c>
      <c r="AV197" s="185"/>
      <c r="AW197" s="184" t="s">
        <v>645</v>
      </c>
      <c r="AX197" s="186" t="s">
        <v>673</v>
      </c>
      <c r="AY197" s="185"/>
      <c r="AZ197" s="189" t="s">
        <v>468</v>
      </c>
      <c r="BA197" s="185"/>
      <c r="BB197" s="185"/>
    </row>
    <row r="198" spans="1:54" ht="30" hidden="1" customHeight="1" x14ac:dyDescent="0.2">
      <c r="A198" s="5"/>
      <c r="B198" s="7"/>
      <c r="C198" s="69" t="s">
        <v>469</v>
      </c>
      <c r="D198" s="83"/>
      <c r="E198" s="88"/>
      <c r="F198" s="83" t="s">
        <v>420</v>
      </c>
      <c r="G198" s="90">
        <v>2007</v>
      </c>
      <c r="H198" s="186" t="s">
        <v>674</v>
      </c>
      <c r="I198" s="83" t="s">
        <v>470</v>
      </c>
      <c r="J198" s="140"/>
      <c r="K198" s="83" t="s">
        <v>72</v>
      </c>
      <c r="L198" s="140"/>
      <c r="M198" s="83" t="s">
        <v>81</v>
      </c>
      <c r="N198" s="96">
        <v>575104343.63131607</v>
      </c>
      <c r="O198" s="185"/>
      <c r="P198" s="4"/>
      <c r="Q198" s="4"/>
      <c r="R198" s="10"/>
      <c r="S198" s="4"/>
      <c r="T198" s="4"/>
      <c r="U198" s="4"/>
      <c r="V198" s="4"/>
      <c r="W198" s="4"/>
      <c r="X198" s="83" t="s">
        <v>418</v>
      </c>
      <c r="Y198" s="83" t="s">
        <v>419</v>
      </c>
      <c r="Z198" s="83" t="s">
        <v>420</v>
      </c>
      <c r="AA198" s="93">
        <v>39328</v>
      </c>
      <c r="AB198" s="83" t="s">
        <v>471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83" t="s">
        <v>420</v>
      </c>
      <c r="AO198" s="83" t="s">
        <v>81</v>
      </c>
      <c r="AP198" s="90">
        <v>2007</v>
      </c>
      <c r="AQ198" s="14"/>
      <c r="AR198" s="14"/>
      <c r="AS198" s="14"/>
      <c r="AT198" s="96">
        <v>575104343.63131607</v>
      </c>
      <c r="AU198" s="188" t="s">
        <v>421</v>
      </c>
      <c r="AV198" s="185"/>
      <c r="AW198" s="184" t="s">
        <v>645</v>
      </c>
      <c r="AX198" s="186" t="s">
        <v>674</v>
      </c>
      <c r="AY198" s="185"/>
      <c r="AZ198" s="189" t="s">
        <v>472</v>
      </c>
      <c r="BA198" s="185"/>
      <c r="BB198" s="185"/>
    </row>
    <row r="199" spans="1:54" ht="30" hidden="1" customHeight="1" x14ac:dyDescent="0.2">
      <c r="A199" s="5"/>
      <c r="B199" s="7"/>
      <c r="C199" s="69" t="s">
        <v>454</v>
      </c>
      <c r="D199" s="83"/>
      <c r="E199" s="88"/>
      <c r="F199" s="83"/>
      <c r="G199" s="90">
        <v>2007</v>
      </c>
      <c r="H199" s="186"/>
      <c r="I199" s="83"/>
      <c r="J199" s="140"/>
      <c r="K199" s="83"/>
      <c r="L199" s="140"/>
      <c r="M199" s="83" t="s">
        <v>81</v>
      </c>
      <c r="N199" s="96">
        <v>85617654.567072853</v>
      </c>
      <c r="O199" s="185"/>
      <c r="P199" s="4"/>
      <c r="Q199" s="4"/>
      <c r="R199" s="10"/>
      <c r="S199" s="4"/>
      <c r="T199" s="4"/>
      <c r="U199" s="4"/>
      <c r="V199" s="4"/>
      <c r="W199" s="4"/>
      <c r="X199" s="83"/>
      <c r="Y199" s="83"/>
      <c r="Z199" s="83"/>
      <c r="AA199" s="93"/>
      <c r="AB199" s="83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83"/>
      <c r="AO199" s="83" t="s">
        <v>81</v>
      </c>
      <c r="AP199" s="90">
        <v>2007</v>
      </c>
      <c r="AQ199" s="14"/>
      <c r="AR199" s="14"/>
      <c r="AS199" s="14"/>
      <c r="AT199" s="96">
        <v>85617654.567072853</v>
      </c>
      <c r="AU199" s="188"/>
      <c r="AV199" s="185"/>
      <c r="AW199" s="184"/>
      <c r="AX199" s="186"/>
      <c r="AY199" s="185"/>
      <c r="AZ199" s="189"/>
      <c r="BA199" s="185"/>
      <c r="BB199" s="185"/>
    </row>
    <row r="200" spans="1:54" ht="30" hidden="1" customHeight="1" x14ac:dyDescent="0.2">
      <c r="A200" s="5"/>
      <c r="B200" s="7"/>
      <c r="C200" s="69" t="s">
        <v>455</v>
      </c>
      <c r="D200" s="83"/>
      <c r="E200" s="88"/>
      <c r="F200" s="83"/>
      <c r="G200" s="90">
        <v>2007</v>
      </c>
      <c r="H200" s="186"/>
      <c r="I200" s="83"/>
      <c r="J200" s="140"/>
      <c r="K200" s="83"/>
      <c r="L200" s="140"/>
      <c r="M200" s="83" t="s">
        <v>81</v>
      </c>
      <c r="N200" s="96">
        <v>53698749.725163355</v>
      </c>
      <c r="O200" s="185"/>
      <c r="P200" s="4"/>
      <c r="Q200" s="4"/>
      <c r="R200" s="10"/>
      <c r="S200" s="4"/>
      <c r="T200" s="4"/>
      <c r="U200" s="4"/>
      <c r="V200" s="4"/>
      <c r="W200" s="4"/>
      <c r="X200" s="83"/>
      <c r="Y200" s="83"/>
      <c r="Z200" s="83"/>
      <c r="AA200" s="93"/>
      <c r="AB200" s="83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83"/>
      <c r="AO200" s="83" t="s">
        <v>81</v>
      </c>
      <c r="AP200" s="90">
        <v>2007</v>
      </c>
      <c r="AQ200" s="14"/>
      <c r="AR200" s="14"/>
      <c r="AS200" s="14"/>
      <c r="AT200" s="96">
        <v>53698749.725163355</v>
      </c>
      <c r="AU200" s="188"/>
      <c r="AV200" s="185"/>
      <c r="AW200" s="184"/>
      <c r="AX200" s="186"/>
      <c r="AY200" s="185"/>
      <c r="AZ200" s="189"/>
      <c r="BA200" s="185"/>
      <c r="BB200" s="185"/>
    </row>
    <row r="201" spans="1:54" ht="30" hidden="1" customHeight="1" x14ac:dyDescent="0.2">
      <c r="A201" s="5"/>
      <c r="B201" s="7"/>
      <c r="C201" s="69" t="s">
        <v>473</v>
      </c>
      <c r="D201" s="83"/>
      <c r="E201" s="88"/>
      <c r="F201" s="83" t="s">
        <v>420</v>
      </c>
      <c r="G201" s="90">
        <v>2007</v>
      </c>
      <c r="H201" s="186" t="s">
        <v>674</v>
      </c>
      <c r="I201" s="83" t="s">
        <v>470</v>
      </c>
      <c r="J201" s="140"/>
      <c r="K201" s="83" t="s">
        <v>72</v>
      </c>
      <c r="L201" s="140"/>
      <c r="M201" s="83" t="s">
        <v>81</v>
      </c>
      <c r="N201" s="96">
        <v>5131881255.2387867</v>
      </c>
      <c r="O201" s="185"/>
      <c r="P201" s="4"/>
      <c r="Q201" s="4"/>
      <c r="R201" s="10"/>
      <c r="S201" s="4"/>
      <c r="T201" s="4"/>
      <c r="U201" s="4"/>
      <c r="V201" s="4"/>
      <c r="W201" s="4"/>
      <c r="X201" s="83" t="s">
        <v>418</v>
      </c>
      <c r="Y201" s="83" t="s">
        <v>419</v>
      </c>
      <c r="Z201" s="83" t="s">
        <v>420</v>
      </c>
      <c r="AA201" s="93" t="s">
        <v>72</v>
      </c>
      <c r="AB201" s="83" t="s">
        <v>72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83" t="s">
        <v>420</v>
      </c>
      <c r="AO201" s="83" t="s">
        <v>81</v>
      </c>
      <c r="AP201" s="90">
        <v>2007</v>
      </c>
      <c r="AQ201" s="14"/>
      <c r="AR201" s="14"/>
      <c r="AS201" s="14"/>
      <c r="AT201" s="96">
        <v>5131881255.2387867</v>
      </c>
      <c r="AU201" s="188" t="s">
        <v>421</v>
      </c>
      <c r="AV201" s="185"/>
      <c r="AW201" s="184" t="s">
        <v>645</v>
      </c>
      <c r="AX201" s="186" t="s">
        <v>674</v>
      </c>
      <c r="AY201" s="185"/>
      <c r="AZ201" s="189" t="s">
        <v>474</v>
      </c>
      <c r="BA201" s="185"/>
      <c r="BB201" s="185"/>
    </row>
    <row r="202" spans="1:54" ht="30" hidden="1" customHeight="1" x14ac:dyDescent="0.2">
      <c r="A202" s="5"/>
      <c r="B202" s="7"/>
      <c r="C202" s="69" t="s">
        <v>454</v>
      </c>
      <c r="D202" s="83"/>
      <c r="E202" s="88"/>
      <c r="F202" s="83"/>
      <c r="G202" s="90">
        <v>2007</v>
      </c>
      <c r="H202" s="186"/>
      <c r="I202" s="83"/>
      <c r="J202" s="140"/>
      <c r="K202" s="83"/>
      <c r="L202" s="140"/>
      <c r="M202" s="83" t="s">
        <v>81</v>
      </c>
      <c r="N202" s="96">
        <v>150807846.79071799</v>
      </c>
      <c r="O202" s="185"/>
      <c r="P202" s="4"/>
      <c r="Q202" s="4"/>
      <c r="R202" s="10"/>
      <c r="S202" s="4"/>
      <c r="T202" s="4"/>
      <c r="U202" s="4"/>
      <c r="V202" s="4"/>
      <c r="W202" s="4"/>
      <c r="X202" s="83"/>
      <c r="Y202" s="83"/>
      <c r="Z202" s="83"/>
      <c r="AA202" s="93"/>
      <c r="AB202" s="83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83"/>
      <c r="AO202" s="83" t="s">
        <v>81</v>
      </c>
      <c r="AP202" s="90">
        <v>2007</v>
      </c>
      <c r="AQ202" s="14"/>
      <c r="AR202" s="14"/>
      <c r="AS202" s="14"/>
      <c r="AT202" s="96">
        <v>150807846.79071799</v>
      </c>
      <c r="AU202" s="188"/>
      <c r="AV202" s="185"/>
      <c r="AW202" s="184"/>
      <c r="AX202" s="186"/>
      <c r="AY202" s="185"/>
      <c r="AZ202" s="189"/>
      <c r="BA202" s="185"/>
      <c r="BB202" s="185"/>
    </row>
    <row r="203" spans="1:54" ht="30" hidden="1" customHeight="1" x14ac:dyDescent="0.2">
      <c r="A203" s="5"/>
      <c r="B203" s="7"/>
      <c r="C203" s="69" t="s">
        <v>455</v>
      </c>
      <c r="D203" s="83"/>
      <c r="E203" s="88"/>
      <c r="F203" s="83"/>
      <c r="G203" s="90">
        <v>2007</v>
      </c>
      <c r="H203" s="186"/>
      <c r="I203" s="83"/>
      <c r="J203" s="140"/>
      <c r="K203" s="83"/>
      <c r="L203" s="140"/>
      <c r="M203" s="83" t="s">
        <v>81</v>
      </c>
      <c r="N203" s="96">
        <v>90439540.998852879</v>
      </c>
      <c r="O203" s="185"/>
      <c r="P203" s="4"/>
      <c r="Q203" s="4"/>
      <c r="R203" s="10"/>
      <c r="S203" s="4"/>
      <c r="T203" s="4"/>
      <c r="U203" s="4"/>
      <c r="V203" s="4"/>
      <c r="W203" s="4"/>
      <c r="X203" s="83"/>
      <c r="Y203" s="83"/>
      <c r="Z203" s="83"/>
      <c r="AA203" s="93"/>
      <c r="AB203" s="83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83"/>
      <c r="AO203" s="83" t="s">
        <v>81</v>
      </c>
      <c r="AP203" s="90">
        <v>2007</v>
      </c>
      <c r="AQ203" s="14"/>
      <c r="AR203" s="14"/>
      <c r="AS203" s="14"/>
      <c r="AT203" s="96">
        <v>90439540.998852879</v>
      </c>
      <c r="AU203" s="188"/>
      <c r="AV203" s="185"/>
      <c r="AW203" s="184"/>
      <c r="AX203" s="186"/>
      <c r="AY203" s="185"/>
      <c r="AZ203" s="189"/>
      <c r="BA203" s="185"/>
      <c r="BB203" s="185"/>
    </row>
    <row r="204" spans="1:54" ht="30" hidden="1" customHeight="1" x14ac:dyDescent="0.2">
      <c r="A204" s="5"/>
      <c r="B204" s="7"/>
      <c r="C204" s="69" t="s">
        <v>475</v>
      </c>
      <c r="D204" s="83"/>
      <c r="E204" s="88"/>
      <c r="F204" s="83" t="s">
        <v>420</v>
      </c>
      <c r="G204" s="90">
        <v>2007</v>
      </c>
      <c r="H204" s="186" t="s">
        <v>674</v>
      </c>
      <c r="I204" s="83" t="s">
        <v>74</v>
      </c>
      <c r="J204" s="140"/>
      <c r="K204" s="83" t="s">
        <v>72</v>
      </c>
      <c r="L204" s="140"/>
      <c r="M204" s="83" t="s">
        <v>81</v>
      </c>
      <c r="N204" s="96">
        <v>194218424.98505116</v>
      </c>
      <c r="O204" s="185"/>
      <c r="P204" s="4"/>
      <c r="Q204" s="4"/>
      <c r="R204" s="10"/>
      <c r="S204" s="4"/>
      <c r="T204" s="4"/>
      <c r="U204" s="4"/>
      <c r="V204" s="4"/>
      <c r="W204" s="4"/>
      <c r="X204" s="83" t="s">
        <v>418</v>
      </c>
      <c r="Y204" s="83" t="s">
        <v>419</v>
      </c>
      <c r="Z204" s="83" t="s">
        <v>420</v>
      </c>
      <c r="AA204" s="93" t="s">
        <v>72</v>
      </c>
      <c r="AB204" s="83" t="s">
        <v>72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83" t="s">
        <v>420</v>
      </c>
      <c r="AO204" s="83" t="s">
        <v>81</v>
      </c>
      <c r="AP204" s="90">
        <v>2007</v>
      </c>
      <c r="AQ204" s="14"/>
      <c r="AR204" s="14"/>
      <c r="AS204" s="14"/>
      <c r="AT204" s="96">
        <v>194218424.98505116</v>
      </c>
      <c r="AU204" s="188" t="s">
        <v>421</v>
      </c>
      <c r="AV204" s="185"/>
      <c r="AW204" s="184" t="s">
        <v>645</v>
      </c>
      <c r="AX204" s="186" t="s">
        <v>674</v>
      </c>
      <c r="AY204" s="185"/>
      <c r="AZ204" s="189" t="s">
        <v>475</v>
      </c>
      <c r="BA204" s="185"/>
      <c r="BB204" s="185"/>
    </row>
    <row r="205" spans="1:54" ht="30" hidden="1" customHeight="1" x14ac:dyDescent="0.2">
      <c r="A205" s="5"/>
      <c r="B205" s="7"/>
      <c r="C205" s="69" t="s">
        <v>476</v>
      </c>
      <c r="D205" s="83"/>
      <c r="E205" s="88"/>
      <c r="F205" s="83" t="s">
        <v>420</v>
      </c>
      <c r="G205" s="90">
        <v>2007</v>
      </c>
      <c r="H205" s="186" t="s">
        <v>674</v>
      </c>
      <c r="I205" s="83" t="s">
        <v>74</v>
      </c>
      <c r="J205" s="140"/>
      <c r="K205" s="83" t="s">
        <v>72</v>
      </c>
      <c r="L205" s="140"/>
      <c r="M205" s="83" t="s">
        <v>81</v>
      </c>
      <c r="N205" s="96">
        <v>84663173.888832361</v>
      </c>
      <c r="O205" s="185"/>
      <c r="P205" s="4"/>
      <c r="Q205" s="4"/>
      <c r="R205" s="10"/>
      <c r="S205" s="4"/>
      <c r="T205" s="4"/>
      <c r="U205" s="4"/>
      <c r="V205" s="4"/>
      <c r="W205" s="4"/>
      <c r="X205" s="83" t="s">
        <v>418</v>
      </c>
      <c r="Y205" s="83" t="s">
        <v>419</v>
      </c>
      <c r="Z205" s="83" t="s">
        <v>420</v>
      </c>
      <c r="AA205" s="93" t="s">
        <v>72</v>
      </c>
      <c r="AB205" s="83" t="s">
        <v>72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83" t="s">
        <v>420</v>
      </c>
      <c r="AO205" s="83" t="s">
        <v>81</v>
      </c>
      <c r="AP205" s="90">
        <v>2007</v>
      </c>
      <c r="AQ205" s="14"/>
      <c r="AR205" s="14"/>
      <c r="AS205" s="14"/>
      <c r="AT205" s="96">
        <v>84663173.888832361</v>
      </c>
      <c r="AU205" s="188" t="s">
        <v>421</v>
      </c>
      <c r="AV205" s="185"/>
      <c r="AW205" s="184" t="s">
        <v>645</v>
      </c>
      <c r="AX205" s="186" t="s">
        <v>674</v>
      </c>
      <c r="AY205" s="185"/>
      <c r="AZ205" s="189" t="s">
        <v>475</v>
      </c>
      <c r="BA205" s="185"/>
      <c r="BB205" s="185"/>
    </row>
    <row r="206" spans="1:54" ht="30" hidden="1" customHeight="1" x14ac:dyDescent="0.2">
      <c r="A206" s="5"/>
      <c r="B206" s="7"/>
      <c r="C206" s="69" t="s">
        <v>477</v>
      </c>
      <c r="D206" s="83"/>
      <c r="E206" s="88"/>
      <c r="F206" s="83" t="s">
        <v>420</v>
      </c>
      <c r="G206" s="90">
        <v>2007</v>
      </c>
      <c r="H206" s="186" t="s">
        <v>674</v>
      </c>
      <c r="I206" s="83" t="s">
        <v>74</v>
      </c>
      <c r="J206" s="140"/>
      <c r="K206" s="83" t="s">
        <v>72</v>
      </c>
      <c r="L206" s="140"/>
      <c r="M206" s="83" t="s">
        <v>81</v>
      </c>
      <c r="N206" s="96">
        <v>2760210.174206153</v>
      </c>
      <c r="O206" s="185"/>
      <c r="P206" s="4"/>
      <c r="Q206" s="4"/>
      <c r="R206" s="10"/>
      <c r="S206" s="4"/>
      <c r="T206" s="4"/>
      <c r="U206" s="4"/>
      <c r="V206" s="4"/>
      <c r="W206" s="4"/>
      <c r="X206" s="83" t="s">
        <v>418</v>
      </c>
      <c r="Y206" s="83" t="s">
        <v>419</v>
      </c>
      <c r="Z206" s="83" t="s">
        <v>420</v>
      </c>
      <c r="AA206" s="93" t="s">
        <v>72</v>
      </c>
      <c r="AB206" s="83" t="s">
        <v>72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83" t="s">
        <v>420</v>
      </c>
      <c r="AO206" s="83" t="s">
        <v>81</v>
      </c>
      <c r="AP206" s="90">
        <v>2007</v>
      </c>
      <c r="AQ206" s="14"/>
      <c r="AR206" s="14"/>
      <c r="AS206" s="14"/>
      <c r="AT206" s="96">
        <v>2760210.174206153</v>
      </c>
      <c r="AU206" s="188" t="s">
        <v>421</v>
      </c>
      <c r="AV206" s="185"/>
      <c r="AW206" s="184" t="s">
        <v>645</v>
      </c>
      <c r="AX206" s="186" t="s">
        <v>674</v>
      </c>
      <c r="AY206" s="185"/>
      <c r="AZ206" s="189" t="s">
        <v>475</v>
      </c>
      <c r="BA206" s="185"/>
      <c r="BB206" s="185"/>
    </row>
    <row r="207" spans="1:54" ht="30" hidden="1" customHeight="1" x14ac:dyDescent="0.2">
      <c r="A207" s="5"/>
      <c r="B207" s="7"/>
      <c r="C207" s="25" t="s">
        <v>478</v>
      </c>
      <c r="D207" s="51" t="s">
        <v>451</v>
      </c>
      <c r="E207" s="64" t="s">
        <v>331</v>
      </c>
      <c r="F207" s="51" t="s">
        <v>420</v>
      </c>
      <c r="G207" s="90">
        <v>2008</v>
      </c>
      <c r="H207" s="186" t="s">
        <v>674</v>
      </c>
      <c r="I207" s="50" t="s">
        <v>479</v>
      </c>
      <c r="J207" s="140"/>
      <c r="K207" s="84" t="s">
        <v>72</v>
      </c>
      <c r="L207" s="140"/>
      <c r="M207" s="83" t="s">
        <v>81</v>
      </c>
      <c r="N207" s="96">
        <v>1423870800</v>
      </c>
      <c r="O207" s="185"/>
      <c r="P207" s="4"/>
      <c r="Q207" s="4"/>
      <c r="R207" s="10"/>
      <c r="S207" s="4"/>
      <c r="T207" s="4"/>
      <c r="U207" s="4"/>
      <c r="V207" s="4"/>
      <c r="W207" s="4"/>
      <c r="X207" s="51" t="s">
        <v>418</v>
      </c>
      <c r="Y207" s="51" t="s">
        <v>419</v>
      </c>
      <c r="Z207" s="51" t="s">
        <v>420</v>
      </c>
      <c r="AA207" s="51" t="s">
        <v>72</v>
      </c>
      <c r="AB207" s="51" t="s">
        <v>72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51" t="s">
        <v>420</v>
      </c>
      <c r="AO207" s="83" t="s">
        <v>81</v>
      </c>
      <c r="AP207" s="90">
        <v>2008</v>
      </c>
      <c r="AQ207" s="14"/>
      <c r="AR207" s="14"/>
      <c r="AS207" s="14"/>
      <c r="AT207" s="96">
        <v>1423870800</v>
      </c>
      <c r="AU207" s="98" t="s">
        <v>421</v>
      </c>
      <c r="AV207" s="185"/>
      <c r="AW207" s="184" t="s">
        <v>645</v>
      </c>
      <c r="AX207" s="186" t="s">
        <v>674</v>
      </c>
      <c r="AY207" s="185"/>
      <c r="AZ207" s="189" t="s">
        <v>480</v>
      </c>
      <c r="BA207" s="185"/>
      <c r="BB207" s="185"/>
    </row>
    <row r="208" spans="1:54" ht="30" hidden="1" customHeight="1" x14ac:dyDescent="0.2">
      <c r="A208" s="5"/>
      <c r="B208" s="7"/>
      <c r="C208" s="25" t="s">
        <v>481</v>
      </c>
      <c r="D208" s="83"/>
      <c r="E208" s="88"/>
      <c r="F208" s="51" t="s">
        <v>420</v>
      </c>
      <c r="G208" s="90">
        <v>2009</v>
      </c>
      <c r="H208" s="186" t="s">
        <v>605</v>
      </c>
      <c r="I208" s="50" t="s">
        <v>479</v>
      </c>
      <c r="J208" s="140"/>
      <c r="K208" s="50"/>
      <c r="L208" s="140"/>
      <c r="M208" s="49" t="s">
        <v>81</v>
      </c>
      <c r="N208" s="96">
        <v>3083880809.8792343</v>
      </c>
      <c r="O208" s="185"/>
      <c r="P208" s="4"/>
      <c r="Q208" s="4"/>
      <c r="R208" s="10"/>
      <c r="S208" s="4"/>
      <c r="T208" s="4"/>
      <c r="U208" s="4"/>
      <c r="V208" s="4"/>
      <c r="W208" s="4"/>
      <c r="X208" s="51" t="s">
        <v>418</v>
      </c>
      <c r="Y208" s="83"/>
      <c r="Z208" s="51" t="s">
        <v>420</v>
      </c>
      <c r="AA208" s="51" t="s">
        <v>72</v>
      </c>
      <c r="AB208" s="51" t="s">
        <v>72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51" t="s">
        <v>420</v>
      </c>
      <c r="AO208" s="49" t="s">
        <v>81</v>
      </c>
      <c r="AP208" s="90">
        <v>2009</v>
      </c>
      <c r="AQ208" s="14"/>
      <c r="AR208" s="14"/>
      <c r="AS208" s="14"/>
      <c r="AT208" s="96">
        <v>3083880809.8792343</v>
      </c>
      <c r="AU208" s="98" t="s">
        <v>421</v>
      </c>
      <c r="AV208" s="185"/>
      <c r="AW208" s="184" t="s">
        <v>638</v>
      </c>
      <c r="AX208" s="186" t="s">
        <v>605</v>
      </c>
      <c r="AY208" s="185"/>
      <c r="AZ208" s="189" t="s">
        <v>702</v>
      </c>
      <c r="BA208" s="185"/>
      <c r="BB208" s="185"/>
    </row>
    <row r="209" spans="1:54" ht="30" hidden="1" customHeight="1" x14ac:dyDescent="0.2">
      <c r="A209" s="5"/>
      <c r="B209" s="7"/>
      <c r="C209" s="25" t="s">
        <v>482</v>
      </c>
      <c r="D209" s="83"/>
      <c r="E209" s="88"/>
      <c r="F209" s="51" t="s">
        <v>420</v>
      </c>
      <c r="G209" s="90">
        <v>2009</v>
      </c>
      <c r="H209" s="186"/>
      <c r="I209" s="50" t="s">
        <v>479</v>
      </c>
      <c r="J209" s="140"/>
      <c r="K209" s="50"/>
      <c r="L209" s="140"/>
      <c r="M209" s="49" t="s">
        <v>81</v>
      </c>
      <c r="N209" s="96">
        <v>91716074.745790854</v>
      </c>
      <c r="O209" s="185"/>
      <c r="P209" s="4"/>
      <c r="Q209" s="4"/>
      <c r="R209" s="10"/>
      <c r="S209" s="4"/>
      <c r="T209" s="4"/>
      <c r="U209" s="4"/>
      <c r="V209" s="4"/>
      <c r="W209" s="4"/>
      <c r="X209" s="83"/>
      <c r="Y209" s="83"/>
      <c r="Z209" s="83"/>
      <c r="AA209" s="51" t="s">
        <v>72</v>
      </c>
      <c r="AB209" s="51" t="s">
        <v>72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51" t="s">
        <v>420</v>
      </c>
      <c r="AO209" s="49" t="s">
        <v>81</v>
      </c>
      <c r="AP209" s="90">
        <v>2009</v>
      </c>
      <c r="AQ209" s="14"/>
      <c r="AR209" s="14"/>
      <c r="AS209" s="14"/>
      <c r="AT209" s="96">
        <v>91716074.745790854</v>
      </c>
      <c r="AU209" s="188"/>
      <c r="AV209" s="185"/>
      <c r="AW209" s="184"/>
      <c r="AX209" s="186"/>
      <c r="AY209" s="185"/>
      <c r="AZ209" s="189"/>
      <c r="BA209" s="185"/>
      <c r="BB209" s="185"/>
    </row>
    <row r="210" spans="1:54" ht="30" hidden="1" customHeight="1" x14ac:dyDescent="0.2">
      <c r="A210" s="5"/>
      <c r="B210" s="7"/>
      <c r="C210" s="25" t="s">
        <v>483</v>
      </c>
      <c r="D210" s="83"/>
      <c r="E210" s="88"/>
      <c r="F210" s="51" t="s">
        <v>420</v>
      </c>
      <c r="G210" s="90">
        <v>2009</v>
      </c>
      <c r="H210" s="186"/>
      <c r="I210" s="50" t="s">
        <v>479</v>
      </c>
      <c r="J210" s="140"/>
      <c r="K210" s="50"/>
      <c r="L210" s="140"/>
      <c r="M210" s="49" t="s">
        <v>81</v>
      </c>
      <c r="N210" s="96">
        <v>64999315.374975063</v>
      </c>
      <c r="O210" s="185"/>
      <c r="P210" s="4"/>
      <c r="Q210" s="4"/>
      <c r="R210" s="10"/>
      <c r="S210" s="4"/>
      <c r="T210" s="4"/>
      <c r="U210" s="4"/>
      <c r="V210" s="4"/>
      <c r="W210" s="4"/>
      <c r="X210" s="83"/>
      <c r="Y210" s="83"/>
      <c r="Z210" s="83"/>
      <c r="AA210" s="51" t="s">
        <v>72</v>
      </c>
      <c r="AB210" s="51" t="s">
        <v>72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51" t="s">
        <v>420</v>
      </c>
      <c r="AO210" s="49" t="s">
        <v>81</v>
      </c>
      <c r="AP210" s="90">
        <v>2009</v>
      </c>
      <c r="AQ210" s="14"/>
      <c r="AR210" s="14"/>
      <c r="AS210" s="14"/>
      <c r="AT210" s="96">
        <v>64999315.374975063</v>
      </c>
      <c r="AU210" s="188"/>
      <c r="AV210" s="185"/>
      <c r="AW210" s="184"/>
      <c r="AX210" s="186"/>
      <c r="AY210" s="185"/>
      <c r="AZ210" s="189"/>
      <c r="BA210" s="185"/>
      <c r="BB210" s="185"/>
    </row>
    <row r="211" spans="1:54" ht="30" hidden="1" customHeight="1" x14ac:dyDescent="0.2">
      <c r="A211" s="5"/>
      <c r="B211" s="7"/>
      <c r="C211" s="25" t="s">
        <v>484</v>
      </c>
      <c r="D211" s="83"/>
      <c r="E211" s="88"/>
      <c r="F211" s="51" t="s">
        <v>420</v>
      </c>
      <c r="G211" s="90">
        <v>2009</v>
      </c>
      <c r="H211" s="186" t="s">
        <v>674</v>
      </c>
      <c r="I211" s="50" t="s">
        <v>479</v>
      </c>
      <c r="J211" s="140"/>
      <c r="K211" s="50"/>
      <c r="L211" s="140"/>
      <c r="M211" s="49" t="s">
        <v>81</v>
      </c>
      <c r="N211" s="96">
        <v>260675750.39977986</v>
      </c>
      <c r="O211" s="185"/>
      <c r="P211" s="4"/>
      <c r="Q211" s="4"/>
      <c r="R211" s="10"/>
      <c r="S211" s="4"/>
      <c r="T211" s="4"/>
      <c r="U211" s="4"/>
      <c r="V211" s="4"/>
      <c r="W211" s="4"/>
      <c r="X211" s="51" t="s">
        <v>485</v>
      </c>
      <c r="Y211" s="51" t="s">
        <v>419</v>
      </c>
      <c r="Z211" s="51" t="s">
        <v>420</v>
      </c>
      <c r="AA211" s="51" t="s">
        <v>72</v>
      </c>
      <c r="AB211" s="51" t="s">
        <v>72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51" t="s">
        <v>420</v>
      </c>
      <c r="AO211" s="49" t="s">
        <v>81</v>
      </c>
      <c r="AP211" s="90">
        <v>2009</v>
      </c>
      <c r="AQ211" s="14"/>
      <c r="AR211" s="14"/>
      <c r="AS211" s="14"/>
      <c r="AT211" s="96">
        <v>260675750.39977986</v>
      </c>
      <c r="AU211" s="98" t="s">
        <v>421</v>
      </c>
      <c r="AV211" s="185"/>
      <c r="AW211" s="184" t="s">
        <v>645</v>
      </c>
      <c r="AX211" s="186" t="s">
        <v>674</v>
      </c>
      <c r="AY211" s="185"/>
      <c r="AZ211" s="189" t="s">
        <v>486</v>
      </c>
      <c r="BA211" s="185"/>
      <c r="BB211" s="185"/>
    </row>
    <row r="212" spans="1:54" ht="30" hidden="1" customHeight="1" x14ac:dyDescent="0.2">
      <c r="A212" s="5"/>
      <c r="B212" s="7"/>
      <c r="C212" s="25" t="s">
        <v>483</v>
      </c>
      <c r="D212" s="83"/>
      <c r="E212" s="88"/>
      <c r="F212" s="51" t="s">
        <v>420</v>
      </c>
      <c r="G212" s="90">
        <v>2009</v>
      </c>
      <c r="H212" s="186"/>
      <c r="I212" s="50" t="s">
        <v>479</v>
      </c>
      <c r="J212" s="140"/>
      <c r="K212" s="50"/>
      <c r="L212" s="140"/>
      <c r="M212" s="49" t="s">
        <v>81</v>
      </c>
      <c r="N212" s="96">
        <v>19363301.843701132</v>
      </c>
      <c r="O212" s="185"/>
      <c r="P212" s="4"/>
      <c r="Q212" s="4"/>
      <c r="R212" s="10"/>
      <c r="S212" s="4"/>
      <c r="T212" s="4"/>
      <c r="U212" s="4"/>
      <c r="V212" s="4"/>
      <c r="W212" s="4"/>
      <c r="X212" s="83"/>
      <c r="Y212" s="83"/>
      <c r="Z212" s="83"/>
      <c r="AA212" s="51" t="s">
        <v>72</v>
      </c>
      <c r="AB212" s="51" t="s">
        <v>72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51" t="s">
        <v>420</v>
      </c>
      <c r="AO212" s="49" t="s">
        <v>81</v>
      </c>
      <c r="AP212" s="90">
        <v>2009</v>
      </c>
      <c r="AQ212" s="14"/>
      <c r="AR212" s="14"/>
      <c r="AS212" s="14"/>
      <c r="AT212" s="96">
        <v>19363301.843701132</v>
      </c>
      <c r="AU212" s="188"/>
      <c r="AV212" s="185"/>
      <c r="AW212" s="184"/>
      <c r="AX212" s="186"/>
      <c r="AY212" s="185"/>
      <c r="AZ212" s="189"/>
      <c r="BA212" s="185"/>
      <c r="BB212" s="185"/>
    </row>
    <row r="213" spans="1:54" ht="30" hidden="1" customHeight="1" x14ac:dyDescent="0.2">
      <c r="A213" s="5"/>
      <c r="B213" s="7"/>
      <c r="C213" s="25" t="s">
        <v>487</v>
      </c>
      <c r="D213" s="83"/>
      <c r="E213" s="88"/>
      <c r="F213" s="51" t="s">
        <v>420</v>
      </c>
      <c r="G213" s="90">
        <v>2009</v>
      </c>
      <c r="H213" s="186" t="s">
        <v>674</v>
      </c>
      <c r="I213" s="50" t="s">
        <v>479</v>
      </c>
      <c r="J213" s="140"/>
      <c r="K213" s="50"/>
      <c r="L213" s="140"/>
      <c r="M213" s="49" t="s">
        <v>81</v>
      </c>
      <c r="N213" s="96">
        <v>560516632.31766438</v>
      </c>
      <c r="O213" s="185"/>
      <c r="P213" s="4"/>
      <c r="Q213" s="4"/>
      <c r="R213" s="10"/>
      <c r="S213" s="4"/>
      <c r="T213" s="4"/>
      <c r="U213" s="4"/>
      <c r="V213" s="4"/>
      <c r="W213" s="4"/>
      <c r="X213" s="51" t="s">
        <v>485</v>
      </c>
      <c r="Y213" s="51" t="s">
        <v>419</v>
      </c>
      <c r="Z213" s="51" t="s">
        <v>420</v>
      </c>
      <c r="AA213" s="51" t="s">
        <v>72</v>
      </c>
      <c r="AB213" s="51" t="s">
        <v>72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51" t="s">
        <v>420</v>
      </c>
      <c r="AO213" s="49" t="s">
        <v>81</v>
      </c>
      <c r="AP213" s="90">
        <v>2009</v>
      </c>
      <c r="AQ213" s="14"/>
      <c r="AR213" s="14"/>
      <c r="AS213" s="14"/>
      <c r="AT213" s="96">
        <v>560516632.31766438</v>
      </c>
      <c r="AU213" s="98" t="s">
        <v>421</v>
      </c>
      <c r="AV213" s="185"/>
      <c r="AW213" s="184" t="s">
        <v>645</v>
      </c>
      <c r="AX213" s="186" t="s">
        <v>674</v>
      </c>
      <c r="AY213" s="185"/>
      <c r="AZ213" s="189" t="s">
        <v>486</v>
      </c>
      <c r="BA213" s="185"/>
      <c r="BB213" s="185"/>
    </row>
    <row r="214" spans="1:54" ht="30" hidden="1" customHeight="1" x14ac:dyDescent="0.2">
      <c r="A214" s="5"/>
      <c r="B214" s="7"/>
      <c r="C214" s="25" t="s">
        <v>483</v>
      </c>
      <c r="D214" s="83"/>
      <c r="E214" s="88"/>
      <c r="F214" s="51" t="s">
        <v>420</v>
      </c>
      <c r="G214" s="90">
        <v>2009</v>
      </c>
      <c r="H214" s="186"/>
      <c r="I214" s="50" t="s">
        <v>479</v>
      </c>
      <c r="J214" s="140"/>
      <c r="K214" s="50"/>
      <c r="L214" s="140"/>
      <c r="M214" s="49" t="s">
        <v>81</v>
      </c>
      <c r="N214" s="96">
        <v>44280813.953095488</v>
      </c>
      <c r="O214" s="185"/>
      <c r="P214" s="4"/>
      <c r="Q214" s="4"/>
      <c r="R214" s="10"/>
      <c r="S214" s="4"/>
      <c r="T214" s="4"/>
      <c r="U214" s="4"/>
      <c r="V214" s="4"/>
      <c r="W214" s="4"/>
      <c r="X214" s="83"/>
      <c r="Y214" s="83"/>
      <c r="Z214" s="83"/>
      <c r="AA214" s="51" t="s">
        <v>72</v>
      </c>
      <c r="AB214" s="51" t="s">
        <v>72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51" t="s">
        <v>420</v>
      </c>
      <c r="AO214" s="49" t="s">
        <v>81</v>
      </c>
      <c r="AP214" s="90">
        <v>2009</v>
      </c>
      <c r="AQ214" s="14"/>
      <c r="AR214" s="14"/>
      <c r="AS214" s="14"/>
      <c r="AT214" s="96">
        <v>44280813.953095488</v>
      </c>
      <c r="AU214" s="188"/>
      <c r="AV214" s="185"/>
      <c r="AW214" s="184"/>
      <c r="AX214" s="186"/>
      <c r="AY214" s="185"/>
      <c r="AZ214" s="189"/>
      <c r="BA214" s="185"/>
      <c r="BB214" s="185"/>
    </row>
    <row r="215" spans="1:54" ht="30" hidden="1" customHeight="1" x14ac:dyDescent="0.2">
      <c r="A215" s="5"/>
      <c r="B215" s="7"/>
      <c r="C215" s="25" t="s">
        <v>488</v>
      </c>
      <c r="D215" s="83"/>
      <c r="E215" s="88"/>
      <c r="F215" s="51" t="s">
        <v>420</v>
      </c>
      <c r="G215" s="90">
        <v>2009</v>
      </c>
      <c r="H215" s="186" t="s">
        <v>674</v>
      </c>
      <c r="I215" s="50" t="s">
        <v>479</v>
      </c>
      <c r="J215" s="140"/>
      <c r="K215" s="50"/>
      <c r="L215" s="140"/>
      <c r="M215" s="49" t="s">
        <v>81</v>
      </c>
      <c r="N215" s="96">
        <v>48917815.184087068</v>
      </c>
      <c r="O215" s="185"/>
      <c r="P215" s="4"/>
      <c r="Q215" s="4"/>
      <c r="R215" s="10"/>
      <c r="S215" s="4"/>
      <c r="T215" s="4"/>
      <c r="U215" s="4"/>
      <c r="V215" s="4"/>
      <c r="W215" s="4"/>
      <c r="X215" s="51" t="s">
        <v>418</v>
      </c>
      <c r="Y215" s="51" t="s">
        <v>419</v>
      </c>
      <c r="Z215" s="51" t="s">
        <v>420</v>
      </c>
      <c r="AA215" s="51" t="s">
        <v>72</v>
      </c>
      <c r="AB215" s="51" t="s">
        <v>72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51" t="s">
        <v>420</v>
      </c>
      <c r="AO215" s="49" t="s">
        <v>81</v>
      </c>
      <c r="AP215" s="90">
        <v>2009</v>
      </c>
      <c r="AQ215" s="14"/>
      <c r="AR215" s="14"/>
      <c r="AS215" s="14"/>
      <c r="AT215" s="96">
        <v>48917815.184087068</v>
      </c>
      <c r="AU215" s="98" t="s">
        <v>421</v>
      </c>
      <c r="AV215" s="185"/>
      <c r="AW215" s="184" t="s">
        <v>645</v>
      </c>
      <c r="AX215" s="186" t="s">
        <v>674</v>
      </c>
      <c r="AY215" s="185"/>
      <c r="AZ215" s="189" t="s">
        <v>489</v>
      </c>
      <c r="BA215" s="185"/>
      <c r="BB215" s="185"/>
    </row>
    <row r="216" spans="1:54" ht="30" hidden="1" customHeight="1" x14ac:dyDescent="0.2">
      <c r="A216" s="5"/>
      <c r="B216" s="7"/>
      <c r="C216" s="25" t="s">
        <v>490</v>
      </c>
      <c r="D216" s="83"/>
      <c r="E216" s="88"/>
      <c r="F216" s="51" t="s">
        <v>420</v>
      </c>
      <c r="G216" s="90">
        <v>2009</v>
      </c>
      <c r="H216" s="186" t="s">
        <v>703</v>
      </c>
      <c r="I216" s="50" t="s">
        <v>479</v>
      </c>
      <c r="J216" s="140"/>
      <c r="K216" s="50"/>
      <c r="L216" s="140"/>
      <c r="M216" s="49" t="s">
        <v>81</v>
      </c>
      <c r="N216" s="96">
        <v>315237000</v>
      </c>
      <c r="O216" s="185"/>
      <c r="P216" s="4"/>
      <c r="Q216" s="4"/>
      <c r="R216" s="10"/>
      <c r="S216" s="4"/>
      <c r="T216" s="4"/>
      <c r="U216" s="4"/>
      <c r="V216" s="4"/>
      <c r="W216" s="4"/>
      <c r="X216" s="51" t="s">
        <v>418</v>
      </c>
      <c r="Y216" s="51" t="s">
        <v>419</v>
      </c>
      <c r="Z216" s="51" t="s">
        <v>420</v>
      </c>
      <c r="AA216" s="51" t="s">
        <v>72</v>
      </c>
      <c r="AB216" s="51" t="s">
        <v>72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51" t="s">
        <v>420</v>
      </c>
      <c r="AO216" s="49" t="s">
        <v>81</v>
      </c>
      <c r="AP216" s="90">
        <v>2009</v>
      </c>
      <c r="AQ216" s="14"/>
      <c r="AR216" s="14"/>
      <c r="AS216" s="14"/>
      <c r="AT216" s="96">
        <v>315237000</v>
      </c>
      <c r="AU216" s="98" t="s">
        <v>421</v>
      </c>
      <c r="AV216" s="185"/>
      <c r="AW216" s="184" t="s">
        <v>645</v>
      </c>
      <c r="AX216" s="186" t="s">
        <v>703</v>
      </c>
      <c r="AY216" s="185"/>
      <c r="AZ216" s="189" t="s">
        <v>704</v>
      </c>
      <c r="BA216" s="185"/>
      <c r="BB216" s="185"/>
    </row>
    <row r="217" spans="1:54" ht="30" hidden="1" customHeight="1" x14ac:dyDescent="0.2">
      <c r="A217" s="5"/>
      <c r="B217" s="7"/>
      <c r="C217" s="25" t="s">
        <v>491</v>
      </c>
      <c r="D217" s="83"/>
      <c r="E217" s="88"/>
      <c r="F217" s="51" t="s">
        <v>420</v>
      </c>
      <c r="G217" s="90">
        <v>2009</v>
      </c>
      <c r="H217" s="186" t="s">
        <v>703</v>
      </c>
      <c r="I217" s="50" t="s">
        <v>479</v>
      </c>
      <c r="J217" s="140"/>
      <c r="K217" s="50"/>
      <c r="L217" s="140"/>
      <c r="M217" s="49" t="s">
        <v>81</v>
      </c>
      <c r="N217" s="96">
        <v>110000000</v>
      </c>
      <c r="O217" s="185"/>
      <c r="P217" s="4"/>
      <c r="Q217" s="4"/>
      <c r="R217" s="10"/>
      <c r="S217" s="4"/>
      <c r="T217" s="4"/>
      <c r="U217" s="4"/>
      <c r="V217" s="4"/>
      <c r="W217" s="4"/>
      <c r="X217" s="51" t="s">
        <v>418</v>
      </c>
      <c r="Y217" s="51" t="s">
        <v>419</v>
      </c>
      <c r="Z217" s="51" t="s">
        <v>420</v>
      </c>
      <c r="AA217" s="51" t="s">
        <v>72</v>
      </c>
      <c r="AB217" s="51" t="s">
        <v>72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51" t="s">
        <v>420</v>
      </c>
      <c r="AO217" s="49" t="s">
        <v>81</v>
      </c>
      <c r="AP217" s="90">
        <v>2009</v>
      </c>
      <c r="AQ217" s="14"/>
      <c r="AR217" s="14"/>
      <c r="AS217" s="14"/>
      <c r="AT217" s="96">
        <v>110000000</v>
      </c>
      <c r="AU217" s="98" t="s">
        <v>421</v>
      </c>
      <c r="AV217" s="185"/>
      <c r="AW217" s="184" t="s">
        <v>645</v>
      </c>
      <c r="AX217" s="186" t="s">
        <v>703</v>
      </c>
      <c r="AY217" s="185"/>
      <c r="AZ217" s="189" t="s">
        <v>704</v>
      </c>
      <c r="BA217" s="185"/>
      <c r="BB217" s="185"/>
    </row>
    <row r="218" spans="1:54" ht="30" hidden="1" customHeight="1" x14ac:dyDescent="0.2">
      <c r="A218" s="5"/>
      <c r="B218" s="7"/>
      <c r="C218" s="25" t="s">
        <v>492</v>
      </c>
      <c r="D218" s="83"/>
      <c r="E218" s="88"/>
      <c r="F218" s="51" t="s">
        <v>420</v>
      </c>
      <c r="G218" s="90">
        <v>2009</v>
      </c>
      <c r="H218" s="186" t="s">
        <v>703</v>
      </c>
      <c r="I218" s="50" t="s">
        <v>479</v>
      </c>
      <c r="J218" s="140"/>
      <c r="K218" s="50"/>
      <c r="L218" s="140"/>
      <c r="M218" s="49" t="s">
        <v>81</v>
      </c>
      <c r="N218" s="96">
        <v>42580000</v>
      </c>
      <c r="O218" s="185"/>
      <c r="P218" s="4"/>
      <c r="Q218" s="4"/>
      <c r="R218" s="10"/>
      <c r="S218" s="4"/>
      <c r="T218" s="4"/>
      <c r="U218" s="4"/>
      <c r="V218" s="4"/>
      <c r="W218" s="4"/>
      <c r="X218" s="51" t="s">
        <v>418</v>
      </c>
      <c r="Y218" s="51" t="s">
        <v>419</v>
      </c>
      <c r="Z218" s="51" t="s">
        <v>420</v>
      </c>
      <c r="AA218" s="51" t="s">
        <v>72</v>
      </c>
      <c r="AB218" s="51" t="s">
        <v>72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51" t="s">
        <v>420</v>
      </c>
      <c r="AO218" s="49" t="s">
        <v>81</v>
      </c>
      <c r="AP218" s="90">
        <v>2009</v>
      </c>
      <c r="AQ218" s="14"/>
      <c r="AR218" s="14"/>
      <c r="AS218" s="14"/>
      <c r="AT218" s="96">
        <v>42580000</v>
      </c>
      <c r="AU218" s="98" t="s">
        <v>421</v>
      </c>
      <c r="AV218" s="185"/>
      <c r="AW218" s="184" t="s">
        <v>645</v>
      </c>
      <c r="AX218" s="186" t="s">
        <v>703</v>
      </c>
      <c r="AY218" s="185"/>
      <c r="AZ218" s="189" t="s">
        <v>704</v>
      </c>
      <c r="BA218" s="185"/>
      <c r="BB218" s="185"/>
    </row>
    <row r="219" spans="1:54" ht="30" hidden="1" customHeight="1" x14ac:dyDescent="0.2">
      <c r="A219" s="5"/>
      <c r="B219" s="7"/>
      <c r="C219" s="25" t="s">
        <v>493</v>
      </c>
      <c r="D219" s="83"/>
      <c r="E219" s="88"/>
      <c r="F219" s="51" t="s">
        <v>420</v>
      </c>
      <c r="G219" s="90">
        <v>2009</v>
      </c>
      <c r="H219" s="186" t="s">
        <v>700</v>
      </c>
      <c r="I219" s="50" t="s">
        <v>479</v>
      </c>
      <c r="J219" s="140"/>
      <c r="K219" s="83"/>
      <c r="L219" s="140"/>
      <c r="M219" s="49" t="s">
        <v>81</v>
      </c>
      <c r="N219" s="96">
        <v>7513328.6615276802</v>
      </c>
      <c r="O219" s="185"/>
      <c r="P219" s="4"/>
      <c r="Q219" s="4"/>
      <c r="R219" s="10"/>
      <c r="S219" s="4"/>
      <c r="T219" s="4"/>
      <c r="U219" s="4"/>
      <c r="V219" s="4"/>
      <c r="W219" s="4"/>
      <c r="X219" s="51" t="s">
        <v>418</v>
      </c>
      <c r="Y219" s="51" t="s">
        <v>419</v>
      </c>
      <c r="Z219" s="51" t="s">
        <v>420</v>
      </c>
      <c r="AA219" s="51" t="s">
        <v>72</v>
      </c>
      <c r="AB219" s="51" t="s">
        <v>72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51" t="s">
        <v>420</v>
      </c>
      <c r="AO219" s="49" t="s">
        <v>81</v>
      </c>
      <c r="AP219" s="90">
        <v>2009</v>
      </c>
      <c r="AQ219" s="14"/>
      <c r="AR219" s="14"/>
      <c r="AS219" s="14"/>
      <c r="AT219" s="96">
        <v>7513328.6615276802</v>
      </c>
      <c r="AU219" s="98" t="s">
        <v>421</v>
      </c>
      <c r="AV219" s="185"/>
      <c r="AW219" s="184" t="s">
        <v>652</v>
      </c>
      <c r="AX219" s="186" t="s">
        <v>700</v>
      </c>
      <c r="AY219" s="185"/>
      <c r="AZ219" s="189" t="s">
        <v>509</v>
      </c>
      <c r="BA219" s="185"/>
      <c r="BB219" s="185"/>
    </row>
    <row r="220" spans="1:54" ht="30" hidden="1" customHeight="1" x14ac:dyDescent="0.2">
      <c r="A220" s="5"/>
      <c r="B220" s="7"/>
      <c r="C220" s="25" t="s">
        <v>494</v>
      </c>
      <c r="D220" s="83"/>
      <c r="E220" s="88"/>
      <c r="F220" s="51" t="s">
        <v>420</v>
      </c>
      <c r="G220" s="90">
        <v>2009</v>
      </c>
      <c r="H220" s="186" t="s">
        <v>700</v>
      </c>
      <c r="I220" s="50" t="s">
        <v>479</v>
      </c>
      <c r="J220" s="140"/>
      <c r="K220" s="83"/>
      <c r="L220" s="140"/>
      <c r="M220" s="49" t="s">
        <v>81</v>
      </c>
      <c r="N220" s="96">
        <v>20186315.618695717</v>
      </c>
      <c r="O220" s="185"/>
      <c r="P220" s="4"/>
      <c r="Q220" s="4"/>
      <c r="R220" s="10"/>
      <c r="S220" s="4"/>
      <c r="T220" s="4"/>
      <c r="U220" s="4"/>
      <c r="V220" s="4"/>
      <c r="W220" s="4"/>
      <c r="X220" s="51" t="s">
        <v>418</v>
      </c>
      <c r="Y220" s="51" t="s">
        <v>419</v>
      </c>
      <c r="Z220" s="51" t="s">
        <v>420</v>
      </c>
      <c r="AA220" s="51" t="s">
        <v>72</v>
      </c>
      <c r="AB220" s="51" t="s">
        <v>72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51" t="s">
        <v>420</v>
      </c>
      <c r="AO220" s="49" t="s">
        <v>81</v>
      </c>
      <c r="AP220" s="90">
        <v>2009</v>
      </c>
      <c r="AQ220" s="14"/>
      <c r="AR220" s="14"/>
      <c r="AS220" s="14"/>
      <c r="AT220" s="96">
        <v>20186315.618695717</v>
      </c>
      <c r="AU220" s="98" t="s">
        <v>421</v>
      </c>
      <c r="AV220" s="185"/>
      <c r="AW220" s="184" t="s">
        <v>652</v>
      </c>
      <c r="AX220" s="186" t="s">
        <v>700</v>
      </c>
      <c r="AY220" s="185"/>
      <c r="AZ220" s="189" t="s">
        <v>509</v>
      </c>
      <c r="BA220" s="185"/>
      <c r="BB220" s="185"/>
    </row>
    <row r="221" spans="1:54" ht="30" hidden="1" customHeight="1" x14ac:dyDescent="0.2">
      <c r="A221" s="5"/>
      <c r="B221" s="7"/>
      <c r="C221" s="25" t="s">
        <v>495</v>
      </c>
      <c r="D221" s="83"/>
      <c r="E221" s="88"/>
      <c r="F221" s="51" t="s">
        <v>420</v>
      </c>
      <c r="G221" s="90">
        <v>2009</v>
      </c>
      <c r="H221" s="186" t="s">
        <v>700</v>
      </c>
      <c r="I221" s="50" t="s">
        <v>479</v>
      </c>
      <c r="J221" s="140"/>
      <c r="K221" s="83"/>
      <c r="L221" s="140"/>
      <c r="M221" s="49" t="s">
        <v>81</v>
      </c>
      <c r="N221" s="96">
        <v>12073944.456477884</v>
      </c>
      <c r="O221" s="185"/>
      <c r="P221" s="4"/>
      <c r="Q221" s="4"/>
      <c r="R221" s="10"/>
      <c r="S221" s="4"/>
      <c r="T221" s="4"/>
      <c r="U221" s="4"/>
      <c r="V221" s="4"/>
      <c r="W221" s="4"/>
      <c r="X221" s="51" t="s">
        <v>418</v>
      </c>
      <c r="Y221" s="51" t="s">
        <v>419</v>
      </c>
      <c r="Z221" s="51" t="s">
        <v>420</v>
      </c>
      <c r="AA221" s="51" t="s">
        <v>72</v>
      </c>
      <c r="AB221" s="51" t="s">
        <v>72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51" t="s">
        <v>420</v>
      </c>
      <c r="AO221" s="49" t="s">
        <v>81</v>
      </c>
      <c r="AP221" s="90">
        <v>2009</v>
      </c>
      <c r="AQ221" s="14"/>
      <c r="AR221" s="14"/>
      <c r="AS221" s="14"/>
      <c r="AT221" s="96">
        <v>12073944.456477884</v>
      </c>
      <c r="AU221" s="98" t="s">
        <v>421</v>
      </c>
      <c r="AV221" s="185"/>
      <c r="AW221" s="184" t="s">
        <v>652</v>
      </c>
      <c r="AX221" s="186" t="s">
        <v>700</v>
      </c>
      <c r="AY221" s="185"/>
      <c r="AZ221" s="189" t="s">
        <v>509</v>
      </c>
      <c r="BA221" s="185"/>
      <c r="BB221" s="185"/>
    </row>
    <row r="222" spans="1:54" ht="30" hidden="1" customHeight="1" x14ac:dyDescent="0.2">
      <c r="A222" s="5"/>
      <c r="B222" s="7"/>
      <c r="C222" s="25" t="s">
        <v>496</v>
      </c>
      <c r="D222" s="83"/>
      <c r="E222" s="88"/>
      <c r="F222" s="51" t="s">
        <v>420</v>
      </c>
      <c r="G222" s="90">
        <v>2009</v>
      </c>
      <c r="H222" s="186" t="s">
        <v>700</v>
      </c>
      <c r="I222" s="50" t="s">
        <v>479</v>
      </c>
      <c r="J222" s="140"/>
      <c r="K222" s="83"/>
      <c r="L222" s="140"/>
      <c r="M222" s="49" t="s">
        <v>81</v>
      </c>
      <c r="N222" s="96">
        <v>25036333.702830691</v>
      </c>
      <c r="O222" s="185"/>
      <c r="P222" s="4"/>
      <c r="Q222" s="4"/>
      <c r="R222" s="10"/>
      <c r="S222" s="4"/>
      <c r="T222" s="4"/>
      <c r="U222" s="4"/>
      <c r="V222" s="4"/>
      <c r="W222" s="4"/>
      <c r="X222" s="51" t="s">
        <v>418</v>
      </c>
      <c r="Y222" s="51" t="s">
        <v>419</v>
      </c>
      <c r="Z222" s="51" t="s">
        <v>420</v>
      </c>
      <c r="AA222" s="51" t="s">
        <v>72</v>
      </c>
      <c r="AB222" s="51" t="s">
        <v>72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51" t="s">
        <v>420</v>
      </c>
      <c r="AO222" s="49" t="s">
        <v>81</v>
      </c>
      <c r="AP222" s="90">
        <v>2009</v>
      </c>
      <c r="AQ222" s="14"/>
      <c r="AR222" s="14"/>
      <c r="AS222" s="14"/>
      <c r="AT222" s="96">
        <v>25036333.702830691</v>
      </c>
      <c r="AU222" s="98" t="s">
        <v>421</v>
      </c>
      <c r="AV222" s="185"/>
      <c r="AW222" s="184" t="s">
        <v>652</v>
      </c>
      <c r="AX222" s="186" t="s">
        <v>700</v>
      </c>
      <c r="AY222" s="185"/>
      <c r="AZ222" s="189" t="s">
        <v>509</v>
      </c>
      <c r="BA222" s="185"/>
      <c r="BB222" s="185"/>
    </row>
    <row r="223" spans="1:54" ht="30" hidden="1" customHeight="1" x14ac:dyDescent="0.2">
      <c r="A223" s="5"/>
      <c r="B223" s="7"/>
      <c r="C223" s="70" t="s">
        <v>497</v>
      </c>
      <c r="D223" s="65" t="s">
        <v>451</v>
      </c>
      <c r="E223" s="65" t="s">
        <v>498</v>
      </c>
      <c r="F223" s="51" t="s">
        <v>420</v>
      </c>
      <c r="G223" s="90">
        <v>2010</v>
      </c>
      <c r="H223" s="186" t="s">
        <v>674</v>
      </c>
      <c r="I223" s="50" t="s">
        <v>479</v>
      </c>
      <c r="J223" s="140"/>
      <c r="K223" s="83"/>
      <c r="L223" s="140"/>
      <c r="M223" s="49" t="s">
        <v>81</v>
      </c>
      <c r="N223" s="96">
        <v>163858200</v>
      </c>
      <c r="O223" s="185"/>
      <c r="P223" s="4"/>
      <c r="Q223" s="4"/>
      <c r="R223" s="10"/>
      <c r="S223" s="4"/>
      <c r="T223" s="4"/>
      <c r="U223" s="4"/>
      <c r="V223" s="4"/>
      <c r="W223" s="4"/>
      <c r="X223" s="51" t="s">
        <v>418</v>
      </c>
      <c r="Y223" s="51" t="s">
        <v>176</v>
      </c>
      <c r="Z223" s="51" t="s">
        <v>420</v>
      </c>
      <c r="AA223" s="51" t="s">
        <v>499</v>
      </c>
      <c r="AB223" s="51" t="s">
        <v>500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51" t="s">
        <v>420</v>
      </c>
      <c r="AO223" s="49" t="s">
        <v>81</v>
      </c>
      <c r="AP223" s="90">
        <v>2010</v>
      </c>
      <c r="AQ223" s="14"/>
      <c r="AR223" s="14"/>
      <c r="AS223" s="14"/>
      <c r="AT223" s="96">
        <v>163858200</v>
      </c>
      <c r="AU223" s="98" t="s">
        <v>421</v>
      </c>
      <c r="AV223" s="185"/>
      <c r="AW223" s="184" t="s">
        <v>645</v>
      </c>
      <c r="AX223" s="186" t="s">
        <v>674</v>
      </c>
      <c r="AY223" s="185"/>
      <c r="AZ223" s="190" t="s">
        <v>486</v>
      </c>
      <c r="BA223" s="185"/>
      <c r="BB223" s="185"/>
    </row>
    <row r="224" spans="1:54" ht="30" hidden="1" customHeight="1" x14ac:dyDescent="0.2">
      <c r="A224" s="5"/>
      <c r="B224" s="7"/>
      <c r="C224" s="71" t="s">
        <v>501</v>
      </c>
      <c r="D224" s="65" t="s">
        <v>451</v>
      </c>
      <c r="E224" s="65" t="s">
        <v>331</v>
      </c>
      <c r="F224" s="51" t="s">
        <v>420</v>
      </c>
      <c r="G224" s="90">
        <v>2010</v>
      </c>
      <c r="H224" s="186" t="s">
        <v>674</v>
      </c>
      <c r="I224" s="51" t="s">
        <v>479</v>
      </c>
      <c r="J224" s="140"/>
      <c r="K224" s="83"/>
      <c r="L224" s="140"/>
      <c r="M224" s="49" t="s">
        <v>81</v>
      </c>
      <c r="N224" s="96">
        <v>32917090</v>
      </c>
      <c r="O224" s="185"/>
      <c r="P224" s="4"/>
      <c r="Q224" s="4"/>
      <c r="R224" s="10"/>
      <c r="S224" s="4"/>
      <c r="T224" s="4"/>
      <c r="U224" s="4"/>
      <c r="V224" s="4"/>
      <c r="W224" s="4"/>
      <c r="X224" s="51" t="s">
        <v>418</v>
      </c>
      <c r="Y224" s="51" t="s">
        <v>419</v>
      </c>
      <c r="Z224" s="51" t="s">
        <v>420</v>
      </c>
      <c r="AA224" s="94">
        <v>40262</v>
      </c>
      <c r="AB224" s="51" t="s">
        <v>502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51" t="s">
        <v>420</v>
      </c>
      <c r="AO224" s="49" t="s">
        <v>81</v>
      </c>
      <c r="AP224" s="90">
        <v>2010</v>
      </c>
      <c r="AQ224" s="14"/>
      <c r="AR224" s="14"/>
      <c r="AS224" s="14"/>
      <c r="AT224" s="96">
        <v>32917090</v>
      </c>
      <c r="AU224" s="98" t="s">
        <v>421</v>
      </c>
      <c r="AV224" s="185"/>
      <c r="AW224" s="184" t="s">
        <v>645</v>
      </c>
      <c r="AX224" s="186" t="s">
        <v>674</v>
      </c>
      <c r="AY224" s="185"/>
      <c r="AZ224" s="190" t="s">
        <v>503</v>
      </c>
      <c r="BA224" s="185"/>
      <c r="BB224" s="185"/>
    </row>
    <row r="225" spans="1:54" ht="30" hidden="1" customHeight="1" x14ac:dyDescent="0.2">
      <c r="A225" s="5"/>
      <c r="B225" s="7"/>
      <c r="C225" s="72" t="s">
        <v>504</v>
      </c>
      <c r="D225" s="84" t="s">
        <v>72</v>
      </c>
      <c r="E225" s="84" t="s">
        <v>72</v>
      </c>
      <c r="F225" s="51" t="s">
        <v>420</v>
      </c>
      <c r="G225" s="90">
        <v>2011</v>
      </c>
      <c r="H225" s="186" t="s">
        <v>605</v>
      </c>
      <c r="I225" s="51" t="s">
        <v>479</v>
      </c>
      <c r="J225" s="140"/>
      <c r="K225" s="83"/>
      <c r="L225" s="140"/>
      <c r="M225" s="49" t="s">
        <v>81</v>
      </c>
      <c r="N225" s="96">
        <v>92575959.790467396</v>
      </c>
      <c r="O225" s="185"/>
      <c r="P225" s="4"/>
      <c r="Q225" s="4"/>
      <c r="R225" s="10"/>
      <c r="S225" s="4"/>
      <c r="T225" s="4"/>
      <c r="U225" s="4"/>
      <c r="V225" s="4"/>
      <c r="W225" s="4"/>
      <c r="X225" s="84" t="s">
        <v>418</v>
      </c>
      <c r="Y225" s="84" t="s">
        <v>419</v>
      </c>
      <c r="Z225" s="84" t="s">
        <v>420</v>
      </c>
      <c r="AA225" s="51" t="s">
        <v>72</v>
      </c>
      <c r="AB225" s="51" t="s">
        <v>72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51" t="s">
        <v>420</v>
      </c>
      <c r="AO225" s="49" t="s">
        <v>81</v>
      </c>
      <c r="AP225" s="90">
        <v>2011</v>
      </c>
      <c r="AQ225" s="14"/>
      <c r="AR225" s="14"/>
      <c r="AS225" s="14"/>
      <c r="AT225" s="96">
        <v>92575959.790467396</v>
      </c>
      <c r="AU225" s="188" t="s">
        <v>421</v>
      </c>
      <c r="AV225" s="185"/>
      <c r="AW225" s="184" t="s">
        <v>638</v>
      </c>
      <c r="AX225" s="186" t="s">
        <v>605</v>
      </c>
      <c r="AY225" s="185"/>
      <c r="AZ225" s="189" t="s">
        <v>701</v>
      </c>
      <c r="BA225" s="185"/>
      <c r="BB225" s="185"/>
    </row>
    <row r="226" spans="1:54" ht="30" hidden="1" customHeight="1" x14ac:dyDescent="0.2">
      <c r="A226" s="5"/>
      <c r="B226" s="7"/>
      <c r="C226" s="73" t="s">
        <v>505</v>
      </c>
      <c r="D226" s="84" t="s">
        <v>72</v>
      </c>
      <c r="E226" s="84" t="s">
        <v>72</v>
      </c>
      <c r="F226" s="51" t="s">
        <v>420</v>
      </c>
      <c r="G226" s="90">
        <v>2011</v>
      </c>
      <c r="H226" s="186" t="s">
        <v>605</v>
      </c>
      <c r="I226" s="51" t="s">
        <v>479</v>
      </c>
      <c r="J226" s="140"/>
      <c r="K226" s="83"/>
      <c r="L226" s="140"/>
      <c r="M226" s="49" t="s">
        <v>81</v>
      </c>
      <c r="N226" s="96">
        <v>109398598.04309413</v>
      </c>
      <c r="O226" s="185"/>
      <c r="P226" s="4"/>
      <c r="Q226" s="4"/>
      <c r="R226" s="10"/>
      <c r="S226" s="4"/>
      <c r="T226" s="4"/>
      <c r="U226" s="4"/>
      <c r="V226" s="4"/>
      <c r="W226" s="4"/>
      <c r="X226" s="84" t="s">
        <v>418</v>
      </c>
      <c r="Y226" s="84" t="s">
        <v>419</v>
      </c>
      <c r="Z226" s="84" t="s">
        <v>420</v>
      </c>
      <c r="AA226" s="51" t="s">
        <v>72</v>
      </c>
      <c r="AB226" s="51" t="s">
        <v>72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51" t="s">
        <v>420</v>
      </c>
      <c r="AO226" s="49" t="s">
        <v>81</v>
      </c>
      <c r="AP226" s="90">
        <v>2011</v>
      </c>
      <c r="AQ226" s="14"/>
      <c r="AR226" s="14"/>
      <c r="AS226" s="14"/>
      <c r="AT226" s="96">
        <v>109398598.04309413</v>
      </c>
      <c r="AU226" s="188" t="s">
        <v>421</v>
      </c>
      <c r="AV226" s="185"/>
      <c r="AW226" s="184" t="s">
        <v>638</v>
      </c>
      <c r="AX226" s="186" t="s">
        <v>605</v>
      </c>
      <c r="AY226" s="185"/>
      <c r="AZ226" s="189" t="s">
        <v>701</v>
      </c>
      <c r="BA226" s="185"/>
      <c r="BB226" s="185"/>
    </row>
    <row r="227" spans="1:54" ht="30" hidden="1" customHeight="1" x14ac:dyDescent="0.2">
      <c r="A227" s="5"/>
      <c r="B227" s="7"/>
      <c r="C227" s="72" t="s">
        <v>506</v>
      </c>
      <c r="D227" s="84" t="s">
        <v>72</v>
      </c>
      <c r="E227" s="84" t="s">
        <v>72</v>
      </c>
      <c r="F227" s="51" t="s">
        <v>420</v>
      </c>
      <c r="G227" s="90">
        <v>2011</v>
      </c>
      <c r="H227" s="186"/>
      <c r="I227" s="51" t="s">
        <v>479</v>
      </c>
      <c r="J227" s="140"/>
      <c r="K227" s="83"/>
      <c r="L227" s="140"/>
      <c r="M227" s="49" t="s">
        <v>81</v>
      </c>
      <c r="N227" s="96">
        <v>14425010.090973293</v>
      </c>
      <c r="O227" s="185"/>
      <c r="P227" s="4"/>
      <c r="Q227" s="4"/>
      <c r="R227" s="10"/>
      <c r="S227" s="4"/>
      <c r="T227" s="4"/>
      <c r="U227" s="4"/>
      <c r="V227" s="4"/>
      <c r="W227" s="4"/>
      <c r="X227" s="84" t="s">
        <v>418</v>
      </c>
      <c r="Y227" s="84" t="s">
        <v>72</v>
      </c>
      <c r="Z227" s="84" t="s">
        <v>72</v>
      </c>
      <c r="AA227" s="51" t="s">
        <v>72</v>
      </c>
      <c r="AB227" s="51" t="s">
        <v>72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51" t="s">
        <v>420</v>
      </c>
      <c r="AO227" s="49" t="s">
        <v>81</v>
      </c>
      <c r="AP227" s="90">
        <v>2011</v>
      </c>
      <c r="AQ227" s="14"/>
      <c r="AR227" s="14"/>
      <c r="AS227" s="14"/>
      <c r="AT227" s="96">
        <v>14425010.090973293</v>
      </c>
      <c r="AU227" s="188" t="s">
        <v>421</v>
      </c>
      <c r="AV227" s="185"/>
      <c r="AW227" s="184" t="s">
        <v>645</v>
      </c>
      <c r="AX227" s="186"/>
      <c r="AY227" s="185"/>
      <c r="AZ227" s="189"/>
      <c r="BA227" s="185"/>
      <c r="BB227" s="185"/>
    </row>
    <row r="228" spans="1:54" ht="30" hidden="1" customHeight="1" x14ac:dyDescent="0.2">
      <c r="A228" s="5"/>
      <c r="B228" s="7"/>
      <c r="C228" s="73" t="s">
        <v>507</v>
      </c>
      <c r="D228" s="84" t="s">
        <v>72</v>
      </c>
      <c r="E228" s="84" t="s">
        <v>72</v>
      </c>
      <c r="F228" s="51" t="s">
        <v>420</v>
      </c>
      <c r="G228" s="90">
        <v>2011</v>
      </c>
      <c r="H228" s="186"/>
      <c r="I228" s="51" t="s">
        <v>479</v>
      </c>
      <c r="J228" s="140"/>
      <c r="K228" s="83"/>
      <c r="L228" s="140"/>
      <c r="M228" s="49" t="s">
        <v>81</v>
      </c>
      <c r="N228" s="96">
        <v>9164582.0754651725</v>
      </c>
      <c r="O228" s="185"/>
      <c r="P228" s="4"/>
      <c r="Q228" s="4"/>
      <c r="R228" s="10"/>
      <c r="S228" s="4"/>
      <c r="T228" s="4"/>
      <c r="U228" s="4"/>
      <c r="V228" s="4"/>
      <c r="W228" s="4"/>
      <c r="X228" s="84" t="s">
        <v>418</v>
      </c>
      <c r="Y228" s="84" t="s">
        <v>72</v>
      </c>
      <c r="Z228" s="84" t="s">
        <v>72</v>
      </c>
      <c r="AA228" s="51" t="s">
        <v>72</v>
      </c>
      <c r="AB228" s="51" t="s">
        <v>72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51" t="s">
        <v>420</v>
      </c>
      <c r="AO228" s="49" t="s">
        <v>81</v>
      </c>
      <c r="AP228" s="90">
        <v>2011</v>
      </c>
      <c r="AQ228" s="14"/>
      <c r="AR228" s="14"/>
      <c r="AS228" s="14"/>
      <c r="AT228" s="96">
        <v>9164582.0754651725</v>
      </c>
      <c r="AU228" s="188" t="s">
        <v>421</v>
      </c>
      <c r="AV228" s="185"/>
      <c r="AW228" s="184" t="s">
        <v>645</v>
      </c>
      <c r="AX228" s="186"/>
      <c r="AY228" s="185"/>
      <c r="AZ228" s="189"/>
      <c r="BA228" s="185"/>
      <c r="BB228" s="185"/>
    </row>
    <row r="229" spans="1:54" ht="30" hidden="1" customHeight="1" x14ac:dyDescent="0.2">
      <c r="A229" s="5"/>
      <c r="B229" s="7"/>
      <c r="C229" s="74" t="s">
        <v>508</v>
      </c>
      <c r="D229" s="85" t="s">
        <v>72</v>
      </c>
      <c r="E229" s="85" t="s">
        <v>72</v>
      </c>
      <c r="F229" s="51" t="s">
        <v>420</v>
      </c>
      <c r="G229" s="90">
        <v>2011</v>
      </c>
      <c r="H229" s="186" t="s">
        <v>674</v>
      </c>
      <c r="I229" s="51" t="s">
        <v>479</v>
      </c>
      <c r="J229" s="140"/>
      <c r="K229" s="83"/>
      <c r="L229" s="140"/>
      <c r="M229" s="49" t="s">
        <v>81</v>
      </c>
      <c r="N229" s="96">
        <v>190792360.9490416</v>
      </c>
      <c r="O229" s="185"/>
      <c r="P229" s="4"/>
      <c r="Q229" s="4"/>
      <c r="R229" s="10"/>
      <c r="S229" s="4"/>
      <c r="T229" s="4"/>
      <c r="U229" s="4"/>
      <c r="V229" s="4"/>
      <c r="W229" s="4"/>
      <c r="X229" s="85" t="s">
        <v>418</v>
      </c>
      <c r="Y229" s="85" t="s">
        <v>176</v>
      </c>
      <c r="Z229" s="85" t="s">
        <v>420</v>
      </c>
      <c r="AA229" s="51" t="s">
        <v>72</v>
      </c>
      <c r="AB229" s="51" t="s">
        <v>72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51" t="s">
        <v>420</v>
      </c>
      <c r="AO229" s="49" t="s">
        <v>81</v>
      </c>
      <c r="AP229" s="90">
        <v>2011</v>
      </c>
      <c r="AQ229" s="14"/>
      <c r="AR229" s="14"/>
      <c r="AS229" s="14"/>
      <c r="AT229" s="96">
        <v>190792360.9490416</v>
      </c>
      <c r="AU229" s="188" t="s">
        <v>421</v>
      </c>
      <c r="AV229" s="185"/>
      <c r="AW229" s="184" t="s">
        <v>645</v>
      </c>
      <c r="AX229" s="186" t="s">
        <v>674</v>
      </c>
      <c r="AY229" s="185"/>
      <c r="AZ229" s="188" t="s">
        <v>509</v>
      </c>
      <c r="BA229" s="185"/>
      <c r="BB229" s="185"/>
    </row>
    <row r="230" spans="1:54" ht="30" hidden="1" customHeight="1" x14ac:dyDescent="0.2">
      <c r="A230" s="5"/>
      <c r="B230" s="7"/>
      <c r="C230" s="75" t="s">
        <v>510</v>
      </c>
      <c r="D230" s="85" t="s">
        <v>72</v>
      </c>
      <c r="E230" s="85" t="s">
        <v>72</v>
      </c>
      <c r="F230" s="51" t="s">
        <v>420</v>
      </c>
      <c r="G230" s="90">
        <v>2011</v>
      </c>
      <c r="H230" s="186" t="s">
        <v>674</v>
      </c>
      <c r="I230" s="51" t="s">
        <v>479</v>
      </c>
      <c r="J230" s="140"/>
      <c r="K230" s="83"/>
      <c r="L230" s="140"/>
      <c r="M230" s="49" t="s">
        <v>81</v>
      </c>
      <c r="N230" s="96">
        <v>139901871.30121672</v>
      </c>
      <c r="O230" s="185"/>
      <c r="P230" s="4"/>
      <c r="Q230" s="4"/>
      <c r="R230" s="10"/>
      <c r="S230" s="4"/>
      <c r="T230" s="4"/>
      <c r="U230" s="4"/>
      <c r="V230" s="4"/>
      <c r="W230" s="4"/>
      <c r="X230" s="85" t="s">
        <v>485</v>
      </c>
      <c r="Y230" s="85" t="s">
        <v>419</v>
      </c>
      <c r="Z230" s="85" t="s">
        <v>420</v>
      </c>
      <c r="AA230" s="51" t="s">
        <v>72</v>
      </c>
      <c r="AB230" s="51" t="s">
        <v>72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51" t="s">
        <v>420</v>
      </c>
      <c r="AO230" s="49" t="s">
        <v>81</v>
      </c>
      <c r="AP230" s="90">
        <v>2011</v>
      </c>
      <c r="AQ230" s="14"/>
      <c r="AR230" s="14"/>
      <c r="AS230" s="14"/>
      <c r="AT230" s="96">
        <v>139901871.30121672</v>
      </c>
      <c r="AU230" s="188" t="s">
        <v>421</v>
      </c>
      <c r="AV230" s="185"/>
      <c r="AW230" s="184" t="s">
        <v>645</v>
      </c>
      <c r="AX230" s="186" t="s">
        <v>674</v>
      </c>
      <c r="AY230" s="185"/>
      <c r="AZ230" s="188" t="s">
        <v>509</v>
      </c>
      <c r="BA230" s="185"/>
      <c r="BB230" s="185"/>
    </row>
    <row r="231" spans="1:54" ht="30" hidden="1" customHeight="1" x14ac:dyDescent="0.2">
      <c r="A231" s="5"/>
      <c r="B231" s="7"/>
      <c r="C231" s="76" t="s">
        <v>511</v>
      </c>
      <c r="D231" s="84" t="s">
        <v>72</v>
      </c>
      <c r="E231" s="84" t="s">
        <v>72</v>
      </c>
      <c r="F231" s="51" t="s">
        <v>420</v>
      </c>
      <c r="G231" s="90">
        <v>2011</v>
      </c>
      <c r="H231" s="186" t="s">
        <v>674</v>
      </c>
      <c r="I231" s="51" t="s">
        <v>479</v>
      </c>
      <c r="J231" s="140"/>
      <c r="K231" s="83"/>
      <c r="L231" s="140"/>
      <c r="M231" s="49" t="s">
        <v>81</v>
      </c>
      <c r="N231" s="96">
        <v>38343200.645464532</v>
      </c>
      <c r="O231" s="185"/>
      <c r="P231" s="4"/>
      <c r="Q231" s="4"/>
      <c r="R231" s="10"/>
      <c r="S231" s="4"/>
      <c r="T231" s="4"/>
      <c r="U231" s="4"/>
      <c r="V231" s="4"/>
      <c r="W231" s="4"/>
      <c r="X231" s="84" t="s">
        <v>485</v>
      </c>
      <c r="Y231" s="84" t="s">
        <v>72</v>
      </c>
      <c r="Z231" s="84" t="s">
        <v>420</v>
      </c>
      <c r="AA231" s="51" t="s">
        <v>72</v>
      </c>
      <c r="AB231" s="51" t="s">
        <v>72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51" t="s">
        <v>420</v>
      </c>
      <c r="AO231" s="49" t="s">
        <v>81</v>
      </c>
      <c r="AP231" s="90">
        <v>2011</v>
      </c>
      <c r="AQ231" s="14"/>
      <c r="AR231" s="14"/>
      <c r="AS231" s="14"/>
      <c r="AT231" s="96">
        <v>38343200.645464532</v>
      </c>
      <c r="AU231" s="188" t="s">
        <v>421</v>
      </c>
      <c r="AV231" s="185"/>
      <c r="AW231" s="184" t="s">
        <v>645</v>
      </c>
      <c r="AX231" s="186" t="s">
        <v>674</v>
      </c>
      <c r="AY231" s="185"/>
      <c r="AZ231" s="188" t="s">
        <v>509</v>
      </c>
      <c r="BA231" s="185"/>
      <c r="BB231" s="185"/>
    </row>
    <row r="232" spans="1:54" ht="30" hidden="1" customHeight="1" x14ac:dyDescent="0.2">
      <c r="A232" s="5"/>
      <c r="B232" s="7"/>
      <c r="C232" s="76" t="s">
        <v>512</v>
      </c>
      <c r="D232" s="84" t="s">
        <v>72</v>
      </c>
      <c r="E232" s="84" t="s">
        <v>72</v>
      </c>
      <c r="F232" s="51" t="s">
        <v>420</v>
      </c>
      <c r="G232" s="90">
        <v>2011</v>
      </c>
      <c r="H232" s="186" t="s">
        <v>674</v>
      </c>
      <c r="I232" s="51" t="s">
        <v>479</v>
      </c>
      <c r="J232" s="140"/>
      <c r="K232" s="83"/>
      <c r="L232" s="140"/>
      <c r="M232" s="49" t="s">
        <v>81</v>
      </c>
      <c r="N232" s="96">
        <v>8639734.8736958876</v>
      </c>
      <c r="O232" s="185"/>
      <c r="P232" s="4"/>
      <c r="Q232" s="4"/>
      <c r="R232" s="10"/>
      <c r="S232" s="4"/>
      <c r="T232" s="4"/>
      <c r="U232" s="4"/>
      <c r="V232" s="4"/>
      <c r="W232" s="4"/>
      <c r="X232" s="84" t="s">
        <v>418</v>
      </c>
      <c r="Y232" s="84" t="s">
        <v>419</v>
      </c>
      <c r="Z232" s="84" t="s">
        <v>420</v>
      </c>
      <c r="AA232" s="51" t="s">
        <v>72</v>
      </c>
      <c r="AB232" s="51" t="s">
        <v>72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51" t="s">
        <v>420</v>
      </c>
      <c r="AO232" s="49" t="s">
        <v>81</v>
      </c>
      <c r="AP232" s="90">
        <v>2011</v>
      </c>
      <c r="AQ232" s="14"/>
      <c r="AR232" s="14"/>
      <c r="AS232" s="14"/>
      <c r="AT232" s="96">
        <v>8639734.8736958876</v>
      </c>
      <c r="AU232" s="188" t="s">
        <v>421</v>
      </c>
      <c r="AV232" s="185"/>
      <c r="AW232" s="184" t="s">
        <v>645</v>
      </c>
      <c r="AX232" s="186" t="s">
        <v>674</v>
      </c>
      <c r="AY232" s="185"/>
      <c r="AZ232" s="188" t="s">
        <v>509</v>
      </c>
      <c r="BA232" s="185"/>
      <c r="BB232" s="185"/>
    </row>
    <row r="233" spans="1:54" ht="30" hidden="1" customHeight="1" x14ac:dyDescent="0.2">
      <c r="A233" s="5"/>
      <c r="B233" s="7"/>
      <c r="C233" s="76" t="s">
        <v>513</v>
      </c>
      <c r="D233" s="84" t="s">
        <v>72</v>
      </c>
      <c r="E233" s="84" t="s">
        <v>72</v>
      </c>
      <c r="F233" s="51" t="s">
        <v>420</v>
      </c>
      <c r="G233" s="90">
        <v>2011</v>
      </c>
      <c r="H233" s="186" t="s">
        <v>674</v>
      </c>
      <c r="I233" s="51" t="s">
        <v>479</v>
      </c>
      <c r="J233" s="140"/>
      <c r="K233" s="83"/>
      <c r="L233" s="140"/>
      <c r="M233" s="49" t="s">
        <v>81</v>
      </c>
      <c r="N233" s="96">
        <v>23291895.230581254</v>
      </c>
      <c r="O233" s="185"/>
      <c r="P233" s="4"/>
      <c r="Q233" s="4"/>
      <c r="R233" s="10"/>
      <c r="S233" s="4"/>
      <c r="T233" s="4"/>
      <c r="U233" s="4"/>
      <c r="V233" s="4"/>
      <c r="W233" s="4"/>
      <c r="X233" s="84" t="s">
        <v>418</v>
      </c>
      <c r="Y233" s="84" t="s">
        <v>72</v>
      </c>
      <c r="Z233" s="84" t="s">
        <v>420</v>
      </c>
      <c r="AA233" s="51" t="s">
        <v>72</v>
      </c>
      <c r="AB233" s="51" t="s">
        <v>72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51" t="s">
        <v>420</v>
      </c>
      <c r="AO233" s="49" t="s">
        <v>81</v>
      </c>
      <c r="AP233" s="90">
        <v>2011</v>
      </c>
      <c r="AQ233" s="14"/>
      <c r="AR233" s="14"/>
      <c r="AS233" s="14"/>
      <c r="AT233" s="96">
        <v>23291895.230581254</v>
      </c>
      <c r="AU233" s="188" t="s">
        <v>421</v>
      </c>
      <c r="AV233" s="185"/>
      <c r="AW233" s="184" t="s">
        <v>645</v>
      </c>
      <c r="AX233" s="186" t="s">
        <v>674</v>
      </c>
      <c r="AY233" s="185"/>
      <c r="AZ233" s="188" t="s">
        <v>509</v>
      </c>
      <c r="BA233" s="185"/>
      <c r="BB233" s="185"/>
    </row>
    <row r="234" spans="1:54" ht="30" hidden="1" customHeight="1" x14ac:dyDescent="0.2">
      <c r="A234" s="5"/>
      <c r="B234" s="7"/>
      <c r="C234" s="77" t="s">
        <v>514</v>
      </c>
      <c r="D234" s="84" t="s">
        <v>72</v>
      </c>
      <c r="E234" s="84" t="s">
        <v>72</v>
      </c>
      <c r="F234" s="51" t="s">
        <v>420</v>
      </c>
      <c r="G234" s="90">
        <v>2011</v>
      </c>
      <c r="H234" s="186" t="s">
        <v>668</v>
      </c>
      <c r="I234" s="51" t="s">
        <v>410</v>
      </c>
      <c r="J234" s="140"/>
      <c r="K234" s="83"/>
      <c r="L234" s="140"/>
      <c r="M234" s="49" t="s">
        <v>81</v>
      </c>
      <c r="N234" s="96">
        <v>731098996.62053251</v>
      </c>
      <c r="O234" s="185"/>
      <c r="P234" s="4"/>
      <c r="Q234" s="4"/>
      <c r="R234" s="10"/>
      <c r="S234" s="4"/>
      <c r="T234" s="4"/>
      <c r="U234" s="4"/>
      <c r="V234" s="4"/>
      <c r="W234" s="4"/>
      <c r="X234" s="84" t="s">
        <v>418</v>
      </c>
      <c r="Y234" s="84" t="s">
        <v>419</v>
      </c>
      <c r="Z234" s="84" t="s">
        <v>420</v>
      </c>
      <c r="AA234" s="51" t="s">
        <v>72</v>
      </c>
      <c r="AB234" s="51" t="s">
        <v>72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51" t="s">
        <v>420</v>
      </c>
      <c r="AO234" s="49" t="s">
        <v>81</v>
      </c>
      <c r="AP234" s="90">
        <v>2011</v>
      </c>
      <c r="AQ234" s="14"/>
      <c r="AR234" s="14"/>
      <c r="AS234" s="14"/>
      <c r="AT234" s="96">
        <v>731098996.62053251</v>
      </c>
      <c r="AU234" s="188" t="s">
        <v>421</v>
      </c>
      <c r="AV234" s="185"/>
      <c r="AW234" s="184" t="s">
        <v>645</v>
      </c>
      <c r="AX234" s="186" t="s">
        <v>668</v>
      </c>
      <c r="AY234" s="185"/>
      <c r="AZ234" s="188" t="s">
        <v>515</v>
      </c>
      <c r="BA234" s="185"/>
      <c r="BB234" s="185"/>
    </row>
    <row r="235" spans="1:54" ht="30" hidden="1" customHeight="1" x14ac:dyDescent="0.2">
      <c r="A235" s="5"/>
      <c r="B235" s="7"/>
      <c r="C235" s="77" t="s">
        <v>516</v>
      </c>
      <c r="D235" s="84" t="s">
        <v>72</v>
      </c>
      <c r="E235" s="84" t="s">
        <v>72</v>
      </c>
      <c r="F235" s="51" t="s">
        <v>420</v>
      </c>
      <c r="G235" s="90">
        <v>2011</v>
      </c>
      <c r="H235" s="186"/>
      <c r="I235" s="51" t="s">
        <v>410</v>
      </c>
      <c r="J235" s="140"/>
      <c r="K235" s="83"/>
      <c r="L235" s="140"/>
      <c r="M235" s="49" t="s">
        <v>81</v>
      </c>
      <c r="N235" s="96">
        <v>38015779.365687214</v>
      </c>
      <c r="O235" s="185"/>
      <c r="P235" s="4"/>
      <c r="Q235" s="4"/>
      <c r="R235" s="10"/>
      <c r="S235" s="4"/>
      <c r="T235" s="4"/>
      <c r="U235" s="4"/>
      <c r="V235" s="4"/>
      <c r="W235" s="4"/>
      <c r="X235" s="84" t="s">
        <v>418</v>
      </c>
      <c r="Y235" s="84"/>
      <c r="Z235" s="84"/>
      <c r="AA235" s="51" t="s">
        <v>72</v>
      </c>
      <c r="AB235" s="51" t="s">
        <v>72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51" t="s">
        <v>420</v>
      </c>
      <c r="AO235" s="49" t="s">
        <v>81</v>
      </c>
      <c r="AP235" s="90">
        <v>2011</v>
      </c>
      <c r="AQ235" s="14"/>
      <c r="AR235" s="14"/>
      <c r="AS235" s="14"/>
      <c r="AT235" s="96">
        <v>38015779.365687214</v>
      </c>
      <c r="AU235" s="188"/>
      <c r="AV235" s="185"/>
      <c r="AW235" s="184"/>
      <c r="AX235" s="186"/>
      <c r="AY235" s="185"/>
      <c r="AZ235" s="188"/>
      <c r="BA235" s="185"/>
      <c r="BB235" s="185"/>
    </row>
    <row r="236" spans="1:54" ht="30" hidden="1" customHeight="1" x14ac:dyDescent="0.2">
      <c r="A236" s="5"/>
      <c r="B236" s="7"/>
      <c r="C236" s="77" t="s">
        <v>517</v>
      </c>
      <c r="D236" s="84" t="s">
        <v>72</v>
      </c>
      <c r="E236" s="84" t="s">
        <v>72</v>
      </c>
      <c r="F236" s="51" t="s">
        <v>420</v>
      </c>
      <c r="G236" s="90">
        <v>2011</v>
      </c>
      <c r="H236" s="186"/>
      <c r="I236" s="51" t="s">
        <v>410</v>
      </c>
      <c r="J236" s="140"/>
      <c r="K236" s="83"/>
      <c r="L236" s="140"/>
      <c r="M236" s="49" t="s">
        <v>81</v>
      </c>
      <c r="N236" s="96">
        <v>27872281.381800696</v>
      </c>
      <c r="O236" s="185"/>
      <c r="P236" s="4"/>
      <c r="Q236" s="4"/>
      <c r="R236" s="10"/>
      <c r="S236" s="4"/>
      <c r="T236" s="4"/>
      <c r="U236" s="4"/>
      <c r="V236" s="4"/>
      <c r="W236" s="4"/>
      <c r="X236" s="84" t="s">
        <v>418</v>
      </c>
      <c r="Y236" s="84"/>
      <c r="Z236" s="84"/>
      <c r="AA236" s="51" t="s">
        <v>72</v>
      </c>
      <c r="AB236" s="51" t="s">
        <v>72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51" t="s">
        <v>420</v>
      </c>
      <c r="AO236" s="49" t="s">
        <v>81</v>
      </c>
      <c r="AP236" s="90">
        <v>2011</v>
      </c>
      <c r="AQ236" s="14"/>
      <c r="AR236" s="14"/>
      <c r="AS236" s="14"/>
      <c r="AT236" s="96">
        <v>27872281.381800696</v>
      </c>
      <c r="AU236" s="188"/>
      <c r="AV236" s="185"/>
      <c r="AW236" s="184"/>
      <c r="AX236" s="186"/>
      <c r="AY236" s="185"/>
      <c r="AZ236" s="188"/>
      <c r="BA236" s="185"/>
      <c r="BB236" s="185"/>
    </row>
    <row r="237" spans="1:54" ht="30" hidden="1" customHeight="1" x14ac:dyDescent="0.2">
      <c r="A237" s="5"/>
      <c r="B237" s="7"/>
      <c r="C237" s="77" t="s">
        <v>518</v>
      </c>
      <c r="D237" s="84" t="s">
        <v>72</v>
      </c>
      <c r="E237" s="84" t="s">
        <v>72</v>
      </c>
      <c r="F237" s="51" t="s">
        <v>420</v>
      </c>
      <c r="G237" s="90">
        <v>2011</v>
      </c>
      <c r="H237" s="186" t="s">
        <v>675</v>
      </c>
      <c r="I237" s="51" t="s">
        <v>410</v>
      </c>
      <c r="J237" s="140"/>
      <c r="K237" s="83"/>
      <c r="L237" s="140"/>
      <c r="M237" s="49" t="s">
        <v>81</v>
      </c>
      <c r="N237" s="96">
        <v>50021185.994659789</v>
      </c>
      <c r="O237" s="185"/>
      <c r="P237" s="4"/>
      <c r="Q237" s="4"/>
      <c r="R237" s="10"/>
      <c r="S237" s="4"/>
      <c r="T237" s="4"/>
      <c r="U237" s="4"/>
      <c r="V237" s="4"/>
      <c r="W237" s="4"/>
      <c r="X237" s="84" t="s">
        <v>418</v>
      </c>
      <c r="Y237" s="84" t="s">
        <v>419</v>
      </c>
      <c r="Z237" s="84" t="s">
        <v>420</v>
      </c>
      <c r="AA237" s="51" t="s">
        <v>72</v>
      </c>
      <c r="AB237" s="51" t="s">
        <v>72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51" t="s">
        <v>420</v>
      </c>
      <c r="AO237" s="49" t="s">
        <v>81</v>
      </c>
      <c r="AP237" s="90">
        <v>2011</v>
      </c>
      <c r="AQ237" s="14"/>
      <c r="AR237" s="14"/>
      <c r="AS237" s="14"/>
      <c r="AT237" s="96">
        <v>50021185.994659789</v>
      </c>
      <c r="AU237" s="188" t="s">
        <v>421</v>
      </c>
      <c r="AV237" s="185"/>
      <c r="AW237" s="184" t="s">
        <v>645</v>
      </c>
      <c r="AX237" s="186" t="s">
        <v>675</v>
      </c>
      <c r="AY237" s="185"/>
      <c r="AZ237" s="188" t="s">
        <v>519</v>
      </c>
      <c r="BA237" s="185"/>
      <c r="BB237" s="185"/>
    </row>
    <row r="238" spans="1:54" ht="30" hidden="1" customHeight="1" x14ac:dyDescent="0.2">
      <c r="A238" s="5"/>
      <c r="B238" s="7"/>
      <c r="C238" s="77" t="s">
        <v>516</v>
      </c>
      <c r="D238" s="84" t="s">
        <v>72</v>
      </c>
      <c r="E238" s="84" t="s">
        <v>72</v>
      </c>
      <c r="F238" s="51" t="s">
        <v>420</v>
      </c>
      <c r="G238" s="90">
        <v>2011</v>
      </c>
      <c r="H238" s="186"/>
      <c r="I238" s="51" t="s">
        <v>410</v>
      </c>
      <c r="J238" s="140"/>
      <c r="K238" s="83"/>
      <c r="L238" s="140"/>
      <c r="M238" s="49" t="s">
        <v>81</v>
      </c>
      <c r="N238" s="96">
        <v>2993503.1447962844</v>
      </c>
      <c r="O238" s="185"/>
      <c r="P238" s="4"/>
      <c r="Q238" s="4"/>
      <c r="R238" s="10"/>
      <c r="S238" s="4"/>
      <c r="T238" s="4"/>
      <c r="U238" s="4"/>
      <c r="V238" s="4"/>
      <c r="W238" s="4"/>
      <c r="X238" s="84" t="s">
        <v>418</v>
      </c>
      <c r="Y238" s="84"/>
      <c r="Z238" s="84"/>
      <c r="AA238" s="51" t="s">
        <v>72</v>
      </c>
      <c r="AB238" s="51" t="s">
        <v>72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51" t="s">
        <v>420</v>
      </c>
      <c r="AO238" s="49" t="s">
        <v>81</v>
      </c>
      <c r="AP238" s="90">
        <v>2011</v>
      </c>
      <c r="AQ238" s="14"/>
      <c r="AR238" s="14"/>
      <c r="AS238" s="14"/>
      <c r="AT238" s="96">
        <v>2993503.1447962844</v>
      </c>
      <c r="AU238" s="188"/>
      <c r="AV238" s="185"/>
      <c r="AW238" s="184"/>
      <c r="AX238" s="186"/>
      <c r="AY238" s="185"/>
      <c r="AZ238" s="188"/>
      <c r="BA238" s="185"/>
      <c r="BB238" s="185"/>
    </row>
    <row r="239" spans="1:54" ht="30" hidden="1" customHeight="1" x14ac:dyDescent="0.2">
      <c r="A239" s="5"/>
      <c r="B239" s="7"/>
      <c r="C239" s="77" t="s">
        <v>520</v>
      </c>
      <c r="D239" s="84" t="s">
        <v>72</v>
      </c>
      <c r="E239" s="84" t="s">
        <v>72</v>
      </c>
      <c r="F239" s="51" t="s">
        <v>420</v>
      </c>
      <c r="G239" s="90">
        <v>2011</v>
      </c>
      <c r="H239" s="186" t="s">
        <v>676</v>
      </c>
      <c r="I239" s="51" t="s">
        <v>410</v>
      </c>
      <c r="J239" s="140"/>
      <c r="K239" s="83"/>
      <c r="L239" s="140"/>
      <c r="M239" s="49" t="s">
        <v>81</v>
      </c>
      <c r="N239" s="96">
        <v>49002891.815656818</v>
      </c>
      <c r="O239" s="185"/>
      <c r="P239" s="4"/>
      <c r="Q239" s="4"/>
      <c r="R239" s="10"/>
      <c r="S239" s="4"/>
      <c r="T239" s="4"/>
      <c r="U239" s="4"/>
      <c r="V239" s="4"/>
      <c r="W239" s="4"/>
      <c r="X239" s="84" t="s">
        <v>418</v>
      </c>
      <c r="Y239" s="84" t="s">
        <v>419</v>
      </c>
      <c r="Z239" s="84" t="s">
        <v>420</v>
      </c>
      <c r="AA239" s="51" t="s">
        <v>72</v>
      </c>
      <c r="AB239" s="51" t="s">
        <v>72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51" t="s">
        <v>420</v>
      </c>
      <c r="AO239" s="49" t="s">
        <v>81</v>
      </c>
      <c r="AP239" s="90">
        <v>2011</v>
      </c>
      <c r="AQ239" s="14"/>
      <c r="AR239" s="14"/>
      <c r="AS239" s="14"/>
      <c r="AT239" s="96">
        <v>49002891.815656818</v>
      </c>
      <c r="AU239" s="188" t="s">
        <v>421</v>
      </c>
      <c r="AV239" s="185"/>
      <c r="AW239" s="184" t="s">
        <v>645</v>
      </c>
      <c r="AX239" s="186" t="s">
        <v>676</v>
      </c>
      <c r="AY239" s="185"/>
      <c r="AZ239" s="188" t="s">
        <v>521</v>
      </c>
      <c r="BA239" s="185"/>
      <c r="BB239" s="185"/>
    </row>
    <row r="240" spans="1:54" ht="30" hidden="1" customHeight="1" x14ac:dyDescent="0.2">
      <c r="A240" s="5"/>
      <c r="B240" s="7"/>
      <c r="C240" s="77" t="s">
        <v>516</v>
      </c>
      <c r="D240" s="84" t="s">
        <v>72</v>
      </c>
      <c r="E240" s="84" t="s">
        <v>72</v>
      </c>
      <c r="F240" s="51" t="s">
        <v>420</v>
      </c>
      <c r="G240" s="90">
        <v>2011</v>
      </c>
      <c r="H240" s="186"/>
      <c r="I240" s="51" t="s">
        <v>410</v>
      </c>
      <c r="J240" s="140"/>
      <c r="K240" s="83"/>
      <c r="L240" s="140"/>
      <c r="M240" s="49" t="s">
        <v>81</v>
      </c>
      <c r="N240" s="96">
        <v>3451333.0375298336</v>
      </c>
      <c r="O240" s="185"/>
      <c r="P240" s="4"/>
      <c r="Q240" s="4"/>
      <c r="R240" s="10"/>
      <c r="S240" s="4"/>
      <c r="T240" s="4"/>
      <c r="U240" s="4"/>
      <c r="V240" s="4"/>
      <c r="W240" s="4"/>
      <c r="X240" s="84" t="s">
        <v>418</v>
      </c>
      <c r="Y240" s="84"/>
      <c r="Z240" s="84"/>
      <c r="AA240" s="51" t="s">
        <v>72</v>
      </c>
      <c r="AB240" s="51" t="s">
        <v>72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51" t="s">
        <v>420</v>
      </c>
      <c r="AO240" s="49" t="s">
        <v>81</v>
      </c>
      <c r="AP240" s="90">
        <v>2011</v>
      </c>
      <c r="AQ240" s="14"/>
      <c r="AR240" s="14"/>
      <c r="AS240" s="14"/>
      <c r="AT240" s="96">
        <v>3451333.0375298336</v>
      </c>
      <c r="AU240" s="188"/>
      <c r="AV240" s="185"/>
      <c r="AW240" s="184"/>
      <c r="AX240" s="186"/>
      <c r="AY240" s="185"/>
      <c r="AZ240" s="188"/>
      <c r="BA240" s="185"/>
      <c r="BB240" s="185"/>
    </row>
    <row r="241" spans="1:54" ht="30" hidden="1" customHeight="1" x14ac:dyDescent="0.2">
      <c r="A241" s="5"/>
      <c r="B241" s="7"/>
      <c r="C241" s="77" t="s">
        <v>522</v>
      </c>
      <c r="D241" s="84" t="s">
        <v>72</v>
      </c>
      <c r="E241" s="84" t="s">
        <v>72</v>
      </c>
      <c r="F241" s="51" t="s">
        <v>420</v>
      </c>
      <c r="G241" s="90">
        <v>2011</v>
      </c>
      <c r="H241" s="186" t="s">
        <v>671</v>
      </c>
      <c r="I241" s="51" t="s">
        <v>410</v>
      </c>
      <c r="J241" s="140"/>
      <c r="K241" s="83"/>
      <c r="L241" s="140"/>
      <c r="M241" s="49" t="s">
        <v>81</v>
      </c>
      <c r="N241" s="96">
        <v>30085964.379633244</v>
      </c>
      <c r="O241" s="185"/>
      <c r="P241" s="4"/>
      <c r="Q241" s="4"/>
      <c r="R241" s="10"/>
      <c r="S241" s="4"/>
      <c r="T241" s="4"/>
      <c r="U241" s="4"/>
      <c r="V241" s="4"/>
      <c r="W241" s="4"/>
      <c r="X241" s="84" t="s">
        <v>418</v>
      </c>
      <c r="Y241" s="84" t="s">
        <v>419</v>
      </c>
      <c r="Z241" s="84" t="s">
        <v>420</v>
      </c>
      <c r="AA241" s="51" t="s">
        <v>72</v>
      </c>
      <c r="AB241" s="51" t="s">
        <v>72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51" t="s">
        <v>420</v>
      </c>
      <c r="AO241" s="49" t="s">
        <v>81</v>
      </c>
      <c r="AP241" s="90">
        <v>2011</v>
      </c>
      <c r="AQ241" s="14"/>
      <c r="AR241" s="14"/>
      <c r="AS241" s="14"/>
      <c r="AT241" s="96">
        <v>30085964.379633244</v>
      </c>
      <c r="AU241" s="188" t="s">
        <v>421</v>
      </c>
      <c r="AV241" s="185"/>
      <c r="AW241" s="184" t="s">
        <v>645</v>
      </c>
      <c r="AX241" s="186" t="s">
        <v>671</v>
      </c>
      <c r="AY241" s="185"/>
      <c r="AZ241" s="188" t="s">
        <v>523</v>
      </c>
      <c r="BA241" s="185"/>
      <c r="BB241" s="185"/>
    </row>
    <row r="242" spans="1:54" ht="30" hidden="1" customHeight="1" x14ac:dyDescent="0.2">
      <c r="A242" s="5"/>
      <c r="B242" s="7"/>
      <c r="C242" s="77" t="s">
        <v>524</v>
      </c>
      <c r="D242" s="84" t="s">
        <v>72</v>
      </c>
      <c r="E242" s="84" t="s">
        <v>72</v>
      </c>
      <c r="F242" s="51" t="s">
        <v>420</v>
      </c>
      <c r="G242" s="90">
        <v>2011</v>
      </c>
      <c r="H242" s="186" t="s">
        <v>677</v>
      </c>
      <c r="I242" s="51" t="s">
        <v>410</v>
      </c>
      <c r="J242" s="140"/>
      <c r="K242" s="83"/>
      <c r="L242" s="140"/>
      <c r="M242" s="49" t="s">
        <v>81</v>
      </c>
      <c r="N242" s="96">
        <v>60141742.172932409</v>
      </c>
      <c r="O242" s="185"/>
      <c r="P242" s="4"/>
      <c r="Q242" s="4"/>
      <c r="R242" s="10"/>
      <c r="S242" s="4"/>
      <c r="T242" s="4"/>
      <c r="U242" s="4"/>
      <c r="V242" s="4"/>
      <c r="W242" s="4"/>
      <c r="X242" s="84" t="s">
        <v>418</v>
      </c>
      <c r="Y242" s="84" t="s">
        <v>419</v>
      </c>
      <c r="Z242" s="84" t="s">
        <v>420</v>
      </c>
      <c r="AA242" s="51" t="s">
        <v>72</v>
      </c>
      <c r="AB242" s="51" t="s">
        <v>72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51" t="s">
        <v>420</v>
      </c>
      <c r="AO242" s="49" t="s">
        <v>81</v>
      </c>
      <c r="AP242" s="90">
        <v>2011</v>
      </c>
      <c r="AQ242" s="14"/>
      <c r="AR242" s="14"/>
      <c r="AS242" s="14"/>
      <c r="AT242" s="96">
        <v>60141742.172932409</v>
      </c>
      <c r="AU242" s="188" t="s">
        <v>421</v>
      </c>
      <c r="AV242" s="185"/>
      <c r="AW242" s="184" t="s">
        <v>645</v>
      </c>
      <c r="AX242" s="186" t="s">
        <v>677</v>
      </c>
      <c r="AY242" s="185"/>
      <c r="AZ242" s="188" t="s">
        <v>525</v>
      </c>
      <c r="BA242" s="185"/>
      <c r="BB242" s="185"/>
    </row>
    <row r="243" spans="1:54" ht="30" hidden="1" customHeight="1" x14ac:dyDescent="0.2">
      <c r="A243" s="5"/>
      <c r="B243" s="7"/>
      <c r="C243" s="78" t="s">
        <v>516</v>
      </c>
      <c r="D243" s="84" t="s">
        <v>72</v>
      </c>
      <c r="E243" s="84" t="s">
        <v>72</v>
      </c>
      <c r="F243" s="51" t="s">
        <v>420</v>
      </c>
      <c r="G243" s="90">
        <v>2011</v>
      </c>
      <c r="H243" s="186"/>
      <c r="I243" s="51" t="s">
        <v>410</v>
      </c>
      <c r="J243" s="140"/>
      <c r="K243" s="83"/>
      <c r="L243" s="140"/>
      <c r="M243" s="49" t="s">
        <v>81</v>
      </c>
      <c r="N243" s="96">
        <v>4226122.0867712246</v>
      </c>
      <c r="O243" s="185"/>
      <c r="P243" s="4"/>
      <c r="Q243" s="4"/>
      <c r="R243" s="10"/>
      <c r="S243" s="4"/>
      <c r="T243" s="4"/>
      <c r="U243" s="4"/>
      <c r="V243" s="4"/>
      <c r="W243" s="4"/>
      <c r="X243" s="84" t="s">
        <v>418</v>
      </c>
      <c r="Y243" s="84"/>
      <c r="Z243" s="84"/>
      <c r="AA243" s="51" t="s">
        <v>72</v>
      </c>
      <c r="AB243" s="51" t="s">
        <v>72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51" t="s">
        <v>420</v>
      </c>
      <c r="AO243" s="49" t="s">
        <v>81</v>
      </c>
      <c r="AP243" s="90">
        <v>2011</v>
      </c>
      <c r="AQ243" s="14"/>
      <c r="AR243" s="14"/>
      <c r="AS243" s="14"/>
      <c r="AT243" s="96">
        <v>4226122.0867712246</v>
      </c>
      <c r="AU243" s="188"/>
      <c r="AV243" s="185"/>
      <c r="AW243" s="184"/>
      <c r="AX243" s="186"/>
      <c r="AY243" s="185"/>
      <c r="AZ243" s="188"/>
      <c r="BA243" s="185"/>
      <c r="BB243" s="185"/>
    </row>
    <row r="244" spans="1:54" ht="30" hidden="1" customHeight="1" x14ac:dyDescent="0.2">
      <c r="A244" s="5"/>
      <c r="B244" s="7"/>
      <c r="C244" s="77" t="s">
        <v>526</v>
      </c>
      <c r="D244" s="86" t="s">
        <v>72</v>
      </c>
      <c r="E244" s="84" t="s">
        <v>72</v>
      </c>
      <c r="F244" s="51" t="s">
        <v>420</v>
      </c>
      <c r="G244" s="90">
        <v>2011</v>
      </c>
      <c r="H244" s="186" t="s">
        <v>659</v>
      </c>
      <c r="I244" s="51" t="s">
        <v>410</v>
      </c>
      <c r="J244" s="140"/>
      <c r="K244" s="83"/>
      <c r="L244" s="140"/>
      <c r="M244" s="49" t="s">
        <v>81</v>
      </c>
      <c r="N244" s="95">
        <v>623012505.51396096</v>
      </c>
      <c r="O244" s="185"/>
      <c r="P244" s="4"/>
      <c r="Q244" s="4"/>
      <c r="R244" s="10"/>
      <c r="S244" s="4"/>
      <c r="T244" s="4"/>
      <c r="U244" s="4"/>
      <c r="V244" s="4"/>
      <c r="W244" s="4"/>
      <c r="X244" s="84" t="s">
        <v>418</v>
      </c>
      <c r="Y244" s="84" t="s">
        <v>72</v>
      </c>
      <c r="Z244" s="84" t="s">
        <v>420</v>
      </c>
      <c r="AA244" s="51" t="s">
        <v>72</v>
      </c>
      <c r="AB244" s="51" t="s">
        <v>72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51" t="s">
        <v>420</v>
      </c>
      <c r="AO244" s="49" t="s">
        <v>81</v>
      </c>
      <c r="AP244" s="90">
        <v>2011</v>
      </c>
      <c r="AQ244" s="14"/>
      <c r="AR244" s="14"/>
      <c r="AS244" s="14"/>
      <c r="AT244" s="95">
        <v>623012505.51396096</v>
      </c>
      <c r="AU244" s="188" t="s">
        <v>421</v>
      </c>
      <c r="AV244" s="185"/>
      <c r="AW244" s="184" t="s">
        <v>645</v>
      </c>
      <c r="AX244" s="186" t="s">
        <v>659</v>
      </c>
      <c r="AY244" s="185"/>
      <c r="AZ244" s="188" t="s">
        <v>527</v>
      </c>
      <c r="BA244" s="185"/>
      <c r="BB244" s="185"/>
    </row>
    <row r="245" spans="1:54" ht="30" hidden="1" customHeight="1" x14ac:dyDescent="0.2">
      <c r="A245" s="5"/>
      <c r="B245" s="7"/>
      <c r="C245" s="77" t="s">
        <v>517</v>
      </c>
      <c r="D245" s="86" t="s">
        <v>72</v>
      </c>
      <c r="E245" s="84" t="s">
        <v>72</v>
      </c>
      <c r="F245" s="51" t="s">
        <v>420</v>
      </c>
      <c r="G245" s="90">
        <v>2011</v>
      </c>
      <c r="H245" s="186"/>
      <c r="I245" s="51" t="s">
        <v>410</v>
      </c>
      <c r="J245" s="140"/>
      <c r="K245" s="83"/>
      <c r="L245" s="140"/>
      <c r="M245" s="49" t="s">
        <v>81</v>
      </c>
      <c r="N245" s="96">
        <v>21349231.761531636</v>
      </c>
      <c r="O245" s="185"/>
      <c r="P245" s="4"/>
      <c r="Q245" s="4"/>
      <c r="R245" s="10"/>
      <c r="S245" s="4"/>
      <c r="T245" s="4"/>
      <c r="U245" s="4"/>
      <c r="V245" s="4"/>
      <c r="W245" s="4"/>
      <c r="X245" s="84" t="s">
        <v>418</v>
      </c>
      <c r="Y245" s="84" t="s">
        <v>72</v>
      </c>
      <c r="Z245" s="84" t="s">
        <v>72</v>
      </c>
      <c r="AA245" s="51" t="s">
        <v>72</v>
      </c>
      <c r="AB245" s="51" t="s">
        <v>72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51" t="s">
        <v>420</v>
      </c>
      <c r="AO245" s="49" t="s">
        <v>81</v>
      </c>
      <c r="AP245" s="90">
        <v>2011</v>
      </c>
      <c r="AQ245" s="14"/>
      <c r="AR245" s="14"/>
      <c r="AS245" s="14"/>
      <c r="AT245" s="96">
        <v>21349231.761531636</v>
      </c>
      <c r="AU245" s="188"/>
      <c r="AV245" s="185"/>
      <c r="AW245" s="184"/>
      <c r="AX245" s="186"/>
      <c r="AY245" s="185"/>
      <c r="AZ245" s="188" t="s">
        <v>72</v>
      </c>
      <c r="BA245" s="185"/>
      <c r="BB245" s="185"/>
    </row>
    <row r="246" spans="1:54" ht="30" hidden="1" customHeight="1" x14ac:dyDescent="0.2">
      <c r="A246" s="5"/>
      <c r="B246" s="7"/>
      <c r="C246" s="77" t="s">
        <v>528</v>
      </c>
      <c r="D246" s="86" t="s">
        <v>72</v>
      </c>
      <c r="E246" s="84" t="s">
        <v>72</v>
      </c>
      <c r="F246" s="51" t="s">
        <v>420</v>
      </c>
      <c r="G246" s="90">
        <v>2011</v>
      </c>
      <c r="H246" s="186" t="s">
        <v>678</v>
      </c>
      <c r="I246" s="51" t="s">
        <v>410</v>
      </c>
      <c r="J246" s="140"/>
      <c r="K246" s="83"/>
      <c r="L246" s="140"/>
      <c r="M246" s="49" t="s">
        <v>81</v>
      </c>
      <c r="N246" s="96">
        <v>486672247.83550978</v>
      </c>
      <c r="O246" s="185"/>
      <c r="P246" s="4"/>
      <c r="Q246" s="4"/>
      <c r="R246" s="10"/>
      <c r="S246" s="4"/>
      <c r="T246" s="4"/>
      <c r="U246" s="4"/>
      <c r="V246" s="4"/>
      <c r="W246" s="4"/>
      <c r="X246" s="84" t="s">
        <v>418</v>
      </c>
      <c r="Y246" s="84" t="s">
        <v>419</v>
      </c>
      <c r="Z246" s="84" t="s">
        <v>420</v>
      </c>
      <c r="AA246" s="51" t="s">
        <v>72</v>
      </c>
      <c r="AB246" s="51" t="s">
        <v>72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51" t="s">
        <v>420</v>
      </c>
      <c r="AO246" s="49" t="s">
        <v>81</v>
      </c>
      <c r="AP246" s="90">
        <v>2011</v>
      </c>
      <c r="AQ246" s="14"/>
      <c r="AR246" s="14"/>
      <c r="AS246" s="14"/>
      <c r="AT246" s="96">
        <v>486672247.83550978</v>
      </c>
      <c r="AU246" s="188" t="s">
        <v>421</v>
      </c>
      <c r="AV246" s="185"/>
      <c r="AW246" s="184" t="s">
        <v>645</v>
      </c>
      <c r="AX246" s="186" t="s">
        <v>678</v>
      </c>
      <c r="AY246" s="185"/>
      <c r="AZ246" s="188" t="s">
        <v>529</v>
      </c>
      <c r="BA246" s="185"/>
      <c r="BB246" s="185"/>
    </row>
    <row r="247" spans="1:54" ht="30" hidden="1" customHeight="1" x14ac:dyDescent="0.2">
      <c r="A247" s="5"/>
      <c r="B247" s="7"/>
      <c r="C247" s="77" t="s">
        <v>516</v>
      </c>
      <c r="D247" s="86" t="s">
        <v>72</v>
      </c>
      <c r="E247" s="84" t="s">
        <v>72</v>
      </c>
      <c r="F247" s="51" t="s">
        <v>420</v>
      </c>
      <c r="G247" s="90">
        <v>2011</v>
      </c>
      <c r="H247" s="186"/>
      <c r="I247" s="51" t="s">
        <v>410</v>
      </c>
      <c r="J247" s="140"/>
      <c r="K247" s="83"/>
      <c r="L247" s="140"/>
      <c r="M247" s="49" t="s">
        <v>81</v>
      </c>
      <c r="N247" s="96">
        <v>27985319.804135185</v>
      </c>
      <c r="O247" s="185"/>
      <c r="P247" s="4"/>
      <c r="Q247" s="4"/>
      <c r="R247" s="10"/>
      <c r="S247" s="4"/>
      <c r="T247" s="4"/>
      <c r="U247" s="4"/>
      <c r="V247" s="4"/>
      <c r="W247" s="4"/>
      <c r="X247" s="84" t="s">
        <v>418</v>
      </c>
      <c r="Y247" s="84" t="s">
        <v>72</v>
      </c>
      <c r="Z247" s="84" t="s">
        <v>72</v>
      </c>
      <c r="AA247" s="51" t="s">
        <v>72</v>
      </c>
      <c r="AB247" s="51" t="s">
        <v>72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51" t="s">
        <v>420</v>
      </c>
      <c r="AO247" s="49" t="s">
        <v>81</v>
      </c>
      <c r="AP247" s="90">
        <v>2011</v>
      </c>
      <c r="AQ247" s="14"/>
      <c r="AR247" s="14"/>
      <c r="AS247" s="14"/>
      <c r="AT247" s="96">
        <v>27985319.804135185</v>
      </c>
      <c r="AU247" s="188"/>
      <c r="AV247" s="185"/>
      <c r="AW247" s="184"/>
      <c r="AX247" s="186"/>
      <c r="AY247" s="185"/>
      <c r="AZ247" s="188" t="s">
        <v>72</v>
      </c>
      <c r="BA247" s="185"/>
      <c r="BB247" s="185"/>
    </row>
    <row r="248" spans="1:54" ht="30" hidden="1" customHeight="1" x14ac:dyDescent="0.2">
      <c r="A248" s="5"/>
      <c r="B248" s="7"/>
      <c r="C248" s="77" t="s">
        <v>517</v>
      </c>
      <c r="D248" s="86" t="s">
        <v>72</v>
      </c>
      <c r="E248" s="84" t="s">
        <v>72</v>
      </c>
      <c r="F248" s="51" t="s">
        <v>420</v>
      </c>
      <c r="G248" s="90">
        <v>2011</v>
      </c>
      <c r="H248" s="186"/>
      <c r="I248" s="51" t="s">
        <v>410</v>
      </c>
      <c r="J248" s="140"/>
      <c r="K248" s="83"/>
      <c r="L248" s="140"/>
      <c r="M248" s="49" t="s">
        <v>81</v>
      </c>
      <c r="N248" s="96">
        <v>20850821.757120468</v>
      </c>
      <c r="O248" s="185"/>
      <c r="P248" s="4"/>
      <c r="Q248" s="4"/>
      <c r="R248" s="10"/>
      <c r="S248" s="4"/>
      <c r="T248" s="4"/>
      <c r="U248" s="4"/>
      <c r="V248" s="4"/>
      <c r="W248" s="4"/>
      <c r="X248" s="84" t="s">
        <v>418</v>
      </c>
      <c r="Y248" s="84" t="s">
        <v>72</v>
      </c>
      <c r="Z248" s="84" t="s">
        <v>72</v>
      </c>
      <c r="AA248" s="51" t="s">
        <v>72</v>
      </c>
      <c r="AB248" s="51" t="s">
        <v>72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51" t="s">
        <v>420</v>
      </c>
      <c r="AO248" s="49" t="s">
        <v>81</v>
      </c>
      <c r="AP248" s="90">
        <v>2011</v>
      </c>
      <c r="AQ248" s="14"/>
      <c r="AR248" s="14"/>
      <c r="AS248" s="14"/>
      <c r="AT248" s="96">
        <v>20850821.757120468</v>
      </c>
      <c r="AU248" s="188"/>
      <c r="AV248" s="185"/>
      <c r="AW248" s="184"/>
      <c r="AX248" s="186"/>
      <c r="AY248" s="185"/>
      <c r="AZ248" s="188" t="s">
        <v>72</v>
      </c>
      <c r="BA248" s="185"/>
      <c r="BB248" s="185"/>
    </row>
    <row r="249" spans="1:54" ht="30" hidden="1" customHeight="1" x14ac:dyDescent="0.2">
      <c r="A249" s="5"/>
      <c r="B249" s="7"/>
      <c r="C249" s="77" t="s">
        <v>530</v>
      </c>
      <c r="D249" s="86" t="s">
        <v>72</v>
      </c>
      <c r="E249" s="84" t="s">
        <v>72</v>
      </c>
      <c r="F249" s="51" t="s">
        <v>420</v>
      </c>
      <c r="G249" s="90">
        <v>2011</v>
      </c>
      <c r="H249" s="186" t="s">
        <v>679</v>
      </c>
      <c r="I249" s="51" t="s">
        <v>410</v>
      </c>
      <c r="J249" s="140"/>
      <c r="K249" s="83"/>
      <c r="L249" s="140"/>
      <c r="M249" s="49" t="s">
        <v>81</v>
      </c>
      <c r="N249" s="96">
        <v>140680243.18057182</v>
      </c>
      <c r="O249" s="185"/>
      <c r="P249" s="4"/>
      <c r="Q249" s="4"/>
      <c r="R249" s="10"/>
      <c r="S249" s="4"/>
      <c r="T249" s="4"/>
      <c r="U249" s="4"/>
      <c r="V249" s="4"/>
      <c r="W249" s="4"/>
      <c r="X249" s="84" t="s">
        <v>418</v>
      </c>
      <c r="Y249" s="84" t="s">
        <v>419</v>
      </c>
      <c r="Z249" s="84" t="s">
        <v>420</v>
      </c>
      <c r="AA249" s="51" t="s">
        <v>72</v>
      </c>
      <c r="AB249" s="51" t="s">
        <v>72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51" t="s">
        <v>420</v>
      </c>
      <c r="AO249" s="49" t="s">
        <v>81</v>
      </c>
      <c r="AP249" s="90">
        <v>2011</v>
      </c>
      <c r="AQ249" s="14"/>
      <c r="AR249" s="14"/>
      <c r="AS249" s="14"/>
      <c r="AT249" s="96">
        <v>140680243.18057182</v>
      </c>
      <c r="AU249" s="188" t="s">
        <v>421</v>
      </c>
      <c r="AV249" s="185"/>
      <c r="AW249" s="184" t="s">
        <v>645</v>
      </c>
      <c r="AX249" s="186" t="s">
        <v>679</v>
      </c>
      <c r="AY249" s="185"/>
      <c r="AZ249" s="188" t="s">
        <v>531</v>
      </c>
      <c r="BA249" s="185"/>
      <c r="BB249" s="185"/>
    </row>
    <row r="250" spans="1:54" ht="30" hidden="1" customHeight="1" x14ac:dyDescent="0.2">
      <c r="A250" s="5"/>
      <c r="B250" s="7"/>
      <c r="C250" s="77" t="s">
        <v>516</v>
      </c>
      <c r="D250" s="86" t="s">
        <v>72</v>
      </c>
      <c r="E250" s="84" t="s">
        <v>72</v>
      </c>
      <c r="F250" s="51" t="s">
        <v>420</v>
      </c>
      <c r="G250" s="90">
        <v>2011</v>
      </c>
      <c r="H250" s="186"/>
      <c r="I250" s="51" t="s">
        <v>410</v>
      </c>
      <c r="J250" s="140"/>
      <c r="K250" s="83"/>
      <c r="L250" s="140"/>
      <c r="M250" s="49" t="s">
        <v>81</v>
      </c>
      <c r="N250" s="96">
        <v>10551018.238542888</v>
      </c>
      <c r="O250" s="185"/>
      <c r="P250" s="4"/>
      <c r="Q250" s="4"/>
      <c r="R250" s="10"/>
      <c r="S250" s="4"/>
      <c r="T250" s="4"/>
      <c r="U250" s="4"/>
      <c r="V250" s="4"/>
      <c r="W250" s="4"/>
      <c r="X250" s="84" t="s">
        <v>418</v>
      </c>
      <c r="Y250" s="84" t="s">
        <v>72</v>
      </c>
      <c r="Z250" s="84" t="s">
        <v>72</v>
      </c>
      <c r="AA250" s="51" t="s">
        <v>72</v>
      </c>
      <c r="AB250" s="51" t="s">
        <v>72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51" t="s">
        <v>420</v>
      </c>
      <c r="AO250" s="49" t="s">
        <v>81</v>
      </c>
      <c r="AP250" s="90">
        <v>2011</v>
      </c>
      <c r="AQ250" s="14"/>
      <c r="AR250" s="14"/>
      <c r="AS250" s="14"/>
      <c r="AT250" s="96">
        <v>10551018.238542888</v>
      </c>
      <c r="AU250" s="188"/>
      <c r="AV250" s="185"/>
      <c r="AW250" s="184"/>
      <c r="AX250" s="186"/>
      <c r="AY250" s="185"/>
      <c r="AZ250" s="188" t="s">
        <v>72</v>
      </c>
      <c r="BA250" s="185"/>
      <c r="BB250" s="185"/>
    </row>
    <row r="251" spans="1:54" ht="30" hidden="1" customHeight="1" x14ac:dyDescent="0.2">
      <c r="A251" s="5"/>
      <c r="B251" s="7"/>
      <c r="C251" s="77" t="s">
        <v>532</v>
      </c>
      <c r="D251" s="86" t="s">
        <v>72</v>
      </c>
      <c r="E251" s="84" t="s">
        <v>72</v>
      </c>
      <c r="F251" s="51" t="s">
        <v>420</v>
      </c>
      <c r="G251" s="90">
        <v>2011</v>
      </c>
      <c r="H251" s="186" t="s">
        <v>680</v>
      </c>
      <c r="I251" s="51" t="s">
        <v>410</v>
      </c>
      <c r="J251" s="140"/>
      <c r="K251" s="83"/>
      <c r="L251" s="140"/>
      <c r="M251" s="49" t="s">
        <v>81</v>
      </c>
      <c r="N251" s="96">
        <v>203651734.60483536</v>
      </c>
      <c r="O251" s="185"/>
      <c r="P251" s="4"/>
      <c r="Q251" s="4"/>
      <c r="R251" s="10"/>
      <c r="S251" s="4"/>
      <c r="T251" s="4"/>
      <c r="U251" s="4"/>
      <c r="V251" s="4"/>
      <c r="W251" s="4"/>
      <c r="X251" s="84" t="s">
        <v>418</v>
      </c>
      <c r="Y251" s="84" t="s">
        <v>419</v>
      </c>
      <c r="Z251" s="84" t="s">
        <v>420</v>
      </c>
      <c r="AA251" s="51" t="s">
        <v>72</v>
      </c>
      <c r="AB251" s="51" t="s">
        <v>72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51" t="s">
        <v>420</v>
      </c>
      <c r="AO251" s="49" t="s">
        <v>81</v>
      </c>
      <c r="AP251" s="90">
        <v>2011</v>
      </c>
      <c r="AQ251" s="14"/>
      <c r="AR251" s="14"/>
      <c r="AS251" s="14"/>
      <c r="AT251" s="96">
        <v>203651734.60483536</v>
      </c>
      <c r="AU251" s="188" t="s">
        <v>421</v>
      </c>
      <c r="AV251" s="185"/>
      <c r="AW251" s="184" t="s">
        <v>645</v>
      </c>
      <c r="AX251" s="186" t="s">
        <v>680</v>
      </c>
      <c r="AY251" s="185"/>
      <c r="AZ251" s="188" t="s">
        <v>533</v>
      </c>
      <c r="BA251" s="185"/>
      <c r="BB251" s="185"/>
    </row>
    <row r="252" spans="1:54" ht="30" hidden="1" customHeight="1" x14ac:dyDescent="0.2">
      <c r="A252" s="5"/>
      <c r="B252" s="7"/>
      <c r="C252" s="77" t="s">
        <v>516</v>
      </c>
      <c r="D252" s="86" t="s">
        <v>72</v>
      </c>
      <c r="E252" s="84" t="s">
        <v>72</v>
      </c>
      <c r="F252" s="51" t="s">
        <v>420</v>
      </c>
      <c r="G252" s="90">
        <v>2011</v>
      </c>
      <c r="H252" s="186"/>
      <c r="I252" s="51" t="s">
        <v>410</v>
      </c>
      <c r="J252" s="140"/>
      <c r="K252" s="83"/>
      <c r="L252" s="140"/>
      <c r="M252" s="49" t="s">
        <v>81</v>
      </c>
      <c r="N252" s="96">
        <v>12959664.97357025</v>
      </c>
      <c r="O252" s="185"/>
      <c r="P252" s="4"/>
      <c r="Q252" s="4"/>
      <c r="R252" s="10"/>
      <c r="S252" s="4"/>
      <c r="T252" s="4"/>
      <c r="U252" s="4"/>
      <c r="V252" s="4"/>
      <c r="W252" s="4"/>
      <c r="X252" s="84" t="s">
        <v>418</v>
      </c>
      <c r="Y252" s="84" t="s">
        <v>72</v>
      </c>
      <c r="Z252" s="84" t="s">
        <v>72</v>
      </c>
      <c r="AA252" s="51" t="s">
        <v>72</v>
      </c>
      <c r="AB252" s="51" t="s">
        <v>72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51" t="s">
        <v>420</v>
      </c>
      <c r="AO252" s="49" t="s">
        <v>81</v>
      </c>
      <c r="AP252" s="90">
        <v>2011</v>
      </c>
      <c r="AQ252" s="14"/>
      <c r="AR252" s="14"/>
      <c r="AS252" s="14"/>
      <c r="AT252" s="96">
        <v>12959664.97357025</v>
      </c>
      <c r="AU252" s="188"/>
      <c r="AV252" s="185"/>
      <c r="AW252" s="184"/>
      <c r="AX252" s="186"/>
      <c r="AY252" s="185"/>
      <c r="AZ252" s="188" t="s">
        <v>72</v>
      </c>
      <c r="BA252" s="185"/>
      <c r="BB252" s="185"/>
    </row>
    <row r="253" spans="1:54" ht="30" hidden="1" customHeight="1" x14ac:dyDescent="0.2">
      <c r="A253" s="5"/>
      <c r="B253" s="7"/>
      <c r="C253" s="77" t="s">
        <v>517</v>
      </c>
      <c r="D253" s="86" t="s">
        <v>72</v>
      </c>
      <c r="E253" s="84" t="s">
        <v>72</v>
      </c>
      <c r="F253" s="51" t="s">
        <v>420</v>
      </c>
      <c r="G253" s="90">
        <v>2011</v>
      </c>
      <c r="H253" s="186"/>
      <c r="I253" s="51" t="s">
        <v>410</v>
      </c>
      <c r="J253" s="140"/>
      <c r="K253" s="83"/>
      <c r="L253" s="140"/>
      <c r="M253" s="49" t="s">
        <v>81</v>
      </c>
      <c r="N253" s="96">
        <v>8040880.7566495417</v>
      </c>
      <c r="O253" s="185"/>
      <c r="P253" s="4"/>
      <c r="Q253" s="4"/>
      <c r="R253" s="10"/>
      <c r="S253" s="4"/>
      <c r="T253" s="4"/>
      <c r="U253" s="4"/>
      <c r="V253" s="4"/>
      <c r="W253" s="4"/>
      <c r="X253" s="84" t="s">
        <v>418</v>
      </c>
      <c r="Y253" s="84" t="s">
        <v>72</v>
      </c>
      <c r="Z253" s="84" t="s">
        <v>72</v>
      </c>
      <c r="AA253" s="51" t="s">
        <v>72</v>
      </c>
      <c r="AB253" s="51" t="s">
        <v>72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51" t="s">
        <v>420</v>
      </c>
      <c r="AO253" s="49" t="s">
        <v>81</v>
      </c>
      <c r="AP253" s="90">
        <v>2011</v>
      </c>
      <c r="AQ253" s="14"/>
      <c r="AR253" s="14"/>
      <c r="AS253" s="14"/>
      <c r="AT253" s="96">
        <v>8040880.7566495417</v>
      </c>
      <c r="AU253" s="188"/>
      <c r="AV253" s="185"/>
      <c r="AW253" s="184"/>
      <c r="AX253" s="186"/>
      <c r="AY253" s="185"/>
      <c r="AZ253" s="188" t="s">
        <v>72</v>
      </c>
      <c r="BA253" s="185"/>
      <c r="BB253" s="185"/>
    </row>
    <row r="254" spans="1:54" ht="30" hidden="1" customHeight="1" x14ac:dyDescent="0.2">
      <c r="A254" s="5"/>
      <c r="B254" s="7"/>
      <c r="C254" s="79" t="s">
        <v>534</v>
      </c>
      <c r="D254" s="86" t="s">
        <v>72</v>
      </c>
      <c r="E254" s="84" t="s">
        <v>72</v>
      </c>
      <c r="F254" s="51" t="s">
        <v>420</v>
      </c>
      <c r="G254" s="90">
        <v>2011</v>
      </c>
      <c r="H254" s="186" t="s">
        <v>665</v>
      </c>
      <c r="I254" s="51" t="s">
        <v>410</v>
      </c>
      <c r="J254" s="140"/>
      <c r="K254" s="83"/>
      <c r="L254" s="140"/>
      <c r="M254" s="49" t="s">
        <v>81</v>
      </c>
      <c r="N254" s="96">
        <v>46489796.076779686</v>
      </c>
      <c r="O254" s="185"/>
      <c r="P254" s="4"/>
      <c r="Q254" s="4"/>
      <c r="R254" s="10"/>
      <c r="S254" s="4"/>
      <c r="T254" s="4"/>
      <c r="U254" s="4"/>
      <c r="V254" s="4"/>
      <c r="W254" s="4"/>
      <c r="X254" s="84" t="s">
        <v>418</v>
      </c>
      <c r="Y254" s="84" t="s">
        <v>419</v>
      </c>
      <c r="Z254" s="84" t="s">
        <v>420</v>
      </c>
      <c r="AA254" s="51" t="s">
        <v>72</v>
      </c>
      <c r="AB254" s="51" t="s">
        <v>72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51" t="s">
        <v>420</v>
      </c>
      <c r="AO254" s="49" t="s">
        <v>81</v>
      </c>
      <c r="AP254" s="90">
        <v>2011</v>
      </c>
      <c r="AQ254" s="14"/>
      <c r="AR254" s="14"/>
      <c r="AS254" s="14"/>
      <c r="AT254" s="96">
        <v>46489796.076779686</v>
      </c>
      <c r="AU254" s="188" t="s">
        <v>421</v>
      </c>
      <c r="AV254" s="185"/>
      <c r="AW254" s="184" t="s">
        <v>645</v>
      </c>
      <c r="AX254" s="186" t="s">
        <v>665</v>
      </c>
      <c r="AY254" s="185"/>
      <c r="AZ254" s="188" t="s">
        <v>535</v>
      </c>
      <c r="BA254" s="185"/>
      <c r="BB254" s="185"/>
    </row>
    <row r="255" spans="1:54" ht="30" hidden="1" customHeight="1" x14ac:dyDescent="0.2">
      <c r="A255" s="5"/>
      <c r="B255" s="7"/>
      <c r="C255" s="77" t="s">
        <v>536</v>
      </c>
      <c r="D255" s="86" t="s">
        <v>72</v>
      </c>
      <c r="E255" s="84" t="s">
        <v>72</v>
      </c>
      <c r="F255" s="51" t="s">
        <v>420</v>
      </c>
      <c r="G255" s="90">
        <v>2011</v>
      </c>
      <c r="H255" s="186" t="s">
        <v>681</v>
      </c>
      <c r="I255" s="51" t="s">
        <v>410</v>
      </c>
      <c r="J255" s="140"/>
      <c r="K255" s="83"/>
      <c r="L255" s="140"/>
      <c r="M255" s="49" t="s">
        <v>81</v>
      </c>
      <c r="N255" s="96">
        <v>277733133.7134552</v>
      </c>
      <c r="O255" s="185"/>
      <c r="P255" s="4"/>
      <c r="Q255" s="4"/>
      <c r="R255" s="10"/>
      <c r="S255" s="4"/>
      <c r="T255" s="4"/>
      <c r="U255" s="4"/>
      <c r="V255" s="4"/>
      <c r="W255" s="4"/>
      <c r="X255" s="84" t="s">
        <v>418</v>
      </c>
      <c r="Y255" s="84" t="s">
        <v>419</v>
      </c>
      <c r="Z255" s="84" t="s">
        <v>420</v>
      </c>
      <c r="AA255" s="51" t="s">
        <v>72</v>
      </c>
      <c r="AB255" s="51" t="s">
        <v>72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51" t="s">
        <v>420</v>
      </c>
      <c r="AO255" s="49" t="s">
        <v>81</v>
      </c>
      <c r="AP255" s="90">
        <v>2011</v>
      </c>
      <c r="AQ255" s="14"/>
      <c r="AR255" s="14"/>
      <c r="AS255" s="14"/>
      <c r="AT255" s="96">
        <v>277733133.7134552</v>
      </c>
      <c r="AU255" s="188" t="s">
        <v>421</v>
      </c>
      <c r="AV255" s="185"/>
      <c r="AW255" s="184" t="s">
        <v>645</v>
      </c>
      <c r="AX255" s="186" t="s">
        <v>681</v>
      </c>
      <c r="AY255" s="185"/>
      <c r="AZ255" s="188" t="s">
        <v>537</v>
      </c>
      <c r="BA255" s="185"/>
      <c r="BB255" s="185"/>
    </row>
    <row r="256" spans="1:54" ht="30" hidden="1" customHeight="1" x14ac:dyDescent="0.2">
      <c r="A256" s="5"/>
      <c r="B256" s="7"/>
      <c r="C256" s="77" t="s">
        <v>516</v>
      </c>
      <c r="D256" s="86" t="s">
        <v>72</v>
      </c>
      <c r="E256" s="84" t="s">
        <v>72</v>
      </c>
      <c r="F256" s="51" t="s">
        <v>420</v>
      </c>
      <c r="G256" s="90">
        <v>2011</v>
      </c>
      <c r="H256" s="186"/>
      <c r="I256" s="51" t="s">
        <v>410</v>
      </c>
      <c r="J256" s="140"/>
      <c r="K256" s="83"/>
      <c r="L256" s="140"/>
      <c r="M256" s="49" t="s">
        <v>81</v>
      </c>
      <c r="N256" s="96">
        <v>14349384.804418327</v>
      </c>
      <c r="O256" s="185"/>
      <c r="P256" s="4"/>
      <c r="Q256" s="4"/>
      <c r="R256" s="10"/>
      <c r="S256" s="4"/>
      <c r="T256" s="4"/>
      <c r="U256" s="4"/>
      <c r="V256" s="4"/>
      <c r="W256" s="4"/>
      <c r="X256" s="84" t="s">
        <v>418</v>
      </c>
      <c r="Y256" s="84" t="s">
        <v>72</v>
      </c>
      <c r="Z256" s="84" t="s">
        <v>72</v>
      </c>
      <c r="AA256" s="51" t="s">
        <v>72</v>
      </c>
      <c r="AB256" s="51" t="s">
        <v>72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51" t="s">
        <v>420</v>
      </c>
      <c r="AO256" s="49" t="s">
        <v>81</v>
      </c>
      <c r="AP256" s="90">
        <v>2011</v>
      </c>
      <c r="AQ256" s="14"/>
      <c r="AR256" s="14"/>
      <c r="AS256" s="14"/>
      <c r="AT256" s="96">
        <v>14349384.804418327</v>
      </c>
      <c r="AU256" s="188"/>
      <c r="AV256" s="185"/>
      <c r="AW256" s="184"/>
      <c r="AX256" s="186"/>
      <c r="AY256" s="185"/>
      <c r="AZ256" s="188" t="s">
        <v>72</v>
      </c>
      <c r="BA256" s="185"/>
      <c r="BB256" s="185"/>
    </row>
    <row r="257" spans="1:54" ht="30" hidden="1" customHeight="1" x14ac:dyDescent="0.2">
      <c r="A257" s="5"/>
      <c r="B257" s="7"/>
      <c r="C257" s="77" t="s">
        <v>517</v>
      </c>
      <c r="D257" s="86" t="s">
        <v>72</v>
      </c>
      <c r="E257" s="84" t="s">
        <v>72</v>
      </c>
      <c r="F257" s="51" t="s">
        <v>420</v>
      </c>
      <c r="G257" s="90">
        <v>2011</v>
      </c>
      <c r="H257" s="186"/>
      <c r="I257" s="51" t="s">
        <v>410</v>
      </c>
      <c r="J257" s="140"/>
      <c r="K257" s="83"/>
      <c r="L257" s="140"/>
      <c r="M257" s="49" t="s">
        <v>81</v>
      </c>
      <c r="N257" s="96">
        <v>11053447.678473501</v>
      </c>
      <c r="O257" s="185"/>
      <c r="P257" s="4"/>
      <c r="Q257" s="4"/>
      <c r="R257" s="10"/>
      <c r="S257" s="4"/>
      <c r="T257" s="4"/>
      <c r="U257" s="4"/>
      <c r="V257" s="4"/>
      <c r="W257" s="4"/>
      <c r="X257" s="84" t="s">
        <v>418</v>
      </c>
      <c r="Y257" s="84" t="s">
        <v>72</v>
      </c>
      <c r="Z257" s="84" t="s">
        <v>72</v>
      </c>
      <c r="AA257" s="51" t="s">
        <v>72</v>
      </c>
      <c r="AB257" s="51" t="s">
        <v>72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51" t="s">
        <v>420</v>
      </c>
      <c r="AO257" s="49" t="s">
        <v>81</v>
      </c>
      <c r="AP257" s="90">
        <v>2011</v>
      </c>
      <c r="AQ257" s="14"/>
      <c r="AR257" s="14"/>
      <c r="AS257" s="14"/>
      <c r="AT257" s="96">
        <v>11053447.678473501</v>
      </c>
      <c r="AU257" s="188"/>
      <c r="AV257" s="185"/>
      <c r="AW257" s="184"/>
      <c r="AX257" s="186"/>
      <c r="AY257" s="185"/>
      <c r="AZ257" s="188" t="s">
        <v>72</v>
      </c>
      <c r="BA257" s="185"/>
      <c r="BB257" s="185"/>
    </row>
    <row r="258" spans="1:54" ht="30" hidden="1" customHeight="1" x14ac:dyDescent="0.2">
      <c r="A258" s="5"/>
      <c r="B258" s="7"/>
      <c r="C258" s="77" t="s">
        <v>538</v>
      </c>
      <c r="D258" s="86" t="s">
        <v>72</v>
      </c>
      <c r="E258" s="84" t="s">
        <v>72</v>
      </c>
      <c r="F258" s="51" t="s">
        <v>420</v>
      </c>
      <c r="G258" s="90">
        <v>2011</v>
      </c>
      <c r="H258" s="186" t="s">
        <v>539</v>
      </c>
      <c r="I258" s="51" t="s">
        <v>410</v>
      </c>
      <c r="J258" s="140"/>
      <c r="K258" s="83"/>
      <c r="L258" s="140"/>
      <c r="M258" s="49" t="s">
        <v>81</v>
      </c>
      <c r="N258" s="96">
        <v>168816291.81668621</v>
      </c>
      <c r="O258" s="185"/>
      <c r="P258" s="4"/>
      <c r="Q258" s="4"/>
      <c r="R258" s="10"/>
      <c r="S258" s="4"/>
      <c r="T258" s="4"/>
      <c r="U258" s="4"/>
      <c r="V258" s="4"/>
      <c r="W258" s="4"/>
      <c r="X258" s="84" t="s">
        <v>418</v>
      </c>
      <c r="Y258" s="84" t="s">
        <v>419</v>
      </c>
      <c r="Z258" s="84" t="s">
        <v>420</v>
      </c>
      <c r="AA258" s="51" t="s">
        <v>72</v>
      </c>
      <c r="AB258" s="51" t="s">
        <v>72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51" t="s">
        <v>420</v>
      </c>
      <c r="AO258" s="49" t="s">
        <v>81</v>
      </c>
      <c r="AP258" s="90">
        <v>2011</v>
      </c>
      <c r="AQ258" s="14"/>
      <c r="AR258" s="14"/>
      <c r="AS258" s="14"/>
      <c r="AT258" s="96">
        <v>168816291.81668621</v>
      </c>
      <c r="AU258" s="188" t="s">
        <v>421</v>
      </c>
      <c r="AV258" s="185"/>
      <c r="AW258" s="184" t="s">
        <v>645</v>
      </c>
      <c r="AX258" s="186" t="s">
        <v>539</v>
      </c>
      <c r="AY258" s="185"/>
      <c r="AZ258" s="188" t="s">
        <v>539</v>
      </c>
      <c r="BA258" s="185"/>
      <c r="BB258" s="185"/>
    </row>
    <row r="259" spans="1:54" ht="30" hidden="1" customHeight="1" x14ac:dyDescent="0.2">
      <c r="A259" s="5"/>
      <c r="B259" s="7"/>
      <c r="C259" s="77" t="s">
        <v>516</v>
      </c>
      <c r="D259" s="86" t="s">
        <v>72</v>
      </c>
      <c r="E259" s="84" t="s">
        <v>72</v>
      </c>
      <c r="F259" s="51" t="s">
        <v>420</v>
      </c>
      <c r="G259" s="90">
        <v>2011</v>
      </c>
      <c r="H259" s="186"/>
      <c r="I259" s="51" t="s">
        <v>410</v>
      </c>
      <c r="J259" s="140"/>
      <c r="K259" s="83"/>
      <c r="L259" s="140"/>
      <c r="M259" s="49" t="s">
        <v>81</v>
      </c>
      <c r="N259" s="96">
        <v>11103690.622466562</v>
      </c>
      <c r="O259" s="185"/>
      <c r="P259" s="4"/>
      <c r="Q259" s="4"/>
      <c r="R259" s="10"/>
      <c r="S259" s="4"/>
      <c r="T259" s="4"/>
      <c r="U259" s="4"/>
      <c r="V259" s="4"/>
      <c r="W259" s="4"/>
      <c r="X259" s="84" t="s">
        <v>418</v>
      </c>
      <c r="Y259" s="84" t="s">
        <v>72</v>
      </c>
      <c r="Z259" s="84" t="s">
        <v>72</v>
      </c>
      <c r="AA259" s="51" t="s">
        <v>72</v>
      </c>
      <c r="AB259" s="51" t="s">
        <v>72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51" t="s">
        <v>420</v>
      </c>
      <c r="AO259" s="49" t="s">
        <v>81</v>
      </c>
      <c r="AP259" s="90">
        <v>2011</v>
      </c>
      <c r="AQ259" s="14"/>
      <c r="AR259" s="14"/>
      <c r="AS259" s="14"/>
      <c r="AT259" s="96">
        <v>11103690.622466562</v>
      </c>
      <c r="AU259" s="188"/>
      <c r="AV259" s="185"/>
      <c r="AW259" s="184"/>
      <c r="AX259" s="186"/>
      <c r="AY259" s="185"/>
      <c r="AZ259" s="188" t="s">
        <v>72</v>
      </c>
      <c r="BA259" s="185"/>
      <c r="BB259" s="185"/>
    </row>
    <row r="260" spans="1:54" ht="30" hidden="1" customHeight="1" x14ac:dyDescent="0.2">
      <c r="A260" s="5"/>
      <c r="B260" s="7"/>
      <c r="C260" s="77" t="s">
        <v>517</v>
      </c>
      <c r="D260" s="86" t="s">
        <v>72</v>
      </c>
      <c r="E260" s="84" t="s">
        <v>72</v>
      </c>
      <c r="F260" s="51" t="s">
        <v>420</v>
      </c>
      <c r="G260" s="90">
        <v>2011</v>
      </c>
      <c r="H260" s="186"/>
      <c r="I260" s="51" t="s">
        <v>410</v>
      </c>
      <c r="J260" s="140"/>
      <c r="K260" s="83"/>
      <c r="L260" s="140"/>
      <c r="M260" s="49" t="s">
        <v>81</v>
      </c>
      <c r="N260" s="96">
        <v>8018773.861292595</v>
      </c>
      <c r="O260" s="185"/>
      <c r="P260" s="4"/>
      <c r="Q260" s="4"/>
      <c r="R260" s="10"/>
      <c r="S260" s="4"/>
      <c r="T260" s="4"/>
      <c r="U260" s="4"/>
      <c r="V260" s="4"/>
      <c r="W260" s="4"/>
      <c r="X260" s="84" t="s">
        <v>418</v>
      </c>
      <c r="Y260" s="84" t="s">
        <v>72</v>
      </c>
      <c r="Z260" s="84" t="s">
        <v>72</v>
      </c>
      <c r="AA260" s="51" t="s">
        <v>72</v>
      </c>
      <c r="AB260" s="51" t="s">
        <v>72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51" t="s">
        <v>420</v>
      </c>
      <c r="AO260" s="49" t="s">
        <v>81</v>
      </c>
      <c r="AP260" s="90">
        <v>2011</v>
      </c>
      <c r="AQ260" s="14"/>
      <c r="AR260" s="14"/>
      <c r="AS260" s="14"/>
      <c r="AT260" s="96">
        <v>8018773.861292595</v>
      </c>
      <c r="AU260" s="188"/>
      <c r="AV260" s="185"/>
      <c r="AW260" s="184"/>
      <c r="AX260" s="186"/>
      <c r="AY260" s="185"/>
      <c r="AZ260" s="188" t="s">
        <v>72</v>
      </c>
      <c r="BA260" s="185"/>
      <c r="BB260" s="185"/>
    </row>
    <row r="261" spans="1:54" ht="30" hidden="1" customHeight="1" x14ac:dyDescent="0.2">
      <c r="A261" s="5"/>
      <c r="B261" s="7"/>
      <c r="C261" s="80" t="s">
        <v>540</v>
      </c>
      <c r="D261" s="86" t="s">
        <v>72</v>
      </c>
      <c r="E261" s="84" t="s">
        <v>72</v>
      </c>
      <c r="F261" s="51" t="s">
        <v>420</v>
      </c>
      <c r="G261" s="90">
        <v>2011</v>
      </c>
      <c r="H261" s="186" t="s">
        <v>682</v>
      </c>
      <c r="I261" s="51" t="s">
        <v>410</v>
      </c>
      <c r="J261" s="140"/>
      <c r="K261" s="83"/>
      <c r="L261" s="140"/>
      <c r="M261" s="49" t="s">
        <v>81</v>
      </c>
      <c r="N261" s="96">
        <v>89420000</v>
      </c>
      <c r="O261" s="185"/>
      <c r="P261" s="4"/>
      <c r="Q261" s="4"/>
      <c r="R261" s="10"/>
      <c r="S261" s="4"/>
      <c r="T261" s="4"/>
      <c r="U261" s="4"/>
      <c r="V261" s="4"/>
      <c r="W261" s="4"/>
      <c r="X261" s="84" t="s">
        <v>418</v>
      </c>
      <c r="Y261" s="84" t="s">
        <v>419</v>
      </c>
      <c r="Z261" s="84" t="s">
        <v>420</v>
      </c>
      <c r="AA261" s="51" t="s">
        <v>72</v>
      </c>
      <c r="AB261" s="51" t="s">
        <v>72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51" t="s">
        <v>420</v>
      </c>
      <c r="AO261" s="49" t="s">
        <v>81</v>
      </c>
      <c r="AP261" s="90">
        <v>2011</v>
      </c>
      <c r="AQ261" s="14"/>
      <c r="AR261" s="14"/>
      <c r="AS261" s="14"/>
      <c r="AT261" s="96">
        <v>89420000</v>
      </c>
      <c r="AU261" s="188" t="s">
        <v>421</v>
      </c>
      <c r="AV261" s="185"/>
      <c r="AW261" s="184" t="s">
        <v>645</v>
      </c>
      <c r="AX261" s="186" t="s">
        <v>682</v>
      </c>
      <c r="AY261" s="185"/>
      <c r="AZ261" s="188" t="s">
        <v>537</v>
      </c>
      <c r="BA261" s="185"/>
      <c r="BB261" s="185"/>
    </row>
    <row r="262" spans="1:54" ht="30" hidden="1" customHeight="1" x14ac:dyDescent="0.2">
      <c r="A262" s="5"/>
      <c r="B262" s="7"/>
      <c r="C262" s="81" t="s">
        <v>516</v>
      </c>
      <c r="D262" s="86" t="s">
        <v>72</v>
      </c>
      <c r="E262" s="84" t="s">
        <v>72</v>
      </c>
      <c r="F262" s="51" t="s">
        <v>420</v>
      </c>
      <c r="G262" s="90">
        <v>2011</v>
      </c>
      <c r="H262" s="186"/>
      <c r="I262" s="51" t="s">
        <v>410</v>
      </c>
      <c r="J262" s="140"/>
      <c r="K262" s="83"/>
      <c r="L262" s="140"/>
      <c r="M262" s="49" t="s">
        <v>81</v>
      </c>
      <c r="N262" s="96">
        <v>6200000</v>
      </c>
      <c r="O262" s="185"/>
      <c r="P262" s="4"/>
      <c r="Q262" s="4"/>
      <c r="R262" s="10"/>
      <c r="S262" s="4"/>
      <c r="T262" s="4"/>
      <c r="U262" s="4"/>
      <c r="V262" s="4"/>
      <c r="W262" s="4"/>
      <c r="X262" s="84" t="s">
        <v>418</v>
      </c>
      <c r="Y262" s="84" t="s">
        <v>419</v>
      </c>
      <c r="Z262" s="84" t="s">
        <v>420</v>
      </c>
      <c r="AA262" s="51" t="s">
        <v>72</v>
      </c>
      <c r="AB262" s="51" t="s">
        <v>72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51" t="s">
        <v>420</v>
      </c>
      <c r="AO262" s="49" t="s">
        <v>81</v>
      </c>
      <c r="AP262" s="90">
        <v>2011</v>
      </c>
      <c r="AQ262" s="14"/>
      <c r="AR262" s="14"/>
      <c r="AS262" s="14"/>
      <c r="AT262" s="96">
        <v>6200000</v>
      </c>
      <c r="AU262" s="188"/>
      <c r="AV262" s="185"/>
      <c r="AW262" s="184"/>
      <c r="AX262" s="186"/>
      <c r="AY262" s="185"/>
      <c r="AZ262" s="188"/>
      <c r="BA262" s="185"/>
      <c r="BB262" s="185"/>
    </row>
    <row r="263" spans="1:54" ht="29.25" hidden="1" customHeight="1" x14ac:dyDescent="0.2">
      <c r="A263" s="5"/>
      <c r="B263" s="7"/>
      <c r="C263" s="211" t="s">
        <v>728</v>
      </c>
      <c r="D263" s="86"/>
      <c r="E263" s="84"/>
      <c r="F263" s="51" t="s">
        <v>420</v>
      </c>
      <c r="G263" s="90">
        <v>2012</v>
      </c>
      <c r="H263" s="84" t="s">
        <v>733</v>
      </c>
      <c r="I263" s="51" t="s">
        <v>410</v>
      </c>
      <c r="J263" s="140"/>
      <c r="K263" s="83"/>
      <c r="L263" s="140"/>
      <c r="M263" s="49" t="s">
        <v>81</v>
      </c>
      <c r="N263" s="96">
        <v>57708400.200000003</v>
      </c>
      <c r="O263" s="185"/>
      <c r="P263" s="4"/>
      <c r="Q263" s="4"/>
      <c r="R263" s="10"/>
      <c r="S263" s="4"/>
      <c r="T263" s="4"/>
      <c r="U263" s="4"/>
      <c r="V263" s="4"/>
      <c r="W263" s="4"/>
      <c r="X263" s="84" t="s">
        <v>418</v>
      </c>
      <c r="Y263" s="84" t="s">
        <v>419</v>
      </c>
      <c r="Z263" s="51" t="s">
        <v>420</v>
      </c>
      <c r="AA263" s="51"/>
      <c r="AB263" s="51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51" t="s">
        <v>420</v>
      </c>
      <c r="AO263" s="49" t="s">
        <v>81</v>
      </c>
      <c r="AP263" s="90">
        <v>2012</v>
      </c>
      <c r="AQ263" s="14"/>
      <c r="AR263" s="14"/>
      <c r="AS263" s="14"/>
      <c r="AT263" s="96">
        <v>57708400.200000003</v>
      </c>
      <c r="AU263" s="188" t="s">
        <v>421</v>
      </c>
      <c r="AV263" s="185"/>
      <c r="AW263" s="184" t="s">
        <v>645</v>
      </c>
      <c r="AX263" s="84" t="s">
        <v>733</v>
      </c>
      <c r="AY263" s="185"/>
      <c r="AZ263" s="84"/>
      <c r="BA263" s="185"/>
      <c r="BB263" s="185"/>
    </row>
    <row r="264" spans="1:54" ht="27.75" hidden="1" customHeight="1" x14ac:dyDescent="0.2">
      <c r="A264" s="5"/>
      <c r="B264" s="7"/>
      <c r="C264" s="211" t="s">
        <v>729</v>
      </c>
      <c r="D264" s="86"/>
      <c r="E264" s="84"/>
      <c r="F264" s="51" t="s">
        <v>420</v>
      </c>
      <c r="G264" s="90">
        <v>2012</v>
      </c>
      <c r="H264" s="84" t="s">
        <v>734</v>
      </c>
      <c r="I264" s="51" t="s">
        <v>410</v>
      </c>
      <c r="J264" s="140"/>
      <c r="K264" s="83"/>
      <c r="L264" s="140"/>
      <c r="M264" s="49" t="s">
        <v>81</v>
      </c>
      <c r="N264" s="96">
        <v>69507400.200000003</v>
      </c>
      <c r="O264" s="185"/>
      <c r="P264" s="4"/>
      <c r="Q264" s="4"/>
      <c r="R264" s="10"/>
      <c r="S264" s="4"/>
      <c r="T264" s="4"/>
      <c r="U264" s="4"/>
      <c r="V264" s="4"/>
      <c r="W264" s="4"/>
      <c r="X264" s="84" t="s">
        <v>418</v>
      </c>
      <c r="Y264" s="84" t="s">
        <v>419</v>
      </c>
      <c r="Z264" s="51" t="s">
        <v>420</v>
      </c>
      <c r="AA264" s="51"/>
      <c r="AB264" s="51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51" t="s">
        <v>420</v>
      </c>
      <c r="AO264" s="49" t="s">
        <v>81</v>
      </c>
      <c r="AP264" s="90">
        <v>2012</v>
      </c>
      <c r="AQ264" s="14"/>
      <c r="AR264" s="14"/>
      <c r="AS264" s="14"/>
      <c r="AT264" s="96">
        <v>69507400.200000003</v>
      </c>
      <c r="AU264" s="188" t="s">
        <v>421</v>
      </c>
      <c r="AV264" s="185"/>
      <c r="AW264" s="184" t="s">
        <v>645</v>
      </c>
      <c r="AX264" s="84" t="s">
        <v>734</v>
      </c>
      <c r="AY264" s="185"/>
      <c r="AZ264" s="84"/>
      <c r="BA264" s="185"/>
      <c r="BB264" s="185"/>
    </row>
    <row r="265" spans="1:54" ht="24" hidden="1" customHeight="1" x14ac:dyDescent="0.2">
      <c r="A265" s="5"/>
      <c r="B265" s="7"/>
      <c r="C265" s="63" t="s">
        <v>730</v>
      </c>
      <c r="D265" s="86"/>
      <c r="E265" s="84"/>
      <c r="F265" s="51" t="s">
        <v>420</v>
      </c>
      <c r="G265" s="90">
        <v>2012</v>
      </c>
      <c r="H265" s="84" t="s">
        <v>735</v>
      </c>
      <c r="I265" s="51" t="s">
        <v>410</v>
      </c>
      <c r="J265" s="140"/>
      <c r="K265" s="83"/>
      <c r="L265" s="140"/>
      <c r="M265" s="49" t="s">
        <v>81</v>
      </c>
      <c r="N265" s="96">
        <v>105414400.2</v>
      </c>
      <c r="O265" s="185"/>
      <c r="P265" s="4"/>
      <c r="Q265" s="4"/>
      <c r="R265" s="10"/>
      <c r="S265" s="4"/>
      <c r="T265" s="4"/>
      <c r="U265" s="4"/>
      <c r="V265" s="4"/>
      <c r="W265" s="4"/>
      <c r="X265" s="84" t="s">
        <v>418</v>
      </c>
      <c r="Y265" s="84" t="s">
        <v>419</v>
      </c>
      <c r="Z265" s="51" t="s">
        <v>420</v>
      </c>
      <c r="AA265" s="51"/>
      <c r="AB265" s="51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51" t="s">
        <v>420</v>
      </c>
      <c r="AO265" s="49" t="s">
        <v>81</v>
      </c>
      <c r="AP265" s="90">
        <v>2012</v>
      </c>
      <c r="AQ265" s="14"/>
      <c r="AR265" s="14"/>
      <c r="AS265" s="14"/>
      <c r="AT265" s="96">
        <v>105414400.2</v>
      </c>
      <c r="AU265" s="188" t="s">
        <v>421</v>
      </c>
      <c r="AV265" s="185"/>
      <c r="AW265" s="184" t="s">
        <v>645</v>
      </c>
      <c r="AX265" s="84" t="s">
        <v>735</v>
      </c>
      <c r="AY265" s="185"/>
      <c r="AZ265" s="84"/>
      <c r="BA265" s="185"/>
      <c r="BB265" s="185"/>
    </row>
    <row r="266" spans="1:54" ht="24" hidden="1" customHeight="1" x14ac:dyDescent="0.2">
      <c r="A266" s="5"/>
      <c r="B266" s="7"/>
      <c r="C266" s="210" t="s">
        <v>731</v>
      </c>
      <c r="D266" s="86"/>
      <c r="E266" s="84"/>
      <c r="F266" s="51" t="s">
        <v>420</v>
      </c>
      <c r="G266" s="90">
        <v>2012</v>
      </c>
      <c r="H266" s="84" t="s">
        <v>736</v>
      </c>
      <c r="I266" s="51" t="s">
        <v>410</v>
      </c>
      <c r="J266" s="140"/>
      <c r="K266" s="83"/>
      <c r="L266" s="140"/>
      <c r="M266" s="49" t="s">
        <v>81</v>
      </c>
      <c r="N266" s="96">
        <v>102088400.2</v>
      </c>
      <c r="O266" s="185"/>
      <c r="P266" s="4"/>
      <c r="Q266" s="4"/>
      <c r="R266" s="10"/>
      <c r="S266" s="4"/>
      <c r="T266" s="4"/>
      <c r="U266" s="4"/>
      <c r="V266" s="4"/>
      <c r="W266" s="4"/>
      <c r="X266" s="84" t="s">
        <v>418</v>
      </c>
      <c r="Y266" s="84" t="s">
        <v>419</v>
      </c>
      <c r="Z266" s="51" t="s">
        <v>420</v>
      </c>
      <c r="AA266" s="51"/>
      <c r="AB266" s="51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51" t="s">
        <v>420</v>
      </c>
      <c r="AO266" s="49" t="s">
        <v>81</v>
      </c>
      <c r="AP266" s="90">
        <v>2012</v>
      </c>
      <c r="AQ266" s="14"/>
      <c r="AR266" s="14"/>
      <c r="AS266" s="14"/>
      <c r="AT266" s="96">
        <v>102088400.2</v>
      </c>
      <c r="AU266" s="188" t="s">
        <v>421</v>
      </c>
      <c r="AV266" s="185"/>
      <c r="AW266" s="184" t="s">
        <v>645</v>
      </c>
      <c r="AX266" s="84" t="s">
        <v>736</v>
      </c>
      <c r="AY266" s="185"/>
      <c r="AZ266" s="84"/>
      <c r="BA266" s="185"/>
      <c r="BB266" s="185"/>
    </row>
    <row r="267" spans="1:54" ht="48" hidden="1" x14ac:dyDescent="0.2">
      <c r="A267" s="5"/>
      <c r="B267" s="7"/>
      <c r="C267" s="210" t="s">
        <v>732</v>
      </c>
      <c r="D267" s="86"/>
      <c r="E267" s="84"/>
      <c r="F267" s="51" t="s">
        <v>420</v>
      </c>
      <c r="G267" s="90">
        <v>2012</v>
      </c>
      <c r="H267" s="84" t="s">
        <v>737</v>
      </c>
      <c r="I267" s="51" t="s">
        <v>410</v>
      </c>
      <c r="J267" s="140"/>
      <c r="K267" s="83"/>
      <c r="L267" s="140"/>
      <c r="M267" s="30" t="s">
        <v>81</v>
      </c>
      <c r="N267" s="96">
        <v>433674400.19999999</v>
      </c>
      <c r="O267" s="185"/>
      <c r="P267" s="4"/>
      <c r="Q267" s="4"/>
      <c r="R267" s="10"/>
      <c r="S267" s="4"/>
      <c r="T267" s="4"/>
      <c r="U267" s="4"/>
      <c r="V267" s="4"/>
      <c r="W267" s="4"/>
      <c r="X267" s="84" t="s">
        <v>418</v>
      </c>
      <c r="Y267" s="84" t="s">
        <v>419</v>
      </c>
      <c r="Z267" s="51" t="s">
        <v>420</v>
      </c>
      <c r="AA267" s="51"/>
      <c r="AB267" s="51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51" t="s">
        <v>420</v>
      </c>
      <c r="AO267" s="30" t="s">
        <v>81</v>
      </c>
      <c r="AP267" s="90">
        <v>2012</v>
      </c>
      <c r="AQ267" s="14"/>
      <c r="AR267" s="14"/>
      <c r="AS267" s="14"/>
      <c r="AT267" s="96">
        <v>433674400.19999999</v>
      </c>
      <c r="AU267" s="188" t="s">
        <v>421</v>
      </c>
      <c r="AV267" s="185"/>
      <c r="AW267" s="184" t="s">
        <v>645</v>
      </c>
      <c r="AX267" s="84" t="s">
        <v>737</v>
      </c>
      <c r="AY267" s="185"/>
      <c r="AZ267" s="84"/>
      <c r="BA267" s="185"/>
      <c r="BB267" s="185"/>
    </row>
    <row r="268" spans="1:54" ht="28.5" hidden="1" customHeight="1" x14ac:dyDescent="0.2">
      <c r="A268" s="5"/>
      <c r="B268" s="7"/>
      <c r="C268" s="210" t="s">
        <v>738</v>
      </c>
      <c r="D268" s="86"/>
      <c r="E268" s="84"/>
      <c r="F268" s="51" t="s">
        <v>420</v>
      </c>
      <c r="G268" s="90">
        <v>2012</v>
      </c>
      <c r="H268" s="229" t="s">
        <v>741</v>
      </c>
      <c r="I268" s="51" t="s">
        <v>410</v>
      </c>
      <c r="J268" s="140"/>
      <c r="K268" s="83"/>
      <c r="L268" s="140"/>
      <c r="M268" s="30" t="s">
        <v>81</v>
      </c>
      <c r="N268" s="96">
        <v>230456696.66666666</v>
      </c>
      <c r="O268" s="185"/>
      <c r="P268" s="4"/>
      <c r="Q268" s="4"/>
      <c r="R268" s="10"/>
      <c r="S268" s="4"/>
      <c r="T268" s="4"/>
      <c r="U268" s="4"/>
      <c r="V268" s="4"/>
      <c r="W268" s="4"/>
      <c r="X268" s="84" t="s">
        <v>418</v>
      </c>
      <c r="Y268" s="84" t="s">
        <v>419</v>
      </c>
      <c r="Z268" s="51" t="s">
        <v>420</v>
      </c>
      <c r="AA268" s="51"/>
      <c r="AB268" s="51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51" t="s">
        <v>420</v>
      </c>
      <c r="AO268" s="30" t="s">
        <v>81</v>
      </c>
      <c r="AP268" s="90">
        <v>2012</v>
      </c>
      <c r="AQ268" s="14"/>
      <c r="AR268" s="14"/>
      <c r="AS268" s="14"/>
      <c r="AT268" s="96">
        <v>230456696.66666666</v>
      </c>
      <c r="AU268" s="188" t="s">
        <v>421</v>
      </c>
      <c r="AV268" s="185"/>
      <c r="AW268" s="184" t="s">
        <v>645</v>
      </c>
      <c r="AX268" s="229" t="s">
        <v>741</v>
      </c>
      <c r="AY268" s="185"/>
      <c r="AZ268" s="188"/>
      <c r="BA268" s="185"/>
      <c r="BB268" s="185"/>
    </row>
    <row r="269" spans="1:54" ht="33" hidden="1" customHeight="1" x14ac:dyDescent="0.2">
      <c r="A269" s="5"/>
      <c r="B269" s="7"/>
      <c r="C269" s="210" t="s">
        <v>739</v>
      </c>
      <c r="D269" s="86"/>
      <c r="E269" s="84"/>
      <c r="F269" s="51" t="s">
        <v>420</v>
      </c>
      <c r="G269" s="90">
        <v>2012</v>
      </c>
      <c r="H269" s="229" t="s">
        <v>742</v>
      </c>
      <c r="I269" s="51" t="s">
        <v>410</v>
      </c>
      <c r="J269" s="140"/>
      <c r="K269" s="83"/>
      <c r="L269" s="140"/>
      <c r="M269" s="30" t="s">
        <v>81</v>
      </c>
      <c r="N269" s="96">
        <v>375584696.66666669</v>
      </c>
      <c r="O269" s="185"/>
      <c r="P269" s="4"/>
      <c r="Q269" s="4"/>
      <c r="R269" s="10"/>
      <c r="S269" s="4"/>
      <c r="T269" s="4"/>
      <c r="U269" s="4"/>
      <c r="V269" s="4"/>
      <c r="W269" s="4"/>
      <c r="X269" s="84" t="s">
        <v>418</v>
      </c>
      <c r="Y269" s="84" t="s">
        <v>419</v>
      </c>
      <c r="Z269" s="51" t="s">
        <v>420</v>
      </c>
      <c r="AA269" s="51"/>
      <c r="AB269" s="51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51" t="s">
        <v>420</v>
      </c>
      <c r="AO269" s="30" t="s">
        <v>81</v>
      </c>
      <c r="AP269" s="90">
        <v>2012</v>
      </c>
      <c r="AQ269" s="14"/>
      <c r="AR269" s="14"/>
      <c r="AS269" s="14"/>
      <c r="AT269" s="96">
        <v>375584696.66666669</v>
      </c>
      <c r="AU269" s="188" t="s">
        <v>421</v>
      </c>
      <c r="AV269" s="185"/>
      <c r="AW269" s="184" t="s">
        <v>645</v>
      </c>
      <c r="AX269" s="229" t="s">
        <v>742</v>
      </c>
      <c r="AY269" s="185"/>
      <c r="AZ269" s="188"/>
      <c r="BA269" s="185"/>
      <c r="BB269" s="185"/>
    </row>
    <row r="270" spans="1:54" ht="30" hidden="1" customHeight="1" x14ac:dyDescent="0.2">
      <c r="A270" s="5"/>
      <c r="B270" s="7"/>
      <c r="C270" s="210" t="s">
        <v>740</v>
      </c>
      <c r="D270" s="86"/>
      <c r="E270" s="84"/>
      <c r="F270" s="51" t="s">
        <v>420</v>
      </c>
      <c r="G270" s="90">
        <v>2012</v>
      </c>
      <c r="H270" s="229" t="s">
        <v>743</v>
      </c>
      <c r="I270" s="51" t="s">
        <v>410</v>
      </c>
      <c r="J270" s="140"/>
      <c r="K270" s="83"/>
      <c r="L270" s="140"/>
      <c r="M270" s="30" t="s">
        <v>81</v>
      </c>
      <c r="N270" s="96">
        <v>107878696.66666667</v>
      </c>
      <c r="O270" s="185"/>
      <c r="P270" s="4"/>
      <c r="Q270" s="4"/>
      <c r="R270" s="10"/>
      <c r="S270" s="4"/>
      <c r="T270" s="4"/>
      <c r="U270" s="4"/>
      <c r="V270" s="4"/>
      <c r="W270" s="4"/>
      <c r="X270" s="84" t="s">
        <v>418</v>
      </c>
      <c r="Y270" s="84" t="s">
        <v>419</v>
      </c>
      <c r="Z270" s="51" t="s">
        <v>420</v>
      </c>
      <c r="AA270" s="51"/>
      <c r="AB270" s="51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51" t="s">
        <v>420</v>
      </c>
      <c r="AO270" s="30" t="s">
        <v>81</v>
      </c>
      <c r="AP270" s="90">
        <v>2012</v>
      </c>
      <c r="AQ270" s="14"/>
      <c r="AR270" s="14"/>
      <c r="AS270" s="14"/>
      <c r="AT270" s="96">
        <v>107878696.66666667</v>
      </c>
      <c r="AU270" s="188" t="s">
        <v>421</v>
      </c>
      <c r="AV270" s="185"/>
      <c r="AW270" s="184" t="s">
        <v>645</v>
      </c>
      <c r="AX270" s="229" t="s">
        <v>743</v>
      </c>
      <c r="AY270" s="185"/>
      <c r="AZ270" s="188"/>
      <c r="BA270" s="185"/>
      <c r="BB270" s="185"/>
    </row>
    <row r="271" spans="1:54" ht="27.75" hidden="1" customHeight="1" x14ac:dyDescent="0.2">
      <c r="A271" s="5"/>
      <c r="B271" s="7"/>
      <c r="C271" s="210" t="s">
        <v>744</v>
      </c>
      <c r="D271" s="86"/>
      <c r="E271" s="84"/>
      <c r="F271" s="51" t="s">
        <v>420</v>
      </c>
      <c r="G271" s="90">
        <v>2012</v>
      </c>
      <c r="H271" s="229" t="s">
        <v>747</v>
      </c>
      <c r="I271" s="51" t="s">
        <v>410</v>
      </c>
      <c r="J271" s="140"/>
      <c r="K271" s="83"/>
      <c r="L271" s="140"/>
      <c r="M271" s="30" t="s">
        <v>81</v>
      </c>
      <c r="N271" s="96">
        <v>61260000</v>
      </c>
      <c r="O271" s="185"/>
      <c r="P271" s="4"/>
      <c r="Q271" s="4"/>
      <c r="R271" s="10"/>
      <c r="S271" s="4"/>
      <c r="T271" s="4"/>
      <c r="U271" s="4"/>
      <c r="V271" s="4"/>
      <c r="W271" s="4"/>
      <c r="X271" s="84" t="s">
        <v>418</v>
      </c>
      <c r="Y271" s="84" t="s">
        <v>419</v>
      </c>
      <c r="Z271" s="51" t="s">
        <v>420</v>
      </c>
      <c r="AA271" s="51"/>
      <c r="AB271" s="51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51" t="s">
        <v>420</v>
      </c>
      <c r="AO271" s="30" t="s">
        <v>81</v>
      </c>
      <c r="AP271" s="90">
        <v>2012</v>
      </c>
      <c r="AQ271" s="14"/>
      <c r="AR271" s="14"/>
      <c r="AS271" s="14"/>
      <c r="AT271" s="96">
        <v>61260000</v>
      </c>
      <c r="AU271" s="188" t="s">
        <v>421</v>
      </c>
      <c r="AV271" s="185"/>
      <c r="AW271" s="184" t="s">
        <v>645</v>
      </c>
      <c r="AX271" s="229" t="s">
        <v>747</v>
      </c>
      <c r="AY271" s="185"/>
      <c r="AZ271" s="188"/>
      <c r="BA271" s="185"/>
      <c r="BB271" s="185"/>
    </row>
    <row r="272" spans="1:54" ht="26.25" hidden="1" customHeight="1" x14ac:dyDescent="0.2">
      <c r="A272" s="5"/>
      <c r="B272" s="7"/>
      <c r="C272" s="210" t="s">
        <v>745</v>
      </c>
      <c r="D272" s="86"/>
      <c r="E272" s="84"/>
      <c r="F272" s="51" t="s">
        <v>420</v>
      </c>
      <c r="G272" s="90">
        <v>2012</v>
      </c>
      <c r="H272" s="229" t="s">
        <v>748</v>
      </c>
      <c r="I272" s="51" t="s">
        <v>410</v>
      </c>
      <c r="J272" s="140"/>
      <c r="K272" s="83"/>
      <c r="L272" s="140"/>
      <c r="M272" s="30" t="s">
        <v>81</v>
      </c>
      <c r="N272" s="96">
        <v>12150000</v>
      </c>
      <c r="O272" s="185"/>
      <c r="P272" s="4"/>
      <c r="Q272" s="4"/>
      <c r="R272" s="10"/>
      <c r="S272" s="4"/>
      <c r="T272" s="4"/>
      <c r="U272" s="4"/>
      <c r="V272" s="4"/>
      <c r="W272" s="4"/>
      <c r="X272" s="84" t="s">
        <v>418</v>
      </c>
      <c r="Y272" s="84" t="s">
        <v>419</v>
      </c>
      <c r="Z272" s="51" t="s">
        <v>420</v>
      </c>
      <c r="AA272" s="51"/>
      <c r="AB272" s="51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51" t="s">
        <v>420</v>
      </c>
      <c r="AO272" s="30" t="s">
        <v>81</v>
      </c>
      <c r="AP272" s="90">
        <v>2012</v>
      </c>
      <c r="AQ272" s="14"/>
      <c r="AR272" s="14"/>
      <c r="AS272" s="14"/>
      <c r="AT272" s="96">
        <v>12150000</v>
      </c>
      <c r="AU272" s="188" t="s">
        <v>421</v>
      </c>
      <c r="AV272" s="185"/>
      <c r="AW272" s="184" t="s">
        <v>645</v>
      </c>
      <c r="AX272" s="229" t="s">
        <v>748</v>
      </c>
      <c r="AY272" s="185"/>
      <c r="AZ272" s="188"/>
      <c r="BA272" s="185"/>
      <c r="BB272" s="185"/>
    </row>
    <row r="273" spans="1:54" ht="24" hidden="1" customHeight="1" x14ac:dyDescent="0.2">
      <c r="A273" s="5"/>
      <c r="B273" s="7"/>
      <c r="C273" s="210" t="s">
        <v>746</v>
      </c>
      <c r="D273" s="86"/>
      <c r="E273" s="84"/>
      <c r="F273" s="51" t="s">
        <v>420</v>
      </c>
      <c r="G273" s="90">
        <v>2012</v>
      </c>
      <c r="H273" s="229" t="s">
        <v>749</v>
      </c>
      <c r="I273" s="51" t="s">
        <v>410</v>
      </c>
      <c r="J273" s="140"/>
      <c r="K273" s="83"/>
      <c r="L273" s="140"/>
      <c r="M273" s="30" t="s">
        <v>81</v>
      </c>
      <c r="N273" s="96">
        <v>61360000</v>
      </c>
      <c r="O273" s="185"/>
      <c r="P273" s="4"/>
      <c r="Q273" s="4"/>
      <c r="R273" s="10"/>
      <c r="S273" s="4"/>
      <c r="T273" s="4"/>
      <c r="U273" s="4"/>
      <c r="V273" s="4"/>
      <c r="W273" s="4"/>
      <c r="X273" s="84" t="s">
        <v>418</v>
      </c>
      <c r="Y273" s="84" t="s">
        <v>419</v>
      </c>
      <c r="Z273" s="51" t="s">
        <v>420</v>
      </c>
      <c r="AA273" s="51"/>
      <c r="AB273" s="51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51" t="s">
        <v>420</v>
      </c>
      <c r="AO273" s="30" t="s">
        <v>81</v>
      </c>
      <c r="AP273" s="90">
        <v>2012</v>
      </c>
      <c r="AQ273" s="14"/>
      <c r="AR273" s="14"/>
      <c r="AS273" s="14"/>
      <c r="AT273" s="96">
        <v>61360000</v>
      </c>
      <c r="AU273" s="188" t="s">
        <v>421</v>
      </c>
      <c r="AV273" s="185"/>
      <c r="AW273" s="184" t="s">
        <v>645</v>
      </c>
      <c r="AX273" s="229" t="s">
        <v>749</v>
      </c>
      <c r="AY273" s="185"/>
      <c r="AZ273" s="188"/>
      <c r="BA273" s="185"/>
      <c r="BB273" s="185"/>
    </row>
    <row r="274" spans="1:54" ht="35.25" hidden="1" customHeight="1" x14ac:dyDescent="0.2">
      <c r="A274" s="5"/>
      <c r="B274" s="7"/>
      <c r="C274" s="212" t="s">
        <v>750</v>
      </c>
      <c r="D274" s="86"/>
      <c r="E274" s="84"/>
      <c r="F274" s="51" t="s">
        <v>420</v>
      </c>
      <c r="G274" s="90">
        <v>2012</v>
      </c>
      <c r="H274" s="184" t="s">
        <v>752</v>
      </c>
      <c r="I274" s="51" t="s">
        <v>410</v>
      </c>
      <c r="J274" s="140"/>
      <c r="K274" s="83"/>
      <c r="L274" s="140"/>
      <c r="M274" s="30" t="s">
        <v>81</v>
      </c>
      <c r="N274" s="96">
        <v>483226415</v>
      </c>
      <c r="O274" s="185"/>
      <c r="P274" s="4"/>
      <c r="Q274" s="4"/>
      <c r="R274" s="10"/>
      <c r="S274" s="4"/>
      <c r="T274" s="4"/>
      <c r="U274" s="4"/>
      <c r="V274" s="4"/>
      <c r="W274" s="4"/>
      <c r="X274" s="84" t="s">
        <v>418</v>
      </c>
      <c r="Y274" s="84" t="s">
        <v>419</v>
      </c>
      <c r="Z274" s="51" t="s">
        <v>420</v>
      </c>
      <c r="AA274" s="51"/>
      <c r="AB274" s="51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51" t="s">
        <v>420</v>
      </c>
      <c r="AO274" s="30" t="s">
        <v>81</v>
      </c>
      <c r="AP274" s="90">
        <v>2012</v>
      </c>
      <c r="AQ274" s="14"/>
      <c r="AR274" s="14"/>
      <c r="AS274" s="14"/>
      <c r="AT274" s="96">
        <v>483226415</v>
      </c>
      <c r="AU274" s="188" t="s">
        <v>421</v>
      </c>
      <c r="AV274" s="185"/>
      <c r="AW274" s="184" t="s">
        <v>753</v>
      </c>
      <c r="AX274" s="184" t="s">
        <v>752</v>
      </c>
      <c r="AY274" s="185"/>
      <c r="AZ274" s="188"/>
      <c r="BA274" s="185"/>
      <c r="BB274" s="185"/>
    </row>
    <row r="275" spans="1:54" hidden="1" x14ac:dyDescent="0.2">
      <c r="A275" s="5"/>
      <c r="B275" s="7"/>
      <c r="C275" s="78"/>
      <c r="D275" s="86"/>
      <c r="E275" s="84"/>
      <c r="F275" s="51"/>
      <c r="G275" s="90"/>
      <c r="H275" s="186"/>
      <c r="I275" s="51"/>
      <c r="J275" s="140"/>
      <c r="K275" s="83"/>
      <c r="L275" s="140"/>
      <c r="M275" s="49"/>
      <c r="N275" s="96"/>
      <c r="O275" s="185"/>
      <c r="P275" s="4"/>
      <c r="Q275" s="4"/>
      <c r="R275" s="10"/>
      <c r="S275" s="4"/>
      <c r="T275" s="4"/>
      <c r="U275" s="4"/>
      <c r="V275" s="4"/>
      <c r="W275" s="4"/>
      <c r="X275" s="84"/>
      <c r="Y275" s="84"/>
      <c r="Z275" s="84"/>
      <c r="AA275" s="51"/>
      <c r="AB275" s="51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51"/>
      <c r="AO275" s="49"/>
      <c r="AP275" s="90"/>
      <c r="AQ275" s="14"/>
      <c r="AR275" s="14"/>
      <c r="AS275" s="14"/>
      <c r="AT275" s="96"/>
      <c r="AU275" s="188"/>
      <c r="AV275" s="185"/>
      <c r="AW275" s="184"/>
      <c r="AX275" s="186"/>
      <c r="AY275" s="185"/>
      <c r="AZ275" s="188"/>
      <c r="BA275" s="185"/>
      <c r="BB275" s="185"/>
    </row>
    <row r="276" spans="1:54" hidden="1" x14ac:dyDescent="0.2">
      <c r="A276" s="5"/>
      <c r="B276" s="7"/>
      <c r="C276" s="7"/>
      <c r="D276" s="119"/>
      <c r="E276" s="7"/>
      <c r="F276" s="7"/>
      <c r="G276" s="13"/>
      <c r="H276" s="7"/>
      <c r="I276" s="7"/>
      <c r="J276" s="7"/>
      <c r="K276" s="7"/>
      <c r="L276" s="7"/>
      <c r="M276" s="13"/>
      <c r="N276" s="13"/>
      <c r="O276" s="7"/>
      <c r="P276" s="7"/>
      <c r="Q276" s="7"/>
      <c r="R276" s="119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4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13"/>
      <c r="AP276" s="13"/>
      <c r="AQ276" s="13"/>
      <c r="AR276" s="13"/>
      <c r="AS276" s="13"/>
      <c r="AT276" s="13"/>
      <c r="AU276" s="119"/>
      <c r="AV276" s="7"/>
      <c r="AW276" s="119"/>
      <c r="AX276" s="7"/>
      <c r="AY276" s="7"/>
      <c r="AZ276" s="7"/>
      <c r="BA276" s="7"/>
      <c r="BB276" s="7"/>
    </row>
    <row r="277" spans="1:54" ht="16" hidden="1" x14ac:dyDescent="0.2">
      <c r="A277" s="5" t="s">
        <v>541</v>
      </c>
      <c r="B277" s="8" t="s">
        <v>542</v>
      </c>
      <c r="C277" s="7"/>
      <c r="D277" s="119"/>
      <c r="E277" s="7"/>
      <c r="F277" s="7"/>
      <c r="G277" s="13"/>
      <c r="H277" s="7"/>
      <c r="I277" s="7"/>
      <c r="J277" s="7"/>
      <c r="K277" s="7"/>
      <c r="L277" s="7"/>
      <c r="M277" s="13"/>
      <c r="N277" s="13"/>
      <c r="O277" s="7"/>
      <c r="P277" s="7"/>
      <c r="Q277" s="7"/>
      <c r="R277" s="119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13"/>
      <c r="AP277" s="13"/>
      <c r="AQ277" s="13"/>
      <c r="AR277" s="13"/>
      <c r="AS277" s="13"/>
      <c r="AT277" s="13"/>
      <c r="AU277" s="119"/>
      <c r="AV277" s="7"/>
      <c r="AW277" s="119"/>
      <c r="AX277" s="7"/>
      <c r="AY277" s="7"/>
      <c r="AZ277" s="7"/>
      <c r="BA277" s="7"/>
      <c r="BB277" s="7"/>
    </row>
    <row r="278" spans="1:54" ht="16" hidden="1" x14ac:dyDescent="0.2">
      <c r="A278" s="5"/>
      <c r="B278" s="7" t="s">
        <v>407</v>
      </c>
      <c r="C278" s="86" t="s">
        <v>72</v>
      </c>
      <c r="D278" s="86" t="s">
        <v>72</v>
      </c>
      <c r="E278" s="86" t="s">
        <v>72</v>
      </c>
      <c r="F278" s="86" t="s">
        <v>72</v>
      </c>
      <c r="G278" s="132" t="s">
        <v>72</v>
      </c>
      <c r="H278" s="86" t="s">
        <v>72</v>
      </c>
      <c r="I278" s="86" t="s">
        <v>72</v>
      </c>
      <c r="J278" s="86" t="s">
        <v>72</v>
      </c>
      <c r="K278" s="86" t="s">
        <v>72</v>
      </c>
      <c r="L278" s="86" t="s">
        <v>72</v>
      </c>
      <c r="M278" s="132" t="s">
        <v>72</v>
      </c>
      <c r="N278" s="132" t="s">
        <v>72</v>
      </c>
      <c r="O278" s="86" t="s">
        <v>72</v>
      </c>
      <c r="P278" s="86" t="s">
        <v>72</v>
      </c>
      <c r="Q278" s="86" t="s">
        <v>72</v>
      </c>
      <c r="R278" s="86" t="s">
        <v>72</v>
      </c>
      <c r="S278" s="86" t="s">
        <v>72</v>
      </c>
      <c r="T278" s="86" t="s">
        <v>72</v>
      </c>
      <c r="U278" s="86" t="s">
        <v>72</v>
      </c>
      <c r="V278" s="86" t="s">
        <v>72</v>
      </c>
      <c r="W278" s="86" t="s">
        <v>72</v>
      </c>
      <c r="X278" s="86" t="s">
        <v>72</v>
      </c>
      <c r="Y278" s="86" t="s">
        <v>72</v>
      </c>
      <c r="Z278" s="86" t="s">
        <v>72</v>
      </c>
      <c r="AA278" s="86" t="s">
        <v>72</v>
      </c>
      <c r="AB278" s="86" t="s">
        <v>72</v>
      </c>
      <c r="AC278" s="86" t="s">
        <v>72</v>
      </c>
      <c r="AD278" s="86" t="s">
        <v>72</v>
      </c>
      <c r="AE278" s="86" t="s">
        <v>72</v>
      </c>
      <c r="AF278" s="86" t="s">
        <v>72</v>
      </c>
      <c r="AG278" s="86" t="s">
        <v>72</v>
      </c>
      <c r="AH278" s="86" t="s">
        <v>72</v>
      </c>
      <c r="AI278" s="86" t="s">
        <v>72</v>
      </c>
      <c r="AJ278" s="86" t="s">
        <v>72</v>
      </c>
      <c r="AK278" s="86" t="s">
        <v>72</v>
      </c>
      <c r="AL278" s="86" t="s">
        <v>72</v>
      </c>
      <c r="AM278" s="86" t="s">
        <v>72</v>
      </c>
      <c r="AN278" s="86" t="s">
        <v>72</v>
      </c>
      <c r="AO278" s="132" t="s">
        <v>72</v>
      </c>
      <c r="AP278" s="132" t="s">
        <v>72</v>
      </c>
      <c r="AQ278" s="132" t="s">
        <v>72</v>
      </c>
      <c r="AR278" s="132" t="s">
        <v>72</v>
      </c>
      <c r="AS278" s="132" t="s">
        <v>72</v>
      </c>
      <c r="AT278" s="132" t="s">
        <v>72</v>
      </c>
      <c r="AU278" s="86" t="s">
        <v>72</v>
      </c>
      <c r="AV278" s="86" t="s">
        <v>72</v>
      </c>
      <c r="AW278" s="86" t="s">
        <v>72</v>
      </c>
      <c r="AX278" s="86" t="s">
        <v>72</v>
      </c>
      <c r="AY278" s="86" t="s">
        <v>72</v>
      </c>
      <c r="AZ278" s="86" t="s">
        <v>72</v>
      </c>
      <c r="BA278" s="86" t="s">
        <v>72</v>
      </c>
      <c r="BB278" s="86" t="s">
        <v>72</v>
      </c>
    </row>
    <row r="279" spans="1:54" hidden="1" x14ac:dyDescent="0.2">
      <c r="A279" s="5"/>
      <c r="B279" s="8"/>
      <c r="C279" s="4"/>
      <c r="D279" s="10"/>
      <c r="E279" s="4"/>
      <c r="F279" s="4"/>
      <c r="G279" s="14"/>
      <c r="H279" s="4"/>
      <c r="I279" s="4"/>
      <c r="J279" s="4"/>
      <c r="K279" s="4"/>
      <c r="L279" s="4"/>
      <c r="M279" s="14"/>
      <c r="N279" s="14"/>
      <c r="O279" s="4"/>
      <c r="P279" s="4"/>
      <c r="Q279" s="4"/>
      <c r="R279" s="10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14"/>
      <c r="AP279" s="14"/>
      <c r="AQ279" s="14"/>
      <c r="AR279" s="14"/>
      <c r="AS279" s="14"/>
      <c r="AT279" s="14"/>
      <c r="AU279" s="10"/>
      <c r="AV279" s="4"/>
      <c r="AW279" s="10"/>
      <c r="AX279" s="4"/>
      <c r="AY279" s="4"/>
      <c r="AZ279" s="4"/>
      <c r="BA279" s="4"/>
      <c r="BB279" s="4"/>
    </row>
    <row r="280" spans="1:54" ht="16" hidden="1" x14ac:dyDescent="0.2">
      <c r="A280" s="5" t="s">
        <v>543</v>
      </c>
      <c r="B280" s="9" t="s">
        <v>544</v>
      </c>
      <c r="C280" s="4"/>
      <c r="D280" s="10"/>
      <c r="E280" s="4"/>
      <c r="F280" s="4"/>
      <c r="G280" s="14"/>
      <c r="H280" s="4"/>
      <c r="I280" s="4"/>
      <c r="J280" s="4"/>
      <c r="K280" s="4"/>
      <c r="L280" s="4"/>
      <c r="M280" s="14"/>
      <c r="N280" s="131">
        <f>SUM(N281,N284,N287,N306)</f>
        <v>3102755611.0710354</v>
      </c>
      <c r="O280" s="4"/>
      <c r="P280" s="4"/>
      <c r="Q280" s="4"/>
      <c r="R280" s="10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14"/>
      <c r="AP280" s="14"/>
      <c r="AQ280" s="14"/>
      <c r="AR280" s="14"/>
      <c r="AS280" s="14"/>
      <c r="AT280" s="131">
        <f>SUM(AT281,AT284,AT287,AT306)</f>
        <v>3102755611.0710354</v>
      </c>
      <c r="AU280" s="10"/>
      <c r="AV280" s="4"/>
      <c r="AW280" s="10"/>
      <c r="AX280" s="4"/>
      <c r="AY280" s="4"/>
      <c r="AZ280" s="4"/>
      <c r="BA280" s="4"/>
      <c r="BB280" s="4"/>
    </row>
    <row r="281" spans="1:54" ht="16" hidden="1" x14ac:dyDescent="0.2">
      <c r="A281" s="5" t="s">
        <v>545</v>
      </c>
      <c r="B281" s="8" t="s">
        <v>546</v>
      </c>
      <c r="C281" s="4"/>
      <c r="D281" s="10"/>
      <c r="E281" s="4"/>
      <c r="F281" s="4"/>
      <c r="G281" s="14"/>
      <c r="H281" s="4"/>
      <c r="I281" s="4"/>
      <c r="J281" s="4"/>
      <c r="K281" s="4"/>
      <c r="L281" s="4"/>
      <c r="M281" s="14"/>
      <c r="N281" s="14"/>
      <c r="O281" s="4"/>
      <c r="P281" s="4"/>
      <c r="Q281" s="4"/>
      <c r="R281" s="10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14"/>
      <c r="AP281" s="14"/>
      <c r="AQ281" s="14"/>
      <c r="AR281" s="14"/>
      <c r="AS281" s="14"/>
      <c r="AT281" s="14"/>
      <c r="AU281" s="10"/>
      <c r="AV281" s="4"/>
      <c r="AW281" s="10"/>
      <c r="AX281" s="4"/>
      <c r="AY281" s="4"/>
      <c r="AZ281" s="4"/>
      <c r="BA281" s="4"/>
      <c r="BB281" s="4"/>
    </row>
    <row r="282" spans="1:54" ht="16" hidden="1" x14ac:dyDescent="0.2">
      <c r="A282" s="5"/>
      <c r="B282" s="7" t="s">
        <v>547</v>
      </c>
      <c r="C282" s="86" t="s">
        <v>72</v>
      </c>
      <c r="D282" s="86" t="s">
        <v>72</v>
      </c>
      <c r="E282" s="86" t="s">
        <v>72</v>
      </c>
      <c r="F282" s="86" t="s">
        <v>72</v>
      </c>
      <c r="G282" s="132" t="s">
        <v>72</v>
      </c>
      <c r="H282" s="86" t="s">
        <v>72</v>
      </c>
      <c r="I282" s="86" t="s">
        <v>72</v>
      </c>
      <c r="J282" s="86" t="s">
        <v>72</v>
      </c>
      <c r="K282" s="86" t="s">
        <v>72</v>
      </c>
      <c r="L282" s="86" t="s">
        <v>72</v>
      </c>
      <c r="M282" s="132" t="s">
        <v>72</v>
      </c>
      <c r="N282" s="132" t="s">
        <v>72</v>
      </c>
      <c r="O282" s="86" t="s">
        <v>72</v>
      </c>
      <c r="P282" s="86" t="s">
        <v>72</v>
      </c>
      <c r="Q282" s="86" t="s">
        <v>72</v>
      </c>
      <c r="R282" s="86" t="s">
        <v>72</v>
      </c>
      <c r="S282" s="86" t="s">
        <v>72</v>
      </c>
      <c r="T282" s="86" t="s">
        <v>72</v>
      </c>
      <c r="U282" s="86" t="s">
        <v>72</v>
      </c>
      <c r="V282" s="86" t="s">
        <v>72</v>
      </c>
      <c r="W282" s="86" t="s">
        <v>72</v>
      </c>
      <c r="X282" s="86" t="s">
        <v>72</v>
      </c>
      <c r="Y282" s="86" t="s">
        <v>72</v>
      </c>
      <c r="Z282" s="86" t="s">
        <v>72</v>
      </c>
      <c r="AA282" s="86" t="s">
        <v>72</v>
      </c>
      <c r="AB282" s="86" t="s">
        <v>72</v>
      </c>
      <c r="AC282" s="86" t="s">
        <v>72</v>
      </c>
      <c r="AD282" s="86" t="s">
        <v>72</v>
      </c>
      <c r="AE282" s="86" t="s">
        <v>72</v>
      </c>
      <c r="AF282" s="86" t="s">
        <v>72</v>
      </c>
      <c r="AG282" s="86" t="s">
        <v>72</v>
      </c>
      <c r="AH282" s="86" t="s">
        <v>72</v>
      </c>
      <c r="AI282" s="86" t="s">
        <v>72</v>
      </c>
      <c r="AJ282" s="86" t="s">
        <v>72</v>
      </c>
      <c r="AK282" s="86" t="s">
        <v>72</v>
      </c>
      <c r="AL282" s="86" t="s">
        <v>72</v>
      </c>
      <c r="AM282" s="86" t="s">
        <v>72</v>
      </c>
      <c r="AN282" s="86" t="s">
        <v>72</v>
      </c>
      <c r="AO282" s="132" t="s">
        <v>72</v>
      </c>
      <c r="AP282" s="132" t="s">
        <v>72</v>
      </c>
      <c r="AQ282" s="132" t="s">
        <v>72</v>
      </c>
      <c r="AR282" s="132" t="s">
        <v>72</v>
      </c>
      <c r="AS282" s="132" t="s">
        <v>72</v>
      </c>
      <c r="AT282" s="132" t="s">
        <v>72</v>
      </c>
      <c r="AU282" s="86" t="s">
        <v>72</v>
      </c>
      <c r="AV282" s="86" t="s">
        <v>72</v>
      </c>
      <c r="AW282" s="86" t="s">
        <v>72</v>
      </c>
      <c r="AX282" s="86" t="s">
        <v>72</v>
      </c>
      <c r="AY282" s="86" t="s">
        <v>72</v>
      </c>
      <c r="AZ282" s="86" t="s">
        <v>72</v>
      </c>
      <c r="BA282" s="86" t="s">
        <v>72</v>
      </c>
      <c r="BB282" s="86" t="s">
        <v>72</v>
      </c>
    </row>
    <row r="283" spans="1:54" hidden="1" x14ac:dyDescent="0.2">
      <c r="A283" s="5"/>
      <c r="B283" s="8"/>
      <c r="C283" s="7"/>
      <c r="D283" s="119"/>
      <c r="E283" s="7"/>
      <c r="F283" s="7"/>
      <c r="G283" s="13"/>
      <c r="H283" s="7"/>
      <c r="I283" s="7"/>
      <c r="J283" s="7"/>
      <c r="K283" s="7"/>
      <c r="L283" s="7"/>
      <c r="M283" s="13"/>
      <c r="N283" s="13"/>
      <c r="O283" s="7"/>
      <c r="P283" s="86"/>
      <c r="Q283" s="86"/>
      <c r="R283" s="86"/>
      <c r="S283" s="86"/>
      <c r="T283" s="86"/>
      <c r="U283" s="86"/>
      <c r="V283" s="86"/>
      <c r="W283" s="86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13"/>
      <c r="AP283" s="13"/>
      <c r="AQ283" s="13"/>
      <c r="AR283" s="13"/>
      <c r="AS283" s="13"/>
      <c r="AT283" s="13"/>
      <c r="AU283" s="119"/>
      <c r="AV283" s="7"/>
      <c r="AW283" s="119"/>
      <c r="AX283" s="7"/>
      <c r="AY283" s="7"/>
      <c r="AZ283" s="7"/>
      <c r="BA283" s="7"/>
      <c r="BB283" s="7"/>
    </row>
    <row r="284" spans="1:54" ht="16" hidden="1" x14ac:dyDescent="0.2">
      <c r="A284" s="5" t="s">
        <v>548</v>
      </c>
      <c r="B284" s="8" t="s">
        <v>549</v>
      </c>
      <c r="C284" s="7"/>
      <c r="D284" s="119"/>
      <c r="E284" s="7"/>
      <c r="F284" s="7"/>
      <c r="G284" s="13"/>
      <c r="H284" s="7"/>
      <c r="I284" s="7"/>
      <c r="J284" s="7"/>
      <c r="K284" s="7"/>
      <c r="L284" s="7"/>
      <c r="M284" s="13"/>
      <c r="N284" s="13"/>
      <c r="O284" s="7"/>
      <c r="P284" s="7"/>
      <c r="Q284" s="7"/>
      <c r="R284" s="119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13"/>
      <c r="AP284" s="13"/>
      <c r="AQ284" s="13"/>
      <c r="AR284" s="13"/>
      <c r="AS284" s="13"/>
      <c r="AT284" s="13"/>
      <c r="AU284" s="119"/>
      <c r="AV284" s="7"/>
      <c r="AW284" s="119"/>
      <c r="AX284" s="7"/>
      <c r="AY284" s="7"/>
      <c r="AZ284" s="7"/>
      <c r="BA284" s="7"/>
      <c r="BB284" s="7"/>
    </row>
    <row r="285" spans="1:54" ht="16" hidden="1" x14ac:dyDescent="0.2">
      <c r="A285" s="5"/>
      <c r="B285" s="7" t="s">
        <v>547</v>
      </c>
      <c r="C285" s="86" t="s">
        <v>72</v>
      </c>
      <c r="D285" s="86" t="s">
        <v>72</v>
      </c>
      <c r="E285" s="86" t="s">
        <v>72</v>
      </c>
      <c r="F285" s="86" t="s">
        <v>72</v>
      </c>
      <c r="G285" s="132" t="s">
        <v>72</v>
      </c>
      <c r="H285" s="86" t="s">
        <v>72</v>
      </c>
      <c r="I285" s="86" t="s">
        <v>72</v>
      </c>
      <c r="J285" s="86" t="s">
        <v>72</v>
      </c>
      <c r="K285" s="86" t="s">
        <v>72</v>
      </c>
      <c r="L285" s="86" t="s">
        <v>72</v>
      </c>
      <c r="M285" s="132" t="s">
        <v>72</v>
      </c>
      <c r="N285" s="132" t="s">
        <v>72</v>
      </c>
      <c r="O285" s="86" t="s">
        <v>72</v>
      </c>
      <c r="P285" s="86" t="s">
        <v>72</v>
      </c>
      <c r="Q285" s="86" t="s">
        <v>72</v>
      </c>
      <c r="R285" s="86" t="s">
        <v>72</v>
      </c>
      <c r="S285" s="86" t="s">
        <v>72</v>
      </c>
      <c r="T285" s="86" t="s">
        <v>72</v>
      </c>
      <c r="U285" s="86" t="s">
        <v>72</v>
      </c>
      <c r="V285" s="86" t="s">
        <v>72</v>
      </c>
      <c r="W285" s="86" t="s">
        <v>72</v>
      </c>
      <c r="X285" s="86" t="s">
        <v>72</v>
      </c>
      <c r="Y285" s="86" t="s">
        <v>72</v>
      </c>
      <c r="Z285" s="86" t="s">
        <v>72</v>
      </c>
      <c r="AA285" s="86" t="s">
        <v>72</v>
      </c>
      <c r="AB285" s="86" t="s">
        <v>72</v>
      </c>
      <c r="AC285" s="86" t="s">
        <v>72</v>
      </c>
      <c r="AD285" s="86" t="s">
        <v>72</v>
      </c>
      <c r="AE285" s="86" t="s">
        <v>72</v>
      </c>
      <c r="AF285" s="86" t="s">
        <v>72</v>
      </c>
      <c r="AG285" s="86" t="s">
        <v>72</v>
      </c>
      <c r="AH285" s="86" t="s">
        <v>72</v>
      </c>
      <c r="AI285" s="86" t="s">
        <v>72</v>
      </c>
      <c r="AJ285" s="86" t="s">
        <v>72</v>
      </c>
      <c r="AK285" s="86" t="s">
        <v>72</v>
      </c>
      <c r="AL285" s="86" t="s">
        <v>72</v>
      </c>
      <c r="AM285" s="86" t="s">
        <v>72</v>
      </c>
      <c r="AN285" s="86" t="s">
        <v>72</v>
      </c>
      <c r="AO285" s="132" t="s">
        <v>72</v>
      </c>
      <c r="AP285" s="132" t="s">
        <v>72</v>
      </c>
      <c r="AQ285" s="132" t="s">
        <v>72</v>
      </c>
      <c r="AR285" s="132" t="s">
        <v>72</v>
      </c>
      <c r="AS285" s="132" t="s">
        <v>72</v>
      </c>
      <c r="AT285" s="132" t="s">
        <v>72</v>
      </c>
      <c r="AU285" s="86" t="s">
        <v>72</v>
      </c>
      <c r="AV285" s="86" t="s">
        <v>72</v>
      </c>
      <c r="AW285" s="86" t="s">
        <v>72</v>
      </c>
      <c r="AX285" s="86" t="s">
        <v>72</v>
      </c>
      <c r="AY285" s="86" t="s">
        <v>72</v>
      </c>
      <c r="AZ285" s="86" t="s">
        <v>72</v>
      </c>
      <c r="BA285" s="86" t="s">
        <v>72</v>
      </c>
      <c r="BB285" s="86" t="s">
        <v>72</v>
      </c>
    </row>
    <row r="286" spans="1:54" hidden="1" x14ac:dyDescent="0.2">
      <c r="A286" s="5"/>
      <c r="B286" s="8"/>
      <c r="C286" s="8"/>
      <c r="D286" s="123"/>
      <c r="E286" s="8"/>
      <c r="F286" s="8"/>
      <c r="G286" s="133"/>
      <c r="H286" s="8"/>
      <c r="I286" s="8"/>
      <c r="J286" s="8"/>
      <c r="K286" s="8"/>
      <c r="L286" s="8"/>
      <c r="M286" s="133"/>
      <c r="N286" s="133"/>
      <c r="O286" s="8"/>
      <c r="P286" s="8"/>
      <c r="Q286" s="8"/>
      <c r="R286" s="123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133"/>
      <c r="AP286" s="133"/>
      <c r="AQ286" s="133"/>
      <c r="AR286" s="133"/>
      <c r="AS286" s="133"/>
      <c r="AT286" s="133"/>
      <c r="AU286" s="123"/>
      <c r="AV286" s="8"/>
      <c r="AW286" s="123"/>
      <c r="AX286" s="8"/>
      <c r="AY286" s="8"/>
      <c r="AZ286" s="8"/>
      <c r="BA286" s="8"/>
      <c r="BB286" s="8"/>
    </row>
    <row r="287" spans="1:54" ht="24" hidden="1" customHeight="1" x14ac:dyDescent="0.2">
      <c r="A287" s="5" t="s">
        <v>550</v>
      </c>
      <c r="B287" s="8" t="s">
        <v>551</v>
      </c>
      <c r="C287" s="8"/>
      <c r="D287" s="123"/>
      <c r="E287" s="8"/>
      <c r="F287" s="8"/>
      <c r="G287" s="133"/>
      <c r="H287" s="8"/>
      <c r="I287" s="8"/>
      <c r="J287" s="8"/>
      <c r="K287" s="8"/>
      <c r="L287" s="8"/>
      <c r="M287" s="133"/>
      <c r="N287" s="223">
        <f>SUM(N288:N304)</f>
        <v>1606123062.9572918</v>
      </c>
      <c r="O287" s="8"/>
      <c r="P287" s="8"/>
      <c r="Q287" s="8"/>
      <c r="R287" s="123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133"/>
      <c r="AP287" s="133"/>
      <c r="AQ287" s="133"/>
      <c r="AR287" s="133"/>
      <c r="AS287" s="133"/>
      <c r="AT287" s="223">
        <f>SUM(AT288:AT304)</f>
        <v>1606123062.9572918</v>
      </c>
      <c r="AU287" s="123"/>
      <c r="AV287" s="8"/>
      <c r="AW287" s="123"/>
      <c r="AX287" s="8"/>
      <c r="AY287" s="8"/>
      <c r="AZ287" s="8"/>
      <c r="BA287" s="8"/>
      <c r="BB287" s="8"/>
    </row>
    <row r="288" spans="1:54" ht="16" hidden="1" x14ac:dyDescent="0.2">
      <c r="A288" s="5"/>
      <c r="B288" s="7" t="s">
        <v>547</v>
      </c>
      <c r="C288" s="22" t="s">
        <v>552</v>
      </c>
      <c r="D288" s="100" t="s">
        <v>553</v>
      </c>
      <c r="E288" s="100" t="s">
        <v>554</v>
      </c>
      <c r="F288" s="4"/>
      <c r="G288" s="30">
        <v>2007</v>
      </c>
      <c r="H288" s="159" t="s">
        <v>683</v>
      </c>
      <c r="I288" s="30"/>
      <c r="J288" s="140"/>
      <c r="K288" s="140"/>
      <c r="L288" s="140"/>
      <c r="M288" s="30" t="s">
        <v>81</v>
      </c>
      <c r="N288" s="53">
        <v>542147500</v>
      </c>
      <c r="O288" s="170" t="s">
        <v>72</v>
      </c>
      <c r="P288" s="86" t="s">
        <v>72</v>
      </c>
      <c r="Q288" s="86" t="s">
        <v>72</v>
      </c>
      <c r="R288" s="86" t="s">
        <v>72</v>
      </c>
      <c r="S288" s="86" t="s">
        <v>72</v>
      </c>
      <c r="T288" s="86" t="s">
        <v>72</v>
      </c>
      <c r="U288" s="86" t="s">
        <v>72</v>
      </c>
      <c r="V288" s="86" t="s">
        <v>72</v>
      </c>
      <c r="W288" s="86" t="s">
        <v>72</v>
      </c>
      <c r="X288" s="159"/>
      <c r="Y288" s="159"/>
      <c r="Z288" s="4"/>
      <c r="AA288" s="159"/>
      <c r="AB288" s="159"/>
      <c r="AC288" s="159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0" t="s">
        <v>81</v>
      </c>
      <c r="AP288" s="30">
        <v>2007</v>
      </c>
      <c r="AQ288" s="14"/>
      <c r="AR288" s="14"/>
      <c r="AS288" s="14"/>
      <c r="AT288" s="53">
        <v>542147500</v>
      </c>
      <c r="AU288" s="169" t="s">
        <v>421</v>
      </c>
      <c r="AV288" s="170" t="s">
        <v>72</v>
      </c>
      <c r="AW288" s="169" t="s">
        <v>652</v>
      </c>
      <c r="AX288" s="159" t="s">
        <v>683</v>
      </c>
      <c r="AY288" s="170" t="s">
        <v>72</v>
      </c>
      <c r="AZ288" s="22" t="s">
        <v>509</v>
      </c>
      <c r="BA288" s="8"/>
      <c r="BB288" s="8"/>
    </row>
    <row r="289" spans="1:54" ht="16" hidden="1" x14ac:dyDescent="0.2">
      <c r="A289" s="5"/>
      <c r="B289" s="7"/>
      <c r="C289" s="22" t="s">
        <v>555</v>
      </c>
      <c r="D289" s="30"/>
      <c r="E289" s="30"/>
      <c r="F289" s="4"/>
      <c r="G289" s="30">
        <v>2007</v>
      </c>
      <c r="H289" s="159" t="s">
        <v>683</v>
      </c>
      <c r="I289" s="100" t="s">
        <v>74</v>
      </c>
      <c r="J289" s="140"/>
      <c r="K289" s="140"/>
      <c r="L289" s="140"/>
      <c r="M289" s="30" t="s">
        <v>81</v>
      </c>
      <c r="N289" s="53">
        <v>113138009.09090909</v>
      </c>
      <c r="O289" s="170" t="s">
        <v>72</v>
      </c>
      <c r="P289" s="86" t="s">
        <v>72</v>
      </c>
      <c r="Q289" s="86" t="s">
        <v>72</v>
      </c>
      <c r="R289" s="86" t="s">
        <v>72</v>
      </c>
      <c r="S289" s="86" t="s">
        <v>72</v>
      </c>
      <c r="T289" s="86" t="s">
        <v>72</v>
      </c>
      <c r="U289" s="86" t="s">
        <v>72</v>
      </c>
      <c r="V289" s="86" t="s">
        <v>72</v>
      </c>
      <c r="W289" s="86" t="s">
        <v>72</v>
      </c>
      <c r="X289" s="159"/>
      <c r="Y289" s="159"/>
      <c r="Z289" s="4"/>
      <c r="AA289" s="159"/>
      <c r="AB289" s="159"/>
      <c r="AC289" s="159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0" t="s">
        <v>81</v>
      </c>
      <c r="AP289" s="30">
        <v>2007</v>
      </c>
      <c r="AQ289" s="14"/>
      <c r="AR289" s="14"/>
      <c r="AS289" s="14"/>
      <c r="AT289" s="53">
        <v>113138009.09090909</v>
      </c>
      <c r="AU289" s="169" t="s">
        <v>421</v>
      </c>
      <c r="AV289" s="170" t="s">
        <v>72</v>
      </c>
      <c r="AW289" s="169" t="s">
        <v>652</v>
      </c>
      <c r="AX289" s="159" t="s">
        <v>683</v>
      </c>
      <c r="AY289" s="170" t="s">
        <v>72</v>
      </c>
      <c r="AZ289" s="22" t="s">
        <v>509</v>
      </c>
      <c r="BA289" s="8"/>
      <c r="BB289" s="8"/>
    </row>
    <row r="290" spans="1:54" ht="16" hidden="1" x14ac:dyDescent="0.2">
      <c r="A290" s="5"/>
      <c r="B290" s="7"/>
      <c r="C290" s="22" t="s">
        <v>556</v>
      </c>
      <c r="D290" s="107"/>
      <c r="E290" s="30" t="s">
        <v>557</v>
      </c>
      <c r="F290" s="4"/>
      <c r="G290" s="30">
        <v>2007</v>
      </c>
      <c r="H290" s="159" t="s">
        <v>683</v>
      </c>
      <c r="I290" s="100" t="s">
        <v>74</v>
      </c>
      <c r="J290" s="140"/>
      <c r="K290" s="140"/>
      <c r="L290" s="140"/>
      <c r="M290" s="30" t="s">
        <v>81</v>
      </c>
      <c r="N290" s="53">
        <v>92177409</v>
      </c>
      <c r="O290" s="170" t="s">
        <v>72</v>
      </c>
      <c r="P290" s="86" t="s">
        <v>72</v>
      </c>
      <c r="Q290" s="86" t="s">
        <v>72</v>
      </c>
      <c r="R290" s="86" t="s">
        <v>72</v>
      </c>
      <c r="S290" s="86" t="s">
        <v>72</v>
      </c>
      <c r="T290" s="86" t="s">
        <v>72</v>
      </c>
      <c r="U290" s="86" t="s">
        <v>72</v>
      </c>
      <c r="V290" s="86" t="s">
        <v>72</v>
      </c>
      <c r="W290" s="86" t="s">
        <v>72</v>
      </c>
      <c r="X290" s="159"/>
      <c r="Y290" s="159"/>
      <c r="Z290" s="4"/>
      <c r="AA290" s="159"/>
      <c r="AB290" s="159"/>
      <c r="AC290" s="159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0" t="s">
        <v>81</v>
      </c>
      <c r="AP290" s="30">
        <v>2007</v>
      </c>
      <c r="AQ290" s="14"/>
      <c r="AR290" s="14"/>
      <c r="AS290" s="14"/>
      <c r="AT290" s="53">
        <v>92177409</v>
      </c>
      <c r="AU290" s="169" t="s">
        <v>421</v>
      </c>
      <c r="AV290" s="170" t="s">
        <v>72</v>
      </c>
      <c r="AW290" s="169" t="s">
        <v>652</v>
      </c>
      <c r="AX290" s="159" t="s">
        <v>683</v>
      </c>
      <c r="AY290" s="170" t="s">
        <v>72</v>
      </c>
      <c r="AZ290" s="22" t="s">
        <v>509</v>
      </c>
      <c r="BA290" s="8"/>
      <c r="BB290" s="8"/>
    </row>
    <row r="291" spans="1:54" ht="32" hidden="1" x14ac:dyDescent="0.2">
      <c r="A291" s="5"/>
      <c r="B291" s="7"/>
      <c r="C291" s="22" t="s">
        <v>552</v>
      </c>
      <c r="D291" s="107" t="s">
        <v>553</v>
      </c>
      <c r="E291" s="27" t="s">
        <v>179</v>
      </c>
      <c r="F291" s="4"/>
      <c r="G291" s="30">
        <v>2008</v>
      </c>
      <c r="H291" s="159" t="s">
        <v>683</v>
      </c>
      <c r="I291" s="100" t="s">
        <v>74</v>
      </c>
      <c r="J291" s="140"/>
      <c r="K291" s="140"/>
      <c r="L291" s="140"/>
      <c r="M291" s="30" t="s">
        <v>81</v>
      </c>
      <c r="N291" s="53">
        <v>49417722.060921095</v>
      </c>
      <c r="O291" s="170" t="s">
        <v>72</v>
      </c>
      <c r="P291" s="86" t="s">
        <v>72</v>
      </c>
      <c r="Q291" s="86" t="s">
        <v>72</v>
      </c>
      <c r="R291" s="86" t="s">
        <v>72</v>
      </c>
      <c r="S291" s="86" t="s">
        <v>72</v>
      </c>
      <c r="T291" s="86" t="s">
        <v>72</v>
      </c>
      <c r="U291" s="86" t="s">
        <v>72</v>
      </c>
      <c r="V291" s="86" t="s">
        <v>72</v>
      </c>
      <c r="W291" s="86" t="s">
        <v>72</v>
      </c>
      <c r="X291" s="159"/>
      <c r="Y291" s="159"/>
      <c r="Z291" s="4"/>
      <c r="AA291" s="159"/>
      <c r="AB291" s="159"/>
      <c r="AC291" s="159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0" t="s">
        <v>81</v>
      </c>
      <c r="AP291" s="30">
        <v>2008</v>
      </c>
      <c r="AQ291" s="14"/>
      <c r="AR291" s="14"/>
      <c r="AS291" s="14"/>
      <c r="AT291" s="53">
        <v>49417722.060921095</v>
      </c>
      <c r="AU291" s="169" t="s">
        <v>421</v>
      </c>
      <c r="AV291" s="170" t="s">
        <v>72</v>
      </c>
      <c r="AW291" s="169" t="s">
        <v>652</v>
      </c>
      <c r="AX291" s="159" t="s">
        <v>683</v>
      </c>
      <c r="AY291" s="170" t="s">
        <v>72</v>
      </c>
      <c r="AZ291" s="160" t="s">
        <v>558</v>
      </c>
      <c r="BA291" s="8"/>
      <c r="BB291" s="8"/>
    </row>
    <row r="292" spans="1:54" ht="16" hidden="1" x14ac:dyDescent="0.2">
      <c r="A292" s="5"/>
      <c r="B292" s="7"/>
      <c r="C292" s="22" t="s">
        <v>552</v>
      </c>
      <c r="D292" s="107" t="s">
        <v>553</v>
      </c>
      <c r="E292" s="27" t="s">
        <v>559</v>
      </c>
      <c r="F292" s="4"/>
      <c r="G292" s="30">
        <v>2008</v>
      </c>
      <c r="H292" s="159" t="s">
        <v>683</v>
      </c>
      <c r="I292" s="100" t="s">
        <v>74</v>
      </c>
      <c r="J292" s="140"/>
      <c r="K292" s="140"/>
      <c r="L292" s="140"/>
      <c r="M292" s="30" t="s">
        <v>81</v>
      </c>
      <c r="N292" s="53">
        <v>31925375</v>
      </c>
      <c r="O292" s="170" t="s">
        <v>72</v>
      </c>
      <c r="P292" s="86" t="s">
        <v>72</v>
      </c>
      <c r="Q292" s="86" t="s">
        <v>72</v>
      </c>
      <c r="R292" s="86" t="s">
        <v>72</v>
      </c>
      <c r="S292" s="86" t="s">
        <v>72</v>
      </c>
      <c r="T292" s="86" t="s">
        <v>72</v>
      </c>
      <c r="U292" s="86" t="s">
        <v>72</v>
      </c>
      <c r="V292" s="86" t="s">
        <v>72</v>
      </c>
      <c r="W292" s="86" t="s">
        <v>72</v>
      </c>
      <c r="X292" s="159"/>
      <c r="Y292" s="159"/>
      <c r="Z292" s="4"/>
      <c r="AA292" s="159"/>
      <c r="AB292" s="159"/>
      <c r="AC292" s="159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0" t="s">
        <v>81</v>
      </c>
      <c r="AP292" s="30">
        <v>2008</v>
      </c>
      <c r="AQ292" s="14"/>
      <c r="AR292" s="14"/>
      <c r="AS292" s="14"/>
      <c r="AT292" s="53">
        <v>31925375</v>
      </c>
      <c r="AU292" s="169" t="s">
        <v>421</v>
      </c>
      <c r="AV292" s="170" t="s">
        <v>72</v>
      </c>
      <c r="AW292" s="169" t="s">
        <v>652</v>
      </c>
      <c r="AX292" s="159" t="s">
        <v>683</v>
      </c>
      <c r="AY292" s="170" t="s">
        <v>72</v>
      </c>
      <c r="AZ292" s="22" t="s">
        <v>560</v>
      </c>
      <c r="BA292" s="8"/>
      <c r="BB292" s="8"/>
    </row>
    <row r="293" spans="1:54" ht="16" hidden="1" x14ac:dyDescent="0.2">
      <c r="A293" s="5"/>
      <c r="B293" s="7"/>
      <c r="C293" s="22" t="s">
        <v>552</v>
      </c>
      <c r="D293" s="107"/>
      <c r="E293" s="27" t="s">
        <v>561</v>
      </c>
      <c r="F293" s="4"/>
      <c r="G293" s="30">
        <v>2008</v>
      </c>
      <c r="H293" s="159" t="s">
        <v>683</v>
      </c>
      <c r="I293" s="30"/>
      <c r="J293" s="140"/>
      <c r="K293" s="140"/>
      <c r="L293" s="140"/>
      <c r="M293" s="30" t="s">
        <v>81</v>
      </c>
      <c r="N293" s="53">
        <v>144990000</v>
      </c>
      <c r="O293" s="170" t="s">
        <v>72</v>
      </c>
      <c r="P293" s="86" t="s">
        <v>72</v>
      </c>
      <c r="Q293" s="86" t="s">
        <v>72</v>
      </c>
      <c r="R293" s="86" t="s">
        <v>72</v>
      </c>
      <c r="S293" s="86" t="s">
        <v>72</v>
      </c>
      <c r="T293" s="86" t="s">
        <v>72</v>
      </c>
      <c r="U293" s="86" t="s">
        <v>72</v>
      </c>
      <c r="V293" s="86" t="s">
        <v>72</v>
      </c>
      <c r="W293" s="86" t="s">
        <v>72</v>
      </c>
      <c r="X293" s="159"/>
      <c r="Y293" s="159"/>
      <c r="Z293" s="4"/>
      <c r="AA293" s="159"/>
      <c r="AB293" s="159"/>
      <c r="AC293" s="159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0" t="s">
        <v>81</v>
      </c>
      <c r="AP293" s="30">
        <v>2008</v>
      </c>
      <c r="AQ293" s="14"/>
      <c r="AR293" s="14"/>
      <c r="AS293" s="14"/>
      <c r="AT293" s="53">
        <v>144990000</v>
      </c>
      <c r="AU293" s="169" t="s">
        <v>421</v>
      </c>
      <c r="AV293" s="170" t="s">
        <v>72</v>
      </c>
      <c r="AW293" s="169" t="s">
        <v>652</v>
      </c>
      <c r="AX293" s="159" t="s">
        <v>683</v>
      </c>
      <c r="AY293" s="170" t="s">
        <v>72</v>
      </c>
      <c r="AZ293" s="22" t="s">
        <v>562</v>
      </c>
      <c r="BA293" s="8"/>
      <c r="BB293" s="8"/>
    </row>
    <row r="294" spans="1:54" ht="32" hidden="1" x14ac:dyDescent="0.2">
      <c r="A294" s="5"/>
      <c r="B294" s="7"/>
      <c r="C294" s="110" t="s">
        <v>563</v>
      </c>
      <c r="D294" s="107"/>
      <c r="E294" s="107" t="s">
        <v>559</v>
      </c>
      <c r="F294" s="4"/>
      <c r="G294" s="30">
        <v>2009</v>
      </c>
      <c r="H294" s="159" t="s">
        <v>683</v>
      </c>
      <c r="I294" s="100" t="s">
        <v>74</v>
      </c>
      <c r="J294" s="140"/>
      <c r="K294" s="140"/>
      <c r="L294" s="140"/>
      <c r="M294" s="30" t="s">
        <v>81</v>
      </c>
      <c r="N294" s="53">
        <v>38452052.409165233</v>
      </c>
      <c r="O294" s="170" t="s">
        <v>72</v>
      </c>
      <c r="P294" s="86" t="s">
        <v>72</v>
      </c>
      <c r="Q294" s="86" t="s">
        <v>72</v>
      </c>
      <c r="R294" s="86" t="s">
        <v>72</v>
      </c>
      <c r="S294" s="86" t="s">
        <v>72</v>
      </c>
      <c r="T294" s="86" t="s">
        <v>72</v>
      </c>
      <c r="U294" s="86" t="s">
        <v>72</v>
      </c>
      <c r="V294" s="86" t="s">
        <v>72</v>
      </c>
      <c r="W294" s="86" t="s">
        <v>72</v>
      </c>
      <c r="X294" s="159"/>
      <c r="Y294" s="159"/>
      <c r="Z294" s="4"/>
      <c r="AA294" s="159"/>
      <c r="AB294" s="159"/>
      <c r="AC294" s="159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0" t="s">
        <v>81</v>
      </c>
      <c r="AP294" s="30">
        <v>2009</v>
      </c>
      <c r="AQ294" s="14"/>
      <c r="AR294" s="14"/>
      <c r="AS294" s="14"/>
      <c r="AT294" s="53">
        <v>38452052.409165233</v>
      </c>
      <c r="AU294" s="169" t="s">
        <v>421</v>
      </c>
      <c r="AV294" s="170" t="s">
        <v>72</v>
      </c>
      <c r="AW294" s="169" t="s">
        <v>652</v>
      </c>
      <c r="AX294" s="159" t="s">
        <v>683</v>
      </c>
      <c r="AY294" s="170" t="s">
        <v>72</v>
      </c>
      <c r="AZ294" s="22" t="s">
        <v>509</v>
      </c>
      <c r="BA294" s="8"/>
      <c r="BB294" s="8"/>
    </row>
    <row r="295" spans="1:54" ht="32" hidden="1" x14ac:dyDescent="0.2">
      <c r="A295" s="5"/>
      <c r="B295" s="7"/>
      <c r="C295" s="110" t="s">
        <v>564</v>
      </c>
      <c r="D295" s="107"/>
      <c r="E295" s="30" t="s">
        <v>559</v>
      </c>
      <c r="F295" s="4"/>
      <c r="G295" s="30">
        <v>2009</v>
      </c>
      <c r="H295" s="159" t="s">
        <v>683</v>
      </c>
      <c r="I295" s="100" t="s">
        <v>74</v>
      </c>
      <c r="J295" s="140"/>
      <c r="K295" s="140"/>
      <c r="L295" s="140"/>
      <c r="M295" s="30" t="s">
        <v>81</v>
      </c>
      <c r="N295" s="53">
        <v>48571013.569471873</v>
      </c>
      <c r="O295" s="170" t="s">
        <v>72</v>
      </c>
      <c r="P295" s="86" t="s">
        <v>72</v>
      </c>
      <c r="Q295" s="86" t="s">
        <v>72</v>
      </c>
      <c r="R295" s="86" t="s">
        <v>72</v>
      </c>
      <c r="S295" s="86" t="s">
        <v>72</v>
      </c>
      <c r="T295" s="86" t="s">
        <v>72</v>
      </c>
      <c r="U295" s="86" t="s">
        <v>72</v>
      </c>
      <c r="V295" s="86" t="s">
        <v>72</v>
      </c>
      <c r="W295" s="86" t="s">
        <v>72</v>
      </c>
      <c r="X295" s="159"/>
      <c r="Y295" s="159"/>
      <c r="Z295" s="4"/>
      <c r="AA295" s="159"/>
      <c r="AB295" s="159"/>
      <c r="AC295" s="159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0" t="s">
        <v>81</v>
      </c>
      <c r="AP295" s="30">
        <v>2009</v>
      </c>
      <c r="AQ295" s="14"/>
      <c r="AR295" s="14"/>
      <c r="AS295" s="14"/>
      <c r="AT295" s="53">
        <v>48571013.569471873</v>
      </c>
      <c r="AU295" s="169" t="s">
        <v>421</v>
      </c>
      <c r="AV295" s="170" t="s">
        <v>72</v>
      </c>
      <c r="AW295" s="169" t="s">
        <v>652</v>
      </c>
      <c r="AX295" s="159" t="s">
        <v>683</v>
      </c>
      <c r="AY295" s="170" t="s">
        <v>72</v>
      </c>
      <c r="AZ295" s="22" t="s">
        <v>509</v>
      </c>
      <c r="BA295" s="8"/>
      <c r="BB295" s="8"/>
    </row>
    <row r="296" spans="1:54" ht="32" hidden="1" x14ac:dyDescent="0.2">
      <c r="A296" s="5"/>
      <c r="B296" s="7"/>
      <c r="C296" s="110" t="s">
        <v>565</v>
      </c>
      <c r="D296" s="107"/>
      <c r="E296" s="30" t="s">
        <v>559</v>
      </c>
      <c r="F296" s="4"/>
      <c r="G296" s="30">
        <v>2009</v>
      </c>
      <c r="H296" s="159" t="s">
        <v>683</v>
      </c>
      <c r="I296" s="100" t="s">
        <v>74</v>
      </c>
      <c r="J296" s="140"/>
      <c r="K296" s="140"/>
      <c r="L296" s="140"/>
      <c r="M296" s="30" t="s">
        <v>81</v>
      </c>
      <c r="N296" s="53">
        <v>37998722.949183494</v>
      </c>
      <c r="O296" s="170" t="s">
        <v>72</v>
      </c>
      <c r="P296" s="86" t="s">
        <v>72</v>
      </c>
      <c r="Q296" s="86" t="s">
        <v>72</v>
      </c>
      <c r="R296" s="86" t="s">
        <v>72</v>
      </c>
      <c r="S296" s="86" t="s">
        <v>72</v>
      </c>
      <c r="T296" s="86" t="s">
        <v>72</v>
      </c>
      <c r="U296" s="86" t="s">
        <v>72</v>
      </c>
      <c r="V296" s="86" t="s">
        <v>72</v>
      </c>
      <c r="W296" s="86" t="s">
        <v>72</v>
      </c>
      <c r="X296" s="159"/>
      <c r="Y296" s="159"/>
      <c r="Z296" s="4"/>
      <c r="AA296" s="159"/>
      <c r="AB296" s="159"/>
      <c r="AC296" s="159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0" t="s">
        <v>81</v>
      </c>
      <c r="AP296" s="30">
        <v>2009</v>
      </c>
      <c r="AQ296" s="14"/>
      <c r="AR296" s="14"/>
      <c r="AS296" s="14"/>
      <c r="AT296" s="53">
        <v>37998722.949183494</v>
      </c>
      <c r="AU296" s="169" t="s">
        <v>421</v>
      </c>
      <c r="AV296" s="170" t="s">
        <v>72</v>
      </c>
      <c r="AW296" s="169" t="s">
        <v>652</v>
      </c>
      <c r="AX296" s="159" t="s">
        <v>683</v>
      </c>
      <c r="AY296" s="170" t="s">
        <v>72</v>
      </c>
      <c r="AZ296" s="22" t="s">
        <v>509</v>
      </c>
      <c r="BA296" s="8"/>
      <c r="BB296" s="8"/>
    </row>
    <row r="297" spans="1:54" ht="32" hidden="1" x14ac:dyDescent="0.2">
      <c r="A297" s="5"/>
      <c r="B297" s="7"/>
      <c r="C297" s="110" t="s">
        <v>566</v>
      </c>
      <c r="D297" s="107"/>
      <c r="E297" s="30" t="s">
        <v>559</v>
      </c>
      <c r="F297" s="4"/>
      <c r="G297" s="30">
        <v>2009</v>
      </c>
      <c r="H297" s="159" t="s">
        <v>683</v>
      </c>
      <c r="I297" s="100" t="s">
        <v>74</v>
      </c>
      <c r="J297" s="140"/>
      <c r="K297" s="140"/>
      <c r="L297" s="140"/>
      <c r="M297" s="30" t="s">
        <v>81</v>
      </c>
      <c r="N297" s="53">
        <v>48424288.632647425</v>
      </c>
      <c r="O297" s="170" t="s">
        <v>72</v>
      </c>
      <c r="P297" s="86" t="s">
        <v>72</v>
      </c>
      <c r="Q297" s="86" t="s">
        <v>72</v>
      </c>
      <c r="R297" s="86" t="s">
        <v>72</v>
      </c>
      <c r="S297" s="86" t="s">
        <v>72</v>
      </c>
      <c r="T297" s="86" t="s">
        <v>72</v>
      </c>
      <c r="U297" s="86" t="s">
        <v>72</v>
      </c>
      <c r="V297" s="86" t="s">
        <v>72</v>
      </c>
      <c r="W297" s="86" t="s">
        <v>72</v>
      </c>
      <c r="X297" s="159"/>
      <c r="Y297" s="159"/>
      <c r="Z297" s="4"/>
      <c r="AA297" s="159"/>
      <c r="AB297" s="159"/>
      <c r="AC297" s="159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0" t="s">
        <v>81</v>
      </c>
      <c r="AP297" s="30">
        <v>2009</v>
      </c>
      <c r="AQ297" s="14"/>
      <c r="AR297" s="14"/>
      <c r="AS297" s="14"/>
      <c r="AT297" s="53">
        <v>48424288.632647425</v>
      </c>
      <c r="AU297" s="169" t="s">
        <v>421</v>
      </c>
      <c r="AV297" s="170" t="s">
        <v>72</v>
      </c>
      <c r="AW297" s="169" t="s">
        <v>652</v>
      </c>
      <c r="AX297" s="159" t="s">
        <v>683</v>
      </c>
      <c r="AY297" s="170" t="s">
        <v>72</v>
      </c>
      <c r="AZ297" s="22" t="s">
        <v>509</v>
      </c>
      <c r="BA297" s="8"/>
      <c r="BB297" s="8"/>
    </row>
    <row r="298" spans="1:54" ht="16" hidden="1" x14ac:dyDescent="0.2">
      <c r="A298" s="5"/>
      <c r="B298" s="7"/>
      <c r="C298" s="163" t="s">
        <v>567</v>
      </c>
      <c r="D298" s="140"/>
      <c r="E298" s="27" t="s">
        <v>331</v>
      </c>
      <c r="F298" s="4"/>
      <c r="G298" s="30">
        <v>2011</v>
      </c>
      <c r="H298" s="159" t="s">
        <v>683</v>
      </c>
      <c r="I298" s="100" t="s">
        <v>74</v>
      </c>
      <c r="J298" s="140"/>
      <c r="K298" s="140"/>
      <c r="L298" s="140"/>
      <c r="M298" s="30" t="s">
        <v>81</v>
      </c>
      <c r="N298" s="53">
        <v>28555200</v>
      </c>
      <c r="O298" s="170" t="s">
        <v>72</v>
      </c>
      <c r="P298" s="86" t="s">
        <v>72</v>
      </c>
      <c r="Q298" s="86" t="s">
        <v>72</v>
      </c>
      <c r="R298" s="86" t="s">
        <v>72</v>
      </c>
      <c r="S298" s="86" t="s">
        <v>72</v>
      </c>
      <c r="T298" s="86" t="s">
        <v>72</v>
      </c>
      <c r="U298" s="86" t="s">
        <v>72</v>
      </c>
      <c r="V298" s="86" t="s">
        <v>72</v>
      </c>
      <c r="W298" s="86" t="s">
        <v>72</v>
      </c>
      <c r="X298" s="159"/>
      <c r="Y298" s="159"/>
      <c r="Z298" s="4"/>
      <c r="AA298" s="159"/>
      <c r="AB298" s="159"/>
      <c r="AC298" s="159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0" t="s">
        <v>81</v>
      </c>
      <c r="AP298" s="30">
        <v>2011</v>
      </c>
      <c r="AQ298" s="14"/>
      <c r="AR298" s="14"/>
      <c r="AS298" s="14"/>
      <c r="AT298" s="53">
        <v>28555200</v>
      </c>
      <c r="AU298" s="205" t="s">
        <v>72</v>
      </c>
      <c r="AV298" s="170" t="s">
        <v>72</v>
      </c>
      <c r="AW298" s="205" t="s">
        <v>72</v>
      </c>
      <c r="AX298" s="159" t="s">
        <v>683</v>
      </c>
      <c r="AY298" s="170" t="s">
        <v>72</v>
      </c>
      <c r="AZ298" s="161" t="s">
        <v>72</v>
      </c>
      <c r="BA298" s="8"/>
      <c r="BB298" s="8"/>
    </row>
    <row r="299" spans="1:54" ht="32" hidden="1" x14ac:dyDescent="0.2">
      <c r="A299" s="5"/>
      <c r="B299" s="7"/>
      <c r="C299" s="163" t="s">
        <v>568</v>
      </c>
      <c r="D299" s="140"/>
      <c r="E299" s="27" t="s">
        <v>331</v>
      </c>
      <c r="F299" s="4"/>
      <c r="G299" s="30">
        <v>2011</v>
      </c>
      <c r="H299" s="159" t="s">
        <v>683</v>
      </c>
      <c r="I299" s="100" t="s">
        <v>74</v>
      </c>
      <c r="J299" s="140"/>
      <c r="K299" s="140"/>
      <c r="L299" s="140"/>
      <c r="M299" s="30" t="s">
        <v>81</v>
      </c>
      <c r="N299" s="53">
        <v>190973797.81375316</v>
      </c>
      <c r="O299" s="170" t="s">
        <v>72</v>
      </c>
      <c r="P299" s="86" t="s">
        <v>72</v>
      </c>
      <c r="Q299" s="86" t="s">
        <v>72</v>
      </c>
      <c r="R299" s="86" t="s">
        <v>72</v>
      </c>
      <c r="S299" s="86" t="s">
        <v>72</v>
      </c>
      <c r="T299" s="86" t="s">
        <v>72</v>
      </c>
      <c r="U299" s="86" t="s">
        <v>72</v>
      </c>
      <c r="V299" s="86" t="s">
        <v>72</v>
      </c>
      <c r="W299" s="86" t="s">
        <v>72</v>
      </c>
      <c r="X299" s="159"/>
      <c r="Y299" s="159"/>
      <c r="Z299" s="4"/>
      <c r="AA299" s="159"/>
      <c r="AB299" s="159"/>
      <c r="AC299" s="159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0" t="s">
        <v>81</v>
      </c>
      <c r="AP299" s="30">
        <v>2011</v>
      </c>
      <c r="AQ299" s="14"/>
      <c r="AR299" s="14"/>
      <c r="AS299" s="14"/>
      <c r="AT299" s="53">
        <v>190973797.81375316</v>
      </c>
      <c r="AU299" s="169" t="s">
        <v>421</v>
      </c>
      <c r="AV299" s="170" t="s">
        <v>72</v>
      </c>
      <c r="AW299" s="169" t="s">
        <v>652</v>
      </c>
      <c r="AX299" s="159" t="s">
        <v>683</v>
      </c>
      <c r="AY299" s="170" t="s">
        <v>72</v>
      </c>
      <c r="AZ299" s="22" t="s">
        <v>509</v>
      </c>
      <c r="BA299" s="8"/>
      <c r="BB299" s="8"/>
    </row>
    <row r="300" spans="1:54" ht="32" hidden="1" x14ac:dyDescent="0.2">
      <c r="A300" s="5"/>
      <c r="B300" s="7"/>
      <c r="C300" s="114" t="s">
        <v>569</v>
      </c>
      <c r="D300" s="140"/>
      <c r="E300" s="27" t="s">
        <v>570</v>
      </c>
      <c r="F300" s="4"/>
      <c r="G300" s="30">
        <v>2011</v>
      </c>
      <c r="H300" s="159" t="s">
        <v>683</v>
      </c>
      <c r="I300" s="100" t="s">
        <v>74</v>
      </c>
      <c r="J300" s="140"/>
      <c r="K300" s="140"/>
      <c r="L300" s="140"/>
      <c r="M300" s="30" t="s">
        <v>81</v>
      </c>
      <c r="N300" s="53">
        <v>45808789.228301749</v>
      </c>
      <c r="O300" s="170" t="s">
        <v>72</v>
      </c>
      <c r="P300" s="86" t="s">
        <v>72</v>
      </c>
      <c r="Q300" s="86" t="s">
        <v>72</v>
      </c>
      <c r="R300" s="86" t="s">
        <v>72</v>
      </c>
      <c r="S300" s="86" t="s">
        <v>72</v>
      </c>
      <c r="T300" s="86" t="s">
        <v>72</v>
      </c>
      <c r="U300" s="86" t="s">
        <v>72</v>
      </c>
      <c r="V300" s="86" t="s">
        <v>72</v>
      </c>
      <c r="W300" s="86" t="s">
        <v>72</v>
      </c>
      <c r="X300" s="159"/>
      <c r="Y300" s="159"/>
      <c r="Z300" s="4"/>
      <c r="AA300" s="159"/>
      <c r="AB300" s="159"/>
      <c r="AC300" s="159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0" t="s">
        <v>81</v>
      </c>
      <c r="AP300" s="30">
        <v>2011</v>
      </c>
      <c r="AQ300" s="14"/>
      <c r="AR300" s="14"/>
      <c r="AS300" s="14"/>
      <c r="AT300" s="53">
        <v>45808789.228301749</v>
      </c>
      <c r="AU300" s="169" t="s">
        <v>421</v>
      </c>
      <c r="AV300" s="170" t="s">
        <v>72</v>
      </c>
      <c r="AW300" s="169" t="s">
        <v>652</v>
      </c>
      <c r="AX300" s="159" t="s">
        <v>683</v>
      </c>
      <c r="AY300" s="170" t="s">
        <v>72</v>
      </c>
      <c r="AZ300" s="22" t="s">
        <v>509</v>
      </c>
      <c r="BA300" s="8"/>
      <c r="BB300" s="8"/>
    </row>
    <row r="301" spans="1:54" ht="32" hidden="1" x14ac:dyDescent="0.2">
      <c r="A301" s="5"/>
      <c r="B301" s="7"/>
      <c r="C301" s="114" t="s">
        <v>571</v>
      </c>
      <c r="D301" s="140"/>
      <c r="E301" s="27" t="s">
        <v>179</v>
      </c>
      <c r="F301" s="4"/>
      <c r="G301" s="30">
        <v>2011</v>
      </c>
      <c r="H301" s="159" t="s">
        <v>683</v>
      </c>
      <c r="I301" s="100" t="s">
        <v>74</v>
      </c>
      <c r="J301" s="140"/>
      <c r="K301" s="140"/>
      <c r="L301" s="140"/>
      <c r="M301" s="30" t="s">
        <v>81</v>
      </c>
      <c r="N301" s="53">
        <v>49581667.460581496</v>
      </c>
      <c r="O301" s="170" t="s">
        <v>72</v>
      </c>
      <c r="P301" s="86" t="s">
        <v>72</v>
      </c>
      <c r="Q301" s="86" t="s">
        <v>72</v>
      </c>
      <c r="R301" s="86" t="s">
        <v>72</v>
      </c>
      <c r="S301" s="86" t="s">
        <v>72</v>
      </c>
      <c r="T301" s="86" t="s">
        <v>72</v>
      </c>
      <c r="U301" s="86" t="s">
        <v>72</v>
      </c>
      <c r="V301" s="86" t="s">
        <v>72</v>
      </c>
      <c r="W301" s="86" t="s">
        <v>72</v>
      </c>
      <c r="X301" s="159"/>
      <c r="Y301" s="159"/>
      <c r="Z301" s="4"/>
      <c r="AA301" s="159"/>
      <c r="AB301" s="159"/>
      <c r="AC301" s="159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0" t="s">
        <v>81</v>
      </c>
      <c r="AP301" s="30">
        <v>2011</v>
      </c>
      <c r="AQ301" s="14"/>
      <c r="AR301" s="14"/>
      <c r="AS301" s="14"/>
      <c r="AT301" s="53">
        <v>49581667.460581496</v>
      </c>
      <c r="AU301" s="169" t="s">
        <v>421</v>
      </c>
      <c r="AV301" s="170" t="s">
        <v>72</v>
      </c>
      <c r="AW301" s="169" t="s">
        <v>652</v>
      </c>
      <c r="AX301" s="159" t="s">
        <v>683</v>
      </c>
      <c r="AY301" s="170" t="s">
        <v>72</v>
      </c>
      <c r="AZ301" s="22" t="s">
        <v>509</v>
      </c>
      <c r="BA301" s="8"/>
      <c r="BB301" s="8"/>
    </row>
    <row r="302" spans="1:54" ht="16" hidden="1" x14ac:dyDescent="0.2">
      <c r="A302" s="5"/>
      <c r="B302" s="7"/>
      <c r="C302" s="114"/>
      <c r="D302" s="140"/>
      <c r="E302" s="27"/>
      <c r="F302" s="4"/>
      <c r="G302" s="30"/>
      <c r="H302" s="159" t="s">
        <v>683</v>
      </c>
      <c r="I302" s="100"/>
      <c r="J302" s="140"/>
      <c r="K302" s="140"/>
      <c r="L302" s="140"/>
      <c r="M302" s="30"/>
      <c r="N302" s="53"/>
      <c r="O302" s="170" t="s">
        <v>72</v>
      </c>
      <c r="P302" s="86"/>
      <c r="Q302" s="86"/>
      <c r="R302" s="86"/>
      <c r="S302" s="86"/>
      <c r="T302" s="86"/>
      <c r="U302" s="86"/>
      <c r="V302" s="86"/>
      <c r="W302" s="86"/>
      <c r="X302" s="159"/>
      <c r="Y302" s="159"/>
      <c r="Z302" s="4"/>
      <c r="AA302" s="159"/>
      <c r="AB302" s="159"/>
      <c r="AC302" s="159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0"/>
      <c r="AP302" s="30"/>
      <c r="AQ302" s="14"/>
      <c r="AR302" s="14"/>
      <c r="AS302" s="14"/>
      <c r="AT302" s="53"/>
      <c r="AU302" s="169" t="s">
        <v>421</v>
      </c>
      <c r="AV302" s="170" t="s">
        <v>72</v>
      </c>
      <c r="AW302" s="169" t="s">
        <v>652</v>
      </c>
      <c r="AX302" s="159" t="s">
        <v>683</v>
      </c>
      <c r="AY302" s="170" t="s">
        <v>72</v>
      </c>
      <c r="AZ302" s="22" t="s">
        <v>509</v>
      </c>
      <c r="BA302" s="19"/>
      <c r="BB302" s="20"/>
    </row>
    <row r="303" spans="1:54" ht="32" hidden="1" x14ac:dyDescent="0.2">
      <c r="A303" s="5"/>
      <c r="B303" s="7"/>
      <c r="C303" s="114" t="s">
        <v>571</v>
      </c>
      <c r="D303" s="115" t="s">
        <v>72</v>
      </c>
      <c r="E303" s="27" t="s">
        <v>179</v>
      </c>
      <c r="F303" s="4"/>
      <c r="G303" s="30">
        <v>2011</v>
      </c>
      <c r="H303" s="159" t="s">
        <v>683</v>
      </c>
      <c r="I303" s="32" t="s">
        <v>74</v>
      </c>
      <c r="J303" s="140"/>
      <c r="K303" s="140"/>
      <c r="L303" s="140"/>
      <c r="M303" s="30" t="s">
        <v>81</v>
      </c>
      <c r="N303" s="54">
        <v>49581515.742357068</v>
      </c>
      <c r="O303" s="170" t="s">
        <v>72</v>
      </c>
      <c r="P303" s="86" t="s">
        <v>72</v>
      </c>
      <c r="Q303" s="86" t="s">
        <v>72</v>
      </c>
      <c r="R303" s="86" t="s">
        <v>72</v>
      </c>
      <c r="S303" s="86" t="s">
        <v>72</v>
      </c>
      <c r="T303" s="86" t="s">
        <v>72</v>
      </c>
      <c r="U303" s="86" t="s">
        <v>72</v>
      </c>
      <c r="V303" s="86" t="s">
        <v>72</v>
      </c>
      <c r="W303" s="86" t="s">
        <v>72</v>
      </c>
      <c r="X303" s="159"/>
      <c r="Y303" s="159"/>
      <c r="Z303" s="4"/>
      <c r="AA303" s="159"/>
      <c r="AB303" s="159"/>
      <c r="AC303" s="159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0" t="s">
        <v>81</v>
      </c>
      <c r="AP303" s="30">
        <v>2011</v>
      </c>
      <c r="AQ303" s="14"/>
      <c r="AR303" s="14"/>
      <c r="AS303" s="14"/>
      <c r="AT303" s="54">
        <v>49581515.742357068</v>
      </c>
      <c r="AU303" s="169" t="s">
        <v>421</v>
      </c>
      <c r="AV303" s="170" t="s">
        <v>72</v>
      </c>
      <c r="AW303" s="169" t="s">
        <v>652</v>
      </c>
      <c r="AX303" s="159" t="s">
        <v>683</v>
      </c>
      <c r="AY303" s="170" t="s">
        <v>72</v>
      </c>
      <c r="AZ303" s="22" t="s">
        <v>509</v>
      </c>
      <c r="BA303" s="7"/>
      <c r="BB303" s="7"/>
    </row>
    <row r="304" spans="1:54" ht="30.75" hidden="1" customHeight="1" x14ac:dyDescent="0.2">
      <c r="A304" s="5"/>
      <c r="B304" s="7"/>
      <c r="C304" s="221" t="s">
        <v>754</v>
      </c>
      <c r="D304" s="115"/>
      <c r="E304" s="222" t="s">
        <v>755</v>
      </c>
      <c r="F304" s="215"/>
      <c r="G304" s="107">
        <v>2012</v>
      </c>
      <c r="H304" s="176" t="s">
        <v>683</v>
      </c>
      <c r="I304" s="32" t="s">
        <v>74</v>
      </c>
      <c r="J304" s="140"/>
      <c r="K304" s="140"/>
      <c r="L304" s="140"/>
      <c r="M304" s="30" t="s">
        <v>81</v>
      </c>
      <c r="N304" s="217">
        <v>94380000</v>
      </c>
      <c r="O304" s="218"/>
      <c r="P304" s="86"/>
      <c r="Q304" s="86"/>
      <c r="R304" s="86"/>
      <c r="S304" s="86"/>
      <c r="T304" s="86"/>
      <c r="U304" s="86"/>
      <c r="V304" s="86"/>
      <c r="W304" s="86"/>
      <c r="X304" s="214"/>
      <c r="Y304" s="214"/>
      <c r="Z304" s="215"/>
      <c r="AA304" s="214"/>
      <c r="AB304" s="214"/>
      <c r="AC304" s="214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30" t="s">
        <v>81</v>
      </c>
      <c r="AP304" s="107">
        <v>2012</v>
      </c>
      <c r="AQ304" s="216"/>
      <c r="AR304" s="216"/>
      <c r="AS304" s="216"/>
      <c r="AT304" s="217">
        <v>94380000</v>
      </c>
      <c r="AU304" s="169" t="s">
        <v>421</v>
      </c>
      <c r="AV304" s="218"/>
      <c r="AW304" s="168" t="s">
        <v>652</v>
      </c>
      <c r="AX304" s="176" t="s">
        <v>683</v>
      </c>
      <c r="AY304" s="218"/>
      <c r="AZ304" s="219"/>
      <c r="BA304" s="220"/>
      <c r="BB304" s="220"/>
    </row>
    <row r="305" spans="1:54" hidden="1" x14ac:dyDescent="0.2">
      <c r="A305" s="5"/>
      <c r="B305" s="7"/>
      <c r="C305" s="114"/>
      <c r="D305" s="115"/>
      <c r="E305" s="64"/>
      <c r="F305" s="86"/>
      <c r="G305" s="132"/>
      <c r="H305" s="86"/>
      <c r="I305" s="113"/>
      <c r="J305" s="140"/>
      <c r="K305" s="140"/>
      <c r="L305" s="140"/>
      <c r="M305" s="132"/>
      <c r="N305" s="132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132"/>
      <c r="AP305" s="132"/>
      <c r="AQ305" s="132"/>
      <c r="AR305" s="132"/>
      <c r="AS305" s="132"/>
      <c r="AT305" s="132"/>
      <c r="AU305" s="86"/>
      <c r="AV305" s="86"/>
      <c r="AW305" s="86"/>
      <c r="AX305" s="86"/>
      <c r="AY305" s="86"/>
      <c r="AZ305" s="86"/>
      <c r="BA305" s="86"/>
      <c r="BB305" s="86"/>
    </row>
    <row r="306" spans="1:54" s="166" customFormat="1" ht="22.5" hidden="1" customHeight="1" x14ac:dyDescent="0.2">
      <c r="A306" s="5" t="s">
        <v>572</v>
      </c>
      <c r="B306" s="8" t="s">
        <v>573</v>
      </c>
      <c r="C306" s="67"/>
      <c r="D306" s="123"/>
      <c r="E306" s="67"/>
      <c r="F306" s="67"/>
      <c r="G306" s="130"/>
      <c r="H306" s="67"/>
      <c r="I306" s="67"/>
      <c r="J306" s="67"/>
      <c r="K306" s="67"/>
      <c r="L306" s="67"/>
      <c r="M306" s="130"/>
      <c r="N306" s="224">
        <f>SUM(N307:N327)</f>
        <v>1496632548.1137438</v>
      </c>
      <c r="O306" s="67"/>
      <c r="P306" s="67"/>
      <c r="Q306" s="67"/>
      <c r="R306" s="123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130"/>
      <c r="AP306" s="130"/>
      <c r="AQ306" s="130"/>
      <c r="AR306" s="130"/>
      <c r="AS306" s="130"/>
      <c r="AT306" s="224">
        <f>SUM(AT307:AT327)</f>
        <v>1496632548.1137438</v>
      </c>
      <c r="AU306" s="123"/>
      <c r="AV306" s="67"/>
      <c r="AW306" s="123"/>
      <c r="AX306" s="67"/>
      <c r="AY306" s="67"/>
      <c r="AZ306" s="67"/>
      <c r="BA306" s="67"/>
      <c r="BB306" s="67"/>
    </row>
    <row r="307" spans="1:54" ht="32" hidden="1" x14ac:dyDescent="0.2">
      <c r="A307" s="5"/>
      <c r="B307" s="7" t="s">
        <v>547</v>
      </c>
      <c r="C307" s="22" t="s">
        <v>574</v>
      </c>
      <c r="D307" s="98" t="s">
        <v>575</v>
      </c>
      <c r="E307" s="98" t="s">
        <v>331</v>
      </c>
      <c r="F307" s="98">
        <v>210</v>
      </c>
      <c r="G307" s="30">
        <v>2007</v>
      </c>
      <c r="H307" s="176" t="s">
        <v>684</v>
      </c>
      <c r="I307" s="98" t="s">
        <v>576</v>
      </c>
      <c r="J307" s="140"/>
      <c r="K307" s="140"/>
      <c r="L307" s="140"/>
      <c r="M307" s="30" t="s">
        <v>81</v>
      </c>
      <c r="N307" s="53">
        <v>59701819.053074799</v>
      </c>
      <c r="O307" s="170" t="s">
        <v>72</v>
      </c>
      <c r="P307" s="86" t="s">
        <v>72</v>
      </c>
      <c r="Q307" s="86" t="s">
        <v>72</v>
      </c>
      <c r="R307" s="86" t="s">
        <v>72</v>
      </c>
      <c r="S307" s="86" t="s">
        <v>72</v>
      </c>
      <c r="T307" s="86" t="s">
        <v>72</v>
      </c>
      <c r="U307" s="86" t="s">
        <v>72</v>
      </c>
      <c r="V307" s="86" t="s">
        <v>72</v>
      </c>
      <c r="W307" s="86" t="s">
        <v>72</v>
      </c>
      <c r="X307" s="159"/>
      <c r="Y307" s="98" t="s">
        <v>419</v>
      </c>
      <c r="Z307" s="4"/>
      <c r="AA307" s="159"/>
      <c r="AB307" s="159"/>
      <c r="AC307" s="159"/>
      <c r="AD307" s="4"/>
      <c r="AE307" s="4"/>
      <c r="AF307" s="4"/>
      <c r="AG307" s="4"/>
      <c r="AH307" s="4"/>
      <c r="AI307" s="4"/>
      <c r="AJ307" s="4"/>
      <c r="AK307" s="4"/>
      <c r="AL307" s="98">
        <v>150</v>
      </c>
      <c r="AM307" s="98">
        <v>1.4</v>
      </c>
      <c r="AN307" s="98">
        <v>210</v>
      </c>
      <c r="AO307" s="30" t="s">
        <v>81</v>
      </c>
      <c r="AP307" s="30">
        <v>2007</v>
      </c>
      <c r="AQ307" s="14"/>
      <c r="AR307" s="14"/>
      <c r="AS307" s="14"/>
      <c r="AT307" s="53">
        <v>59701819.053074799</v>
      </c>
      <c r="AU307" s="168" t="s">
        <v>421</v>
      </c>
      <c r="AV307" s="170" t="s">
        <v>72</v>
      </c>
      <c r="AW307" s="168" t="s">
        <v>645</v>
      </c>
      <c r="AX307" s="176" t="s">
        <v>684</v>
      </c>
      <c r="AY307" s="170" t="s">
        <v>72</v>
      </c>
      <c r="AZ307" s="97" t="s">
        <v>577</v>
      </c>
      <c r="BA307" s="159"/>
      <c r="BB307" s="159"/>
    </row>
    <row r="308" spans="1:54" ht="32" hidden="1" x14ac:dyDescent="0.2">
      <c r="A308" s="5"/>
      <c r="B308" s="7"/>
      <c r="C308" s="22" t="s">
        <v>574</v>
      </c>
      <c r="D308" s="98" t="s">
        <v>575</v>
      </c>
      <c r="E308" s="98" t="s">
        <v>331</v>
      </c>
      <c r="F308" s="98">
        <v>140</v>
      </c>
      <c r="G308" s="30">
        <v>2007</v>
      </c>
      <c r="H308" s="176" t="s">
        <v>676</v>
      </c>
      <c r="I308" s="98" t="s">
        <v>576</v>
      </c>
      <c r="J308" s="140"/>
      <c r="K308" s="140"/>
      <c r="L308" s="140"/>
      <c r="M308" s="30" t="s">
        <v>81</v>
      </c>
      <c r="N308" s="53">
        <v>40407322.540152147</v>
      </c>
      <c r="O308" s="170" t="s">
        <v>72</v>
      </c>
      <c r="P308" s="86" t="s">
        <v>72</v>
      </c>
      <c r="Q308" s="86" t="s">
        <v>72</v>
      </c>
      <c r="R308" s="86" t="s">
        <v>72</v>
      </c>
      <c r="S308" s="86" t="s">
        <v>72</v>
      </c>
      <c r="T308" s="86" t="s">
        <v>72</v>
      </c>
      <c r="U308" s="86" t="s">
        <v>72</v>
      </c>
      <c r="V308" s="86" t="s">
        <v>72</v>
      </c>
      <c r="W308" s="86" t="s">
        <v>72</v>
      </c>
      <c r="X308" s="159"/>
      <c r="Y308" s="98" t="s">
        <v>419</v>
      </c>
      <c r="Z308" s="4"/>
      <c r="AA308" s="159"/>
      <c r="AB308" s="159"/>
      <c r="AC308" s="159"/>
      <c r="AD308" s="4"/>
      <c r="AE308" s="4"/>
      <c r="AF308" s="4"/>
      <c r="AG308" s="4"/>
      <c r="AH308" s="4"/>
      <c r="AI308" s="4"/>
      <c r="AJ308" s="4"/>
      <c r="AK308" s="4"/>
      <c r="AL308" s="98">
        <v>100</v>
      </c>
      <c r="AM308" s="98">
        <v>1.4</v>
      </c>
      <c r="AN308" s="98">
        <v>140</v>
      </c>
      <c r="AO308" s="30" t="s">
        <v>81</v>
      </c>
      <c r="AP308" s="30">
        <v>2007</v>
      </c>
      <c r="AQ308" s="14"/>
      <c r="AR308" s="14"/>
      <c r="AS308" s="14"/>
      <c r="AT308" s="53">
        <v>40407322.540152147</v>
      </c>
      <c r="AU308" s="168" t="s">
        <v>421</v>
      </c>
      <c r="AV308" s="170" t="s">
        <v>72</v>
      </c>
      <c r="AW308" s="168" t="s">
        <v>645</v>
      </c>
      <c r="AX308" s="176" t="s">
        <v>676</v>
      </c>
      <c r="AY308" s="170" t="s">
        <v>72</v>
      </c>
      <c r="AZ308" s="97" t="s">
        <v>578</v>
      </c>
      <c r="BA308" s="159"/>
      <c r="BB308" s="159"/>
    </row>
    <row r="309" spans="1:54" ht="32" hidden="1" x14ac:dyDescent="0.2">
      <c r="A309" s="5"/>
      <c r="B309" s="7"/>
      <c r="C309" s="22" t="s">
        <v>574</v>
      </c>
      <c r="D309" s="98" t="s">
        <v>575</v>
      </c>
      <c r="E309" s="98" t="s">
        <v>331</v>
      </c>
      <c r="F309" s="98">
        <v>280</v>
      </c>
      <c r="G309" s="30">
        <v>2007</v>
      </c>
      <c r="H309" s="176" t="s">
        <v>685</v>
      </c>
      <c r="I309" s="98" t="s">
        <v>576</v>
      </c>
      <c r="J309" s="140"/>
      <c r="K309" s="140"/>
      <c r="L309" s="140"/>
      <c r="M309" s="30" t="s">
        <v>81</v>
      </c>
      <c r="N309" s="53">
        <v>75258638.23103337</v>
      </c>
      <c r="O309" s="170" t="s">
        <v>72</v>
      </c>
      <c r="P309" s="86" t="s">
        <v>72</v>
      </c>
      <c r="Q309" s="86" t="s">
        <v>72</v>
      </c>
      <c r="R309" s="86" t="s">
        <v>72</v>
      </c>
      <c r="S309" s="86" t="s">
        <v>72</v>
      </c>
      <c r="T309" s="86" t="s">
        <v>72</v>
      </c>
      <c r="U309" s="86" t="s">
        <v>72</v>
      </c>
      <c r="V309" s="86" t="s">
        <v>72</v>
      </c>
      <c r="W309" s="86" t="s">
        <v>72</v>
      </c>
      <c r="X309" s="159"/>
      <c r="Y309" s="98" t="s">
        <v>419</v>
      </c>
      <c r="Z309" s="4"/>
      <c r="AA309" s="159"/>
      <c r="AB309" s="159"/>
      <c r="AC309" s="159"/>
      <c r="AD309" s="4"/>
      <c r="AE309" s="4"/>
      <c r="AF309" s="4"/>
      <c r="AG309" s="4"/>
      <c r="AH309" s="4"/>
      <c r="AI309" s="4"/>
      <c r="AJ309" s="4"/>
      <c r="AK309" s="4"/>
      <c r="AL309" s="98">
        <v>200</v>
      </c>
      <c r="AM309" s="98">
        <v>1.4</v>
      </c>
      <c r="AN309" s="98">
        <v>280</v>
      </c>
      <c r="AO309" s="30" t="s">
        <v>81</v>
      </c>
      <c r="AP309" s="30">
        <v>2007</v>
      </c>
      <c r="AQ309" s="14"/>
      <c r="AR309" s="14"/>
      <c r="AS309" s="14"/>
      <c r="AT309" s="53">
        <v>75258638.23103337</v>
      </c>
      <c r="AU309" s="168" t="s">
        <v>421</v>
      </c>
      <c r="AV309" s="170" t="s">
        <v>72</v>
      </c>
      <c r="AW309" s="168" t="s">
        <v>645</v>
      </c>
      <c r="AX309" s="176" t="s">
        <v>685</v>
      </c>
      <c r="AY309" s="170" t="s">
        <v>72</v>
      </c>
      <c r="AZ309" s="97" t="s">
        <v>579</v>
      </c>
      <c r="BA309" s="159"/>
      <c r="BB309" s="159"/>
    </row>
    <row r="310" spans="1:54" ht="32" hidden="1" x14ac:dyDescent="0.2">
      <c r="A310" s="5"/>
      <c r="B310" s="7"/>
      <c r="C310" s="22" t="s">
        <v>574</v>
      </c>
      <c r="D310" s="98" t="s">
        <v>575</v>
      </c>
      <c r="E310" s="98" t="s">
        <v>331</v>
      </c>
      <c r="F310" s="98">
        <v>350</v>
      </c>
      <c r="G310" s="30">
        <v>2007</v>
      </c>
      <c r="H310" s="176" t="s">
        <v>686</v>
      </c>
      <c r="I310" s="98" t="s">
        <v>576</v>
      </c>
      <c r="J310" s="140"/>
      <c r="K310" s="140"/>
      <c r="L310" s="140"/>
      <c r="M310" s="30" t="s">
        <v>81</v>
      </c>
      <c r="N310" s="53">
        <v>98765598.118766889</v>
      </c>
      <c r="O310" s="170" t="s">
        <v>72</v>
      </c>
      <c r="P310" s="86" t="s">
        <v>72</v>
      </c>
      <c r="Q310" s="86" t="s">
        <v>72</v>
      </c>
      <c r="R310" s="86" t="s">
        <v>72</v>
      </c>
      <c r="S310" s="86" t="s">
        <v>72</v>
      </c>
      <c r="T310" s="86" t="s">
        <v>72</v>
      </c>
      <c r="U310" s="86" t="s">
        <v>72</v>
      </c>
      <c r="V310" s="86" t="s">
        <v>72</v>
      </c>
      <c r="W310" s="86" t="s">
        <v>72</v>
      </c>
      <c r="X310" s="159"/>
      <c r="Y310" s="98" t="s">
        <v>419</v>
      </c>
      <c r="Z310" s="4"/>
      <c r="AA310" s="159"/>
      <c r="AB310" s="159"/>
      <c r="AC310" s="159"/>
      <c r="AD310" s="4"/>
      <c r="AE310" s="4"/>
      <c r="AF310" s="4"/>
      <c r="AG310" s="4"/>
      <c r="AH310" s="4"/>
      <c r="AI310" s="4"/>
      <c r="AJ310" s="4"/>
      <c r="AK310" s="4"/>
      <c r="AL310" s="98">
        <v>250</v>
      </c>
      <c r="AM310" s="98">
        <v>1.4</v>
      </c>
      <c r="AN310" s="98">
        <v>350</v>
      </c>
      <c r="AO310" s="30" t="s">
        <v>81</v>
      </c>
      <c r="AP310" s="30">
        <v>2007</v>
      </c>
      <c r="AQ310" s="14"/>
      <c r="AR310" s="14"/>
      <c r="AS310" s="14"/>
      <c r="AT310" s="53">
        <v>98765598.118766889</v>
      </c>
      <c r="AU310" s="168" t="s">
        <v>421</v>
      </c>
      <c r="AV310" s="170" t="s">
        <v>72</v>
      </c>
      <c r="AW310" s="168" t="s">
        <v>645</v>
      </c>
      <c r="AX310" s="176" t="s">
        <v>686</v>
      </c>
      <c r="AY310" s="170" t="s">
        <v>72</v>
      </c>
      <c r="AZ310" s="97" t="s">
        <v>580</v>
      </c>
      <c r="BA310" s="159"/>
      <c r="BB310" s="159"/>
    </row>
    <row r="311" spans="1:54" ht="32" hidden="1" x14ac:dyDescent="0.2">
      <c r="A311" s="5"/>
      <c r="B311" s="7"/>
      <c r="C311" s="22" t="s">
        <v>574</v>
      </c>
      <c r="D311" s="98" t="s">
        <v>575</v>
      </c>
      <c r="E311" s="98" t="s">
        <v>331</v>
      </c>
      <c r="F311" s="98">
        <v>420</v>
      </c>
      <c r="G311" s="30">
        <v>2007</v>
      </c>
      <c r="H311" s="176" t="s">
        <v>687</v>
      </c>
      <c r="I311" s="98" t="s">
        <v>576</v>
      </c>
      <c r="J311" s="140"/>
      <c r="K311" s="140"/>
      <c r="L311" s="140"/>
      <c r="M311" s="30" t="s">
        <v>81</v>
      </c>
      <c r="N311" s="53">
        <v>83605780.884765312</v>
      </c>
      <c r="O311" s="170" t="s">
        <v>72</v>
      </c>
      <c r="P311" s="86" t="s">
        <v>72</v>
      </c>
      <c r="Q311" s="86" t="s">
        <v>72</v>
      </c>
      <c r="R311" s="86" t="s">
        <v>72</v>
      </c>
      <c r="S311" s="86" t="s">
        <v>72</v>
      </c>
      <c r="T311" s="86" t="s">
        <v>72</v>
      </c>
      <c r="U311" s="86" t="s">
        <v>72</v>
      </c>
      <c r="V311" s="86" t="s">
        <v>72</v>
      </c>
      <c r="W311" s="86" t="s">
        <v>72</v>
      </c>
      <c r="X311" s="159"/>
      <c r="Y311" s="98" t="s">
        <v>419</v>
      </c>
      <c r="Z311" s="4"/>
      <c r="AA311" s="159"/>
      <c r="AB311" s="159"/>
      <c r="AC311" s="159"/>
      <c r="AD311" s="4"/>
      <c r="AE311" s="4"/>
      <c r="AF311" s="4"/>
      <c r="AG311" s="4"/>
      <c r="AH311" s="4"/>
      <c r="AI311" s="4"/>
      <c r="AJ311" s="4"/>
      <c r="AK311" s="4"/>
      <c r="AL311" s="98">
        <v>300</v>
      </c>
      <c r="AM311" s="98">
        <v>1.4</v>
      </c>
      <c r="AN311" s="98">
        <v>420</v>
      </c>
      <c r="AO311" s="30" t="s">
        <v>81</v>
      </c>
      <c r="AP311" s="30">
        <v>2007</v>
      </c>
      <c r="AQ311" s="14"/>
      <c r="AR311" s="14"/>
      <c r="AS311" s="14"/>
      <c r="AT311" s="53">
        <v>83605780.884765312</v>
      </c>
      <c r="AU311" s="168" t="s">
        <v>421</v>
      </c>
      <c r="AV311" s="170" t="s">
        <v>72</v>
      </c>
      <c r="AW311" s="168" t="s">
        <v>645</v>
      </c>
      <c r="AX311" s="176" t="s">
        <v>687</v>
      </c>
      <c r="AY311" s="170" t="s">
        <v>72</v>
      </c>
      <c r="AZ311" s="97" t="s">
        <v>581</v>
      </c>
      <c r="BA311" s="159"/>
      <c r="BB311" s="159"/>
    </row>
    <row r="312" spans="1:54" ht="32" hidden="1" x14ac:dyDescent="0.2">
      <c r="A312" s="5"/>
      <c r="B312" s="7"/>
      <c r="C312" s="22" t="s">
        <v>574</v>
      </c>
      <c r="D312" s="98" t="s">
        <v>575</v>
      </c>
      <c r="E312" s="98" t="s">
        <v>331</v>
      </c>
      <c r="F312" s="98">
        <v>280</v>
      </c>
      <c r="G312" s="30">
        <v>2007</v>
      </c>
      <c r="H312" s="176" t="s">
        <v>688</v>
      </c>
      <c r="I312" s="98" t="s">
        <v>576</v>
      </c>
      <c r="J312" s="140"/>
      <c r="K312" s="140"/>
      <c r="L312" s="140"/>
      <c r="M312" s="30" t="s">
        <v>81</v>
      </c>
      <c r="N312" s="53">
        <v>58285138.324817069</v>
      </c>
      <c r="O312" s="170" t="s">
        <v>72</v>
      </c>
      <c r="P312" s="86" t="s">
        <v>72</v>
      </c>
      <c r="Q312" s="86" t="s">
        <v>72</v>
      </c>
      <c r="R312" s="86" t="s">
        <v>72</v>
      </c>
      <c r="S312" s="86" t="s">
        <v>72</v>
      </c>
      <c r="T312" s="86" t="s">
        <v>72</v>
      </c>
      <c r="U312" s="86" t="s">
        <v>72</v>
      </c>
      <c r="V312" s="86" t="s">
        <v>72</v>
      </c>
      <c r="W312" s="86" t="s">
        <v>72</v>
      </c>
      <c r="X312" s="159"/>
      <c r="Y312" s="98" t="s">
        <v>419</v>
      </c>
      <c r="Z312" s="4"/>
      <c r="AA312" s="159"/>
      <c r="AB312" s="159"/>
      <c r="AC312" s="159"/>
      <c r="AD312" s="4"/>
      <c r="AE312" s="4"/>
      <c r="AF312" s="4"/>
      <c r="AG312" s="4"/>
      <c r="AH312" s="4"/>
      <c r="AI312" s="4"/>
      <c r="AJ312" s="4"/>
      <c r="AK312" s="4"/>
      <c r="AL312" s="98">
        <v>200</v>
      </c>
      <c r="AM312" s="98">
        <v>1.4</v>
      </c>
      <c r="AN312" s="98">
        <v>280</v>
      </c>
      <c r="AO312" s="30" t="s">
        <v>81</v>
      </c>
      <c r="AP312" s="30">
        <v>2007</v>
      </c>
      <c r="AQ312" s="14"/>
      <c r="AR312" s="14"/>
      <c r="AS312" s="14"/>
      <c r="AT312" s="53">
        <v>58285138.324817069</v>
      </c>
      <c r="AU312" s="168" t="s">
        <v>421</v>
      </c>
      <c r="AV312" s="170" t="s">
        <v>72</v>
      </c>
      <c r="AW312" s="168" t="s">
        <v>645</v>
      </c>
      <c r="AX312" s="176" t="s">
        <v>688</v>
      </c>
      <c r="AY312" s="170" t="s">
        <v>72</v>
      </c>
      <c r="AZ312" s="97" t="s">
        <v>582</v>
      </c>
      <c r="BA312" s="159"/>
      <c r="BB312" s="159"/>
    </row>
    <row r="313" spans="1:54" ht="32" hidden="1" x14ac:dyDescent="0.2">
      <c r="A313" s="5"/>
      <c r="B313" s="7"/>
      <c r="C313" s="22" t="s">
        <v>574</v>
      </c>
      <c r="D313" s="98" t="s">
        <v>575</v>
      </c>
      <c r="E313" s="98" t="s">
        <v>331</v>
      </c>
      <c r="F313" s="98"/>
      <c r="G313" s="30">
        <v>2007</v>
      </c>
      <c r="H313" s="178" t="s">
        <v>72</v>
      </c>
      <c r="I313" s="98" t="s">
        <v>576</v>
      </c>
      <c r="J313" s="140"/>
      <c r="K313" s="140"/>
      <c r="L313" s="140"/>
      <c r="M313" s="30" t="s">
        <v>81</v>
      </c>
      <c r="N313" s="53">
        <v>66299324.640818141</v>
      </c>
      <c r="O313" s="170" t="s">
        <v>72</v>
      </c>
      <c r="P313" s="86" t="s">
        <v>72</v>
      </c>
      <c r="Q313" s="86" t="s">
        <v>72</v>
      </c>
      <c r="R313" s="86" t="s">
        <v>72</v>
      </c>
      <c r="S313" s="86" t="s">
        <v>72</v>
      </c>
      <c r="T313" s="86" t="s">
        <v>72</v>
      </c>
      <c r="U313" s="86" t="s">
        <v>72</v>
      </c>
      <c r="V313" s="86" t="s">
        <v>72</v>
      </c>
      <c r="W313" s="86" t="s">
        <v>72</v>
      </c>
      <c r="X313" s="159"/>
      <c r="Y313" s="103" t="s">
        <v>419</v>
      </c>
      <c r="Z313" s="4"/>
      <c r="AA313" s="159"/>
      <c r="AB313" s="159"/>
      <c r="AC313" s="159"/>
      <c r="AD313" s="4"/>
      <c r="AE313" s="4"/>
      <c r="AF313" s="4"/>
      <c r="AG313" s="4"/>
      <c r="AH313" s="4"/>
      <c r="AI313" s="4"/>
      <c r="AJ313" s="4"/>
      <c r="AK313" s="4"/>
      <c r="AL313" s="98" t="s">
        <v>72</v>
      </c>
      <c r="AM313" s="98">
        <v>1.4</v>
      </c>
      <c r="AN313" s="98"/>
      <c r="AO313" s="30" t="s">
        <v>81</v>
      </c>
      <c r="AP313" s="30">
        <v>2007</v>
      </c>
      <c r="AQ313" s="14"/>
      <c r="AR313" s="14"/>
      <c r="AS313" s="14"/>
      <c r="AT313" s="53">
        <v>66299324.640818141</v>
      </c>
      <c r="AU313" s="168" t="s">
        <v>421</v>
      </c>
      <c r="AV313" s="170" t="s">
        <v>72</v>
      </c>
      <c r="AW313" s="168" t="s">
        <v>645</v>
      </c>
      <c r="AX313" s="178" t="s">
        <v>72</v>
      </c>
      <c r="AY313" s="170" t="s">
        <v>72</v>
      </c>
      <c r="AZ313" s="97" t="s">
        <v>583</v>
      </c>
      <c r="BA313" s="159"/>
      <c r="BB313" s="159"/>
    </row>
    <row r="314" spans="1:54" ht="32" hidden="1" x14ac:dyDescent="0.2">
      <c r="A314" s="5"/>
      <c r="B314" s="7"/>
      <c r="C314" s="22" t="s">
        <v>574</v>
      </c>
      <c r="D314" s="98" t="s">
        <v>575</v>
      </c>
      <c r="E314" s="98" t="s">
        <v>331</v>
      </c>
      <c r="F314" s="98" t="s">
        <v>72</v>
      </c>
      <c r="G314" s="30">
        <v>2007</v>
      </c>
      <c r="H314" s="176" t="s">
        <v>689</v>
      </c>
      <c r="I314" s="98"/>
      <c r="J314" s="140"/>
      <c r="K314" s="140"/>
      <c r="L314" s="140"/>
      <c r="M314" s="30" t="s">
        <v>81</v>
      </c>
      <c r="N314" s="53">
        <v>17173112.079564665</v>
      </c>
      <c r="O314" s="170" t="s">
        <v>72</v>
      </c>
      <c r="P314" s="86" t="s">
        <v>72</v>
      </c>
      <c r="Q314" s="86" t="s">
        <v>72</v>
      </c>
      <c r="R314" s="86" t="s">
        <v>72</v>
      </c>
      <c r="S314" s="86" t="s">
        <v>72</v>
      </c>
      <c r="T314" s="86" t="s">
        <v>72</v>
      </c>
      <c r="U314" s="86" t="s">
        <v>72</v>
      </c>
      <c r="V314" s="86" t="s">
        <v>72</v>
      </c>
      <c r="W314" s="86" t="s">
        <v>72</v>
      </c>
      <c r="X314" s="159"/>
      <c r="Y314" s="103" t="s">
        <v>419</v>
      </c>
      <c r="Z314" s="4"/>
      <c r="AA314" s="159"/>
      <c r="AB314" s="159"/>
      <c r="AC314" s="159"/>
      <c r="AD314" s="4"/>
      <c r="AE314" s="4"/>
      <c r="AF314" s="4"/>
      <c r="AG314" s="4"/>
      <c r="AH314" s="4"/>
      <c r="AI314" s="4"/>
      <c r="AJ314" s="4"/>
      <c r="AK314" s="4"/>
      <c r="AL314" s="98" t="s">
        <v>72</v>
      </c>
      <c r="AM314" s="98" t="s">
        <v>72</v>
      </c>
      <c r="AN314" s="98" t="s">
        <v>72</v>
      </c>
      <c r="AO314" s="30" t="s">
        <v>81</v>
      </c>
      <c r="AP314" s="30">
        <v>2007</v>
      </c>
      <c r="AQ314" s="14"/>
      <c r="AR314" s="14"/>
      <c r="AS314" s="14"/>
      <c r="AT314" s="53">
        <v>17173112.079564665</v>
      </c>
      <c r="AU314" s="168" t="s">
        <v>421</v>
      </c>
      <c r="AV314" s="170" t="s">
        <v>72</v>
      </c>
      <c r="AW314" s="168" t="s">
        <v>638</v>
      </c>
      <c r="AX314" s="176" t="s">
        <v>689</v>
      </c>
      <c r="AY314" s="170" t="s">
        <v>72</v>
      </c>
      <c r="AZ314" s="97" t="s">
        <v>584</v>
      </c>
      <c r="BA314" s="159"/>
      <c r="BB314" s="159"/>
    </row>
    <row r="315" spans="1:54" ht="16" hidden="1" x14ac:dyDescent="0.2">
      <c r="A315" s="5"/>
      <c r="B315" s="7"/>
      <c r="C315" s="22" t="s">
        <v>585</v>
      </c>
      <c r="D315" s="99" t="s">
        <v>586</v>
      </c>
      <c r="E315" s="64" t="s">
        <v>331</v>
      </c>
      <c r="F315" s="100" t="s">
        <v>72</v>
      </c>
      <c r="G315" s="30">
        <v>2007</v>
      </c>
      <c r="H315" s="176" t="s">
        <v>689</v>
      </c>
      <c r="I315" s="100"/>
      <c r="J315" s="140"/>
      <c r="K315" s="140"/>
      <c r="L315" s="140"/>
      <c r="M315" s="30" t="s">
        <v>81</v>
      </c>
      <c r="N315" s="53">
        <v>189465050</v>
      </c>
      <c r="O315" s="170" t="s">
        <v>72</v>
      </c>
      <c r="P315" s="86" t="s">
        <v>72</v>
      </c>
      <c r="Q315" s="86" t="s">
        <v>72</v>
      </c>
      <c r="R315" s="86" t="s">
        <v>72</v>
      </c>
      <c r="S315" s="86" t="s">
        <v>72</v>
      </c>
      <c r="T315" s="86" t="s">
        <v>72</v>
      </c>
      <c r="U315" s="86" t="s">
        <v>72</v>
      </c>
      <c r="V315" s="86" t="s">
        <v>72</v>
      </c>
      <c r="W315" s="86" t="s">
        <v>72</v>
      </c>
      <c r="X315" s="159"/>
      <c r="Y315" s="104" t="s">
        <v>587</v>
      </c>
      <c r="Z315" s="4"/>
      <c r="AA315" s="159"/>
      <c r="AB315" s="159"/>
      <c r="AC315" s="159"/>
      <c r="AD315" s="4"/>
      <c r="AE315" s="4"/>
      <c r="AF315" s="4"/>
      <c r="AG315" s="4"/>
      <c r="AH315" s="4"/>
      <c r="AI315" s="4"/>
      <c r="AJ315" s="4"/>
      <c r="AK315" s="4"/>
      <c r="AL315" s="101" t="s">
        <v>72</v>
      </c>
      <c r="AM315" s="101" t="s">
        <v>72</v>
      </c>
      <c r="AN315" s="100" t="s">
        <v>72</v>
      </c>
      <c r="AO315" s="30" t="s">
        <v>81</v>
      </c>
      <c r="AP315" s="30">
        <v>2007</v>
      </c>
      <c r="AQ315" s="14"/>
      <c r="AR315" s="14"/>
      <c r="AS315" s="14"/>
      <c r="AT315" s="53">
        <v>189465050</v>
      </c>
      <c r="AU315" s="168" t="s">
        <v>421</v>
      </c>
      <c r="AV315" s="170" t="s">
        <v>72</v>
      </c>
      <c r="AW315" s="168" t="s">
        <v>652</v>
      </c>
      <c r="AX315" s="176" t="s">
        <v>689</v>
      </c>
      <c r="AY315" s="170" t="s">
        <v>72</v>
      </c>
      <c r="AZ315" s="102" t="s">
        <v>588</v>
      </c>
      <c r="BA315" s="159"/>
      <c r="BB315" s="159"/>
    </row>
    <row r="316" spans="1:54" ht="32" hidden="1" x14ac:dyDescent="0.2">
      <c r="A316" s="5"/>
      <c r="B316" s="7"/>
      <c r="C316" s="97" t="s">
        <v>585</v>
      </c>
      <c r="D316" s="99" t="s">
        <v>586</v>
      </c>
      <c r="E316" s="100">
        <v>1</v>
      </c>
      <c r="F316" s="101" t="s">
        <v>72</v>
      </c>
      <c r="G316" s="30">
        <v>2007</v>
      </c>
      <c r="H316" s="176" t="s">
        <v>689</v>
      </c>
      <c r="I316" s="100" t="s">
        <v>74</v>
      </c>
      <c r="J316" s="140"/>
      <c r="K316" s="140"/>
      <c r="L316" s="140"/>
      <c r="M316" s="30" t="s">
        <v>81</v>
      </c>
      <c r="N316" s="53">
        <v>114973950</v>
      </c>
      <c r="O316" s="170" t="s">
        <v>72</v>
      </c>
      <c r="P316" s="86" t="s">
        <v>72</v>
      </c>
      <c r="Q316" s="86" t="s">
        <v>72</v>
      </c>
      <c r="R316" s="86" t="s">
        <v>72</v>
      </c>
      <c r="S316" s="86" t="s">
        <v>72</v>
      </c>
      <c r="T316" s="86" t="s">
        <v>72</v>
      </c>
      <c r="U316" s="86" t="s">
        <v>72</v>
      </c>
      <c r="V316" s="86" t="s">
        <v>72</v>
      </c>
      <c r="W316" s="86" t="s">
        <v>72</v>
      </c>
      <c r="X316" s="159"/>
      <c r="Y316" s="104" t="s">
        <v>589</v>
      </c>
      <c r="Z316" s="4"/>
      <c r="AA316" s="159"/>
      <c r="AB316" s="159"/>
      <c r="AC316" s="159"/>
      <c r="AD316" s="4"/>
      <c r="AE316" s="4"/>
      <c r="AF316" s="4"/>
      <c r="AG316" s="4"/>
      <c r="AH316" s="4"/>
      <c r="AI316" s="4"/>
      <c r="AJ316" s="4"/>
      <c r="AK316" s="4"/>
      <c r="AL316" s="101" t="s">
        <v>72</v>
      </c>
      <c r="AM316" s="101" t="s">
        <v>72</v>
      </c>
      <c r="AN316" s="101" t="s">
        <v>72</v>
      </c>
      <c r="AO316" s="30" t="s">
        <v>81</v>
      </c>
      <c r="AP316" s="30">
        <v>2007</v>
      </c>
      <c r="AQ316" s="14"/>
      <c r="AR316" s="14"/>
      <c r="AS316" s="14"/>
      <c r="AT316" s="53">
        <v>114973950</v>
      </c>
      <c r="AU316" s="168" t="s">
        <v>421</v>
      </c>
      <c r="AV316" s="170" t="s">
        <v>72</v>
      </c>
      <c r="AW316" s="168" t="s">
        <v>652</v>
      </c>
      <c r="AX316" s="176" t="s">
        <v>689</v>
      </c>
      <c r="AY316" s="170" t="s">
        <v>72</v>
      </c>
      <c r="AZ316" s="102" t="s">
        <v>590</v>
      </c>
      <c r="BA316" s="159"/>
      <c r="BB316" s="159"/>
    </row>
    <row r="317" spans="1:54" ht="16" hidden="1" x14ac:dyDescent="0.2">
      <c r="A317" s="5"/>
      <c r="B317" s="7"/>
      <c r="C317" s="97" t="s">
        <v>591</v>
      </c>
      <c r="D317" s="98"/>
      <c r="E317" s="98" t="s">
        <v>72</v>
      </c>
      <c r="F317" s="98" t="s">
        <v>72</v>
      </c>
      <c r="G317" s="30">
        <v>2007</v>
      </c>
      <c r="H317" s="176" t="s">
        <v>689</v>
      </c>
      <c r="I317" s="98"/>
      <c r="J317" s="140"/>
      <c r="K317" s="140"/>
      <c r="L317" s="140"/>
      <c r="M317" s="30" t="s">
        <v>81</v>
      </c>
      <c r="N317" s="53">
        <v>47800000</v>
      </c>
      <c r="O317" s="170" t="s">
        <v>72</v>
      </c>
      <c r="P317" s="86" t="s">
        <v>72</v>
      </c>
      <c r="Q317" s="86" t="s">
        <v>72</v>
      </c>
      <c r="R317" s="86" t="s">
        <v>72</v>
      </c>
      <c r="S317" s="86" t="s">
        <v>72</v>
      </c>
      <c r="T317" s="86" t="s">
        <v>72</v>
      </c>
      <c r="U317" s="86" t="s">
        <v>72</v>
      </c>
      <c r="V317" s="86" t="s">
        <v>72</v>
      </c>
      <c r="W317" s="86" t="s">
        <v>72</v>
      </c>
      <c r="X317" s="159"/>
      <c r="Y317" s="103" t="s">
        <v>72</v>
      </c>
      <c r="Z317" s="4"/>
      <c r="AA317" s="159"/>
      <c r="AB317" s="159"/>
      <c r="AC317" s="159"/>
      <c r="AD317" s="4"/>
      <c r="AE317" s="4"/>
      <c r="AF317" s="4"/>
      <c r="AG317" s="4"/>
      <c r="AH317" s="4"/>
      <c r="AI317" s="4"/>
      <c r="AJ317" s="4"/>
      <c r="AK317" s="4"/>
      <c r="AL317" s="98"/>
      <c r="AM317" s="98" t="s">
        <v>72</v>
      </c>
      <c r="AN317" s="98" t="s">
        <v>72</v>
      </c>
      <c r="AO317" s="30" t="s">
        <v>81</v>
      </c>
      <c r="AP317" s="30">
        <v>2007</v>
      </c>
      <c r="AQ317" s="14"/>
      <c r="AR317" s="14"/>
      <c r="AS317" s="14"/>
      <c r="AT317" s="53">
        <v>47800000</v>
      </c>
      <c r="AU317" s="168" t="s">
        <v>421</v>
      </c>
      <c r="AV317" s="170" t="s">
        <v>72</v>
      </c>
      <c r="AW317" s="168" t="s">
        <v>645</v>
      </c>
      <c r="AX317" s="176" t="s">
        <v>689</v>
      </c>
      <c r="AY317" s="170" t="s">
        <v>72</v>
      </c>
      <c r="AZ317" s="97"/>
      <c r="BA317" s="159"/>
      <c r="BB317" s="159"/>
    </row>
    <row r="318" spans="1:54" ht="16" hidden="1" x14ac:dyDescent="0.2">
      <c r="A318" s="5"/>
      <c r="B318" s="7"/>
      <c r="C318" s="105" t="s">
        <v>592</v>
      </c>
      <c r="D318" s="107" t="s">
        <v>451</v>
      </c>
      <c r="E318" s="27" t="s">
        <v>331</v>
      </c>
      <c r="F318" s="159"/>
      <c r="G318" s="30">
        <v>2008</v>
      </c>
      <c r="H318" s="176" t="s">
        <v>689</v>
      </c>
      <c r="I318" s="100" t="s">
        <v>74</v>
      </c>
      <c r="J318" s="140"/>
      <c r="K318" s="140"/>
      <c r="L318" s="140"/>
      <c r="M318" s="30" t="s">
        <v>81</v>
      </c>
      <c r="N318" s="53">
        <v>363115296.50405633</v>
      </c>
      <c r="O318" s="170" t="s">
        <v>72</v>
      </c>
      <c r="P318" s="86" t="s">
        <v>72</v>
      </c>
      <c r="Q318" s="86" t="s">
        <v>72</v>
      </c>
      <c r="R318" s="86" t="s">
        <v>72</v>
      </c>
      <c r="S318" s="86" t="s">
        <v>72</v>
      </c>
      <c r="T318" s="86" t="s">
        <v>72</v>
      </c>
      <c r="U318" s="86" t="s">
        <v>72</v>
      </c>
      <c r="V318" s="86" t="s">
        <v>72</v>
      </c>
      <c r="W318" s="86" t="s">
        <v>72</v>
      </c>
      <c r="X318" s="159"/>
      <c r="Y318" s="30" t="s">
        <v>593</v>
      </c>
      <c r="Z318" s="4"/>
      <c r="AA318" s="159"/>
      <c r="AB318" s="159"/>
      <c r="AC318" s="159"/>
      <c r="AD318" s="4"/>
      <c r="AE318" s="4"/>
      <c r="AF318" s="4"/>
      <c r="AG318" s="4"/>
      <c r="AH318" s="4"/>
      <c r="AI318" s="4"/>
      <c r="AJ318" s="4"/>
      <c r="AK318" s="4"/>
      <c r="AL318" s="159"/>
      <c r="AM318" s="159"/>
      <c r="AN318" s="159"/>
      <c r="AO318" s="30" t="s">
        <v>81</v>
      </c>
      <c r="AP318" s="30">
        <v>2008</v>
      </c>
      <c r="AQ318" s="14"/>
      <c r="AR318" s="14"/>
      <c r="AS318" s="14"/>
      <c r="AT318" s="53">
        <v>363115296.50405633</v>
      </c>
      <c r="AU318" s="168" t="s">
        <v>421</v>
      </c>
      <c r="AV318" s="170" t="s">
        <v>72</v>
      </c>
      <c r="AW318" s="168" t="s">
        <v>652</v>
      </c>
      <c r="AX318" s="176" t="s">
        <v>689</v>
      </c>
      <c r="AY318" s="170" t="s">
        <v>72</v>
      </c>
      <c r="AZ318" s="25" t="s">
        <v>594</v>
      </c>
      <c r="BA318" s="159"/>
      <c r="BB318" s="159"/>
    </row>
    <row r="319" spans="1:54" ht="16" hidden="1" x14ac:dyDescent="0.2">
      <c r="A319" s="5"/>
      <c r="B319" s="7"/>
      <c r="C319" s="106" t="s">
        <v>595</v>
      </c>
      <c r="D319" s="107" t="s">
        <v>596</v>
      </c>
      <c r="E319" s="27" t="s">
        <v>597</v>
      </c>
      <c r="F319" s="159"/>
      <c r="G319" s="30">
        <v>2008</v>
      </c>
      <c r="H319" s="176" t="s">
        <v>689</v>
      </c>
      <c r="I319" s="100" t="s">
        <v>74</v>
      </c>
      <c r="J319" s="140"/>
      <c r="K319" s="140"/>
      <c r="L319" s="140"/>
      <c r="M319" s="30" t="s">
        <v>81</v>
      </c>
      <c r="N319" s="53">
        <v>50031068.07534235</v>
      </c>
      <c r="O319" s="170" t="s">
        <v>72</v>
      </c>
      <c r="P319" s="86" t="s">
        <v>72</v>
      </c>
      <c r="Q319" s="86" t="s">
        <v>72</v>
      </c>
      <c r="R319" s="86" t="s">
        <v>72</v>
      </c>
      <c r="S319" s="86" t="s">
        <v>72</v>
      </c>
      <c r="T319" s="86" t="s">
        <v>72</v>
      </c>
      <c r="U319" s="86" t="s">
        <v>72</v>
      </c>
      <c r="V319" s="86" t="s">
        <v>72</v>
      </c>
      <c r="W319" s="86" t="s">
        <v>72</v>
      </c>
      <c r="X319" s="159"/>
      <c r="Y319" s="30" t="s">
        <v>72</v>
      </c>
      <c r="Z319" s="4"/>
      <c r="AA319" s="159"/>
      <c r="AB319" s="159"/>
      <c r="AC319" s="159"/>
      <c r="AD319" s="4"/>
      <c r="AE319" s="4"/>
      <c r="AF319" s="4"/>
      <c r="AG319" s="4"/>
      <c r="AH319" s="4"/>
      <c r="AI319" s="4"/>
      <c r="AJ319" s="4"/>
      <c r="AK319" s="4"/>
      <c r="AL319" s="159"/>
      <c r="AM319" s="159"/>
      <c r="AN319" s="159"/>
      <c r="AO319" s="30" t="s">
        <v>81</v>
      </c>
      <c r="AP319" s="30">
        <v>2008</v>
      </c>
      <c r="AQ319" s="14"/>
      <c r="AR319" s="14"/>
      <c r="AS319" s="14"/>
      <c r="AT319" s="53">
        <v>50031068.07534235</v>
      </c>
      <c r="AU319" s="168" t="s">
        <v>421</v>
      </c>
      <c r="AV319" s="170" t="s">
        <v>72</v>
      </c>
      <c r="AW319" s="168" t="s">
        <v>652</v>
      </c>
      <c r="AX319" s="176" t="s">
        <v>689</v>
      </c>
      <c r="AY319" s="170" t="s">
        <v>72</v>
      </c>
      <c r="AZ319" s="108" t="s">
        <v>598</v>
      </c>
      <c r="BA319" s="159"/>
      <c r="BB319" s="159"/>
    </row>
    <row r="320" spans="1:54" ht="32" hidden="1" x14ac:dyDescent="0.2">
      <c r="A320" s="5"/>
      <c r="B320" s="7"/>
      <c r="C320" s="106" t="s">
        <v>599</v>
      </c>
      <c r="D320" s="107" t="s">
        <v>596</v>
      </c>
      <c r="E320" s="27" t="s">
        <v>600</v>
      </c>
      <c r="F320" s="159"/>
      <c r="G320" s="30">
        <v>2008</v>
      </c>
      <c r="H320" s="176" t="s">
        <v>689</v>
      </c>
      <c r="I320" s="100" t="s">
        <v>74</v>
      </c>
      <c r="J320" s="140"/>
      <c r="K320" s="140"/>
      <c r="L320" s="140"/>
      <c r="M320" s="30" t="s">
        <v>81</v>
      </c>
      <c r="N320" s="53">
        <v>46244637.376886517</v>
      </c>
      <c r="O320" s="170" t="s">
        <v>72</v>
      </c>
      <c r="P320" s="86" t="s">
        <v>72</v>
      </c>
      <c r="Q320" s="86" t="s">
        <v>72</v>
      </c>
      <c r="R320" s="86" t="s">
        <v>72</v>
      </c>
      <c r="S320" s="86" t="s">
        <v>72</v>
      </c>
      <c r="T320" s="86" t="s">
        <v>72</v>
      </c>
      <c r="U320" s="86" t="s">
        <v>72</v>
      </c>
      <c r="V320" s="86" t="s">
        <v>72</v>
      </c>
      <c r="W320" s="86" t="s">
        <v>72</v>
      </c>
      <c r="X320" s="159"/>
      <c r="Y320" s="30" t="s">
        <v>72</v>
      </c>
      <c r="Z320" s="4"/>
      <c r="AA320" s="159"/>
      <c r="AB320" s="159"/>
      <c r="AC320" s="159"/>
      <c r="AD320" s="4"/>
      <c r="AE320" s="4"/>
      <c r="AF320" s="4"/>
      <c r="AG320" s="4"/>
      <c r="AH320" s="4"/>
      <c r="AI320" s="4"/>
      <c r="AJ320" s="4"/>
      <c r="AK320" s="4"/>
      <c r="AL320" s="159"/>
      <c r="AM320" s="159"/>
      <c r="AN320" s="159"/>
      <c r="AO320" s="30" t="s">
        <v>81</v>
      </c>
      <c r="AP320" s="30">
        <v>2008</v>
      </c>
      <c r="AQ320" s="14"/>
      <c r="AR320" s="14"/>
      <c r="AS320" s="14"/>
      <c r="AT320" s="53">
        <v>46244637.376886517</v>
      </c>
      <c r="AU320" s="168" t="s">
        <v>421</v>
      </c>
      <c r="AV320" s="170" t="s">
        <v>72</v>
      </c>
      <c r="AW320" s="168" t="s">
        <v>652</v>
      </c>
      <c r="AX320" s="176" t="s">
        <v>689</v>
      </c>
      <c r="AY320" s="170" t="s">
        <v>72</v>
      </c>
      <c r="AZ320" s="25" t="s">
        <v>601</v>
      </c>
      <c r="BA320" s="159"/>
      <c r="BB320" s="159"/>
    </row>
    <row r="321" spans="1:54" ht="32" hidden="1" x14ac:dyDescent="0.2">
      <c r="A321" s="5"/>
      <c r="B321" s="7"/>
      <c r="C321" s="106" t="s">
        <v>602</v>
      </c>
      <c r="D321" s="107" t="s">
        <v>596</v>
      </c>
      <c r="E321" s="27" t="s">
        <v>498</v>
      </c>
      <c r="F321" s="159"/>
      <c r="G321" s="30">
        <v>2008</v>
      </c>
      <c r="H321" s="176" t="s">
        <v>689</v>
      </c>
      <c r="I321" s="100" t="s">
        <v>74</v>
      </c>
      <c r="J321" s="140"/>
      <c r="K321" s="140"/>
      <c r="L321" s="140"/>
      <c r="M321" s="30" t="s">
        <v>81</v>
      </c>
      <c r="N321" s="53">
        <v>40653275.982793711</v>
      </c>
      <c r="O321" s="170" t="s">
        <v>72</v>
      </c>
      <c r="P321" s="86" t="s">
        <v>72</v>
      </c>
      <c r="Q321" s="86" t="s">
        <v>72</v>
      </c>
      <c r="R321" s="86" t="s">
        <v>72</v>
      </c>
      <c r="S321" s="86" t="s">
        <v>72</v>
      </c>
      <c r="T321" s="86" t="s">
        <v>72</v>
      </c>
      <c r="U321" s="86" t="s">
        <v>72</v>
      </c>
      <c r="V321" s="86" t="s">
        <v>72</v>
      </c>
      <c r="W321" s="86" t="s">
        <v>72</v>
      </c>
      <c r="X321" s="159"/>
      <c r="Y321" s="30" t="s">
        <v>593</v>
      </c>
      <c r="Z321" s="4"/>
      <c r="AA321" s="159"/>
      <c r="AB321" s="159"/>
      <c r="AC321" s="159"/>
      <c r="AD321" s="4"/>
      <c r="AE321" s="4"/>
      <c r="AF321" s="4"/>
      <c r="AG321" s="4"/>
      <c r="AH321" s="4"/>
      <c r="AI321" s="4"/>
      <c r="AJ321" s="4"/>
      <c r="AK321" s="4"/>
      <c r="AL321" s="159"/>
      <c r="AM321" s="159"/>
      <c r="AN321" s="159"/>
      <c r="AO321" s="30" t="s">
        <v>81</v>
      </c>
      <c r="AP321" s="30">
        <v>2008</v>
      </c>
      <c r="AQ321" s="14"/>
      <c r="AR321" s="14"/>
      <c r="AS321" s="14"/>
      <c r="AT321" s="53">
        <v>40653275.982793711</v>
      </c>
      <c r="AU321" s="168" t="s">
        <v>421</v>
      </c>
      <c r="AV321" s="170" t="s">
        <v>72</v>
      </c>
      <c r="AW321" s="168" t="s">
        <v>652</v>
      </c>
      <c r="AX321" s="176" t="s">
        <v>689</v>
      </c>
      <c r="AY321" s="170" t="s">
        <v>72</v>
      </c>
      <c r="AZ321" s="25" t="s">
        <v>603</v>
      </c>
      <c r="BA321" s="159"/>
      <c r="BB321" s="159"/>
    </row>
    <row r="322" spans="1:54" hidden="1" x14ac:dyDescent="0.2">
      <c r="A322" s="5"/>
      <c r="B322" s="7"/>
      <c r="C322" s="109" t="s">
        <v>604</v>
      </c>
      <c r="D322" s="51" t="s">
        <v>72</v>
      </c>
      <c r="E322" s="64" t="s">
        <v>331</v>
      </c>
      <c r="F322" s="159"/>
      <c r="G322" s="30">
        <v>2009</v>
      </c>
      <c r="H322" s="176" t="s">
        <v>690</v>
      </c>
      <c r="I322" s="113" t="s">
        <v>74</v>
      </c>
      <c r="J322" s="140"/>
      <c r="K322" s="140"/>
      <c r="L322" s="140"/>
      <c r="M322" s="30" t="s">
        <v>81</v>
      </c>
      <c r="N322" s="53">
        <v>31220502.283105023</v>
      </c>
      <c r="O322" s="170" t="s">
        <v>72</v>
      </c>
      <c r="P322" s="86" t="s">
        <v>72</v>
      </c>
      <c r="Q322" s="86" t="s">
        <v>72</v>
      </c>
      <c r="R322" s="86" t="s">
        <v>72</v>
      </c>
      <c r="S322" s="86" t="s">
        <v>72</v>
      </c>
      <c r="T322" s="86" t="s">
        <v>72</v>
      </c>
      <c r="U322" s="86" t="s">
        <v>72</v>
      </c>
      <c r="V322" s="86" t="s">
        <v>72</v>
      </c>
      <c r="W322" s="86" t="s">
        <v>72</v>
      </c>
      <c r="X322" s="159"/>
      <c r="Y322" s="51" t="s">
        <v>419</v>
      </c>
      <c r="Z322" s="4"/>
      <c r="AA322" s="159"/>
      <c r="AB322" s="159"/>
      <c r="AC322" s="159"/>
      <c r="AD322" s="4"/>
      <c r="AE322" s="4"/>
      <c r="AF322" s="4"/>
      <c r="AG322" s="4"/>
      <c r="AH322" s="4"/>
      <c r="AI322" s="4"/>
      <c r="AJ322" s="4"/>
      <c r="AK322" s="4"/>
      <c r="AL322" s="159"/>
      <c r="AM322" s="159"/>
      <c r="AN322" s="159"/>
      <c r="AO322" s="30" t="s">
        <v>81</v>
      </c>
      <c r="AP322" s="30">
        <v>2009</v>
      </c>
      <c r="AQ322" s="14"/>
      <c r="AR322" s="14"/>
      <c r="AS322" s="14"/>
      <c r="AT322" s="53">
        <v>31220502.283105023</v>
      </c>
      <c r="AU322" s="168" t="s">
        <v>421</v>
      </c>
      <c r="AV322" s="170" t="s">
        <v>72</v>
      </c>
      <c r="AW322" s="168" t="s">
        <v>638</v>
      </c>
      <c r="AX322" s="176" t="s">
        <v>690</v>
      </c>
      <c r="AY322" s="170" t="s">
        <v>72</v>
      </c>
      <c r="AZ322" s="48" t="s">
        <v>605</v>
      </c>
      <c r="BA322" s="159"/>
      <c r="BB322" s="159"/>
    </row>
    <row r="323" spans="1:54" hidden="1" x14ac:dyDescent="0.2">
      <c r="A323" s="5"/>
      <c r="B323" s="7"/>
      <c r="C323" s="109" t="s">
        <v>606</v>
      </c>
      <c r="D323" s="51" t="s">
        <v>72</v>
      </c>
      <c r="E323" s="64" t="s">
        <v>331</v>
      </c>
      <c r="F323" s="159"/>
      <c r="G323" s="30">
        <v>2009</v>
      </c>
      <c r="H323" s="176"/>
      <c r="I323" s="113" t="s">
        <v>74</v>
      </c>
      <c r="J323" s="140"/>
      <c r="K323" s="140"/>
      <c r="L323" s="140"/>
      <c r="M323" s="30" t="s">
        <v>81</v>
      </c>
      <c r="N323" s="53">
        <v>2105936.0730593605</v>
      </c>
      <c r="O323" s="170" t="s">
        <v>72</v>
      </c>
      <c r="P323" s="86" t="s">
        <v>72</v>
      </c>
      <c r="Q323" s="86" t="s">
        <v>72</v>
      </c>
      <c r="R323" s="86" t="s">
        <v>72</v>
      </c>
      <c r="S323" s="86" t="s">
        <v>72</v>
      </c>
      <c r="T323" s="86" t="s">
        <v>72</v>
      </c>
      <c r="U323" s="86" t="s">
        <v>72</v>
      </c>
      <c r="V323" s="86" t="s">
        <v>72</v>
      </c>
      <c r="W323" s="86" t="s">
        <v>72</v>
      </c>
      <c r="X323" s="159"/>
      <c r="Y323" s="51" t="s">
        <v>72</v>
      </c>
      <c r="Z323" s="4"/>
      <c r="AA323" s="159"/>
      <c r="AB323" s="159"/>
      <c r="AC323" s="159"/>
      <c r="AD323" s="4"/>
      <c r="AE323" s="4"/>
      <c r="AF323" s="4"/>
      <c r="AG323" s="4"/>
      <c r="AH323" s="4"/>
      <c r="AI323" s="4"/>
      <c r="AJ323" s="4"/>
      <c r="AK323" s="4"/>
      <c r="AL323" s="159"/>
      <c r="AM323" s="159"/>
      <c r="AN323" s="159"/>
      <c r="AO323" s="30" t="s">
        <v>81</v>
      </c>
      <c r="AP323" s="30">
        <v>2009</v>
      </c>
      <c r="AQ323" s="14"/>
      <c r="AR323" s="14"/>
      <c r="AS323" s="14"/>
      <c r="AT323" s="53">
        <v>2105936.0730593605</v>
      </c>
      <c r="AU323" s="168"/>
      <c r="AV323" s="170" t="s">
        <v>72</v>
      </c>
      <c r="AW323" s="168"/>
      <c r="AX323" s="176"/>
      <c r="AY323" s="170" t="s">
        <v>72</v>
      </c>
      <c r="AZ323" s="112" t="s">
        <v>72</v>
      </c>
      <c r="BA323" s="159"/>
      <c r="BB323" s="159"/>
    </row>
    <row r="324" spans="1:54" ht="32" hidden="1" x14ac:dyDescent="0.2">
      <c r="A324" s="5"/>
      <c r="B324" s="7"/>
      <c r="C324" s="110" t="s">
        <v>607</v>
      </c>
      <c r="D324" s="51" t="s">
        <v>72</v>
      </c>
      <c r="E324" s="64" t="s">
        <v>331</v>
      </c>
      <c r="F324" s="159"/>
      <c r="G324" s="30">
        <v>2009</v>
      </c>
      <c r="H324" s="176"/>
      <c r="I324" s="113" t="s">
        <v>74</v>
      </c>
      <c r="J324" s="140"/>
      <c r="K324" s="140"/>
      <c r="L324" s="140"/>
      <c r="M324" s="30" t="s">
        <v>81</v>
      </c>
      <c r="N324" s="53">
        <v>1263561.6438356165</v>
      </c>
      <c r="O324" s="170" t="s">
        <v>72</v>
      </c>
      <c r="P324" s="86" t="s">
        <v>72</v>
      </c>
      <c r="Q324" s="86" t="s">
        <v>72</v>
      </c>
      <c r="R324" s="86" t="s">
        <v>72</v>
      </c>
      <c r="S324" s="86" t="s">
        <v>72</v>
      </c>
      <c r="T324" s="86" t="s">
        <v>72</v>
      </c>
      <c r="U324" s="86" t="s">
        <v>72</v>
      </c>
      <c r="V324" s="86" t="s">
        <v>72</v>
      </c>
      <c r="W324" s="86" t="s">
        <v>72</v>
      </c>
      <c r="X324" s="159"/>
      <c r="Y324" s="51" t="s">
        <v>72</v>
      </c>
      <c r="Z324" s="4"/>
      <c r="AA324" s="159"/>
      <c r="AB324" s="159"/>
      <c r="AC324" s="159"/>
      <c r="AD324" s="4"/>
      <c r="AE324" s="4"/>
      <c r="AF324" s="4"/>
      <c r="AG324" s="4"/>
      <c r="AH324" s="4"/>
      <c r="AI324" s="4"/>
      <c r="AJ324" s="4"/>
      <c r="AK324" s="4"/>
      <c r="AL324" s="159"/>
      <c r="AM324" s="159"/>
      <c r="AN324" s="159"/>
      <c r="AO324" s="30" t="s">
        <v>81</v>
      </c>
      <c r="AP324" s="30">
        <v>2009</v>
      </c>
      <c r="AQ324" s="14"/>
      <c r="AR324" s="14"/>
      <c r="AS324" s="14"/>
      <c r="AT324" s="53">
        <v>1263561.6438356165</v>
      </c>
      <c r="AU324" s="168"/>
      <c r="AV324" s="170" t="s">
        <v>72</v>
      </c>
      <c r="AW324" s="168"/>
      <c r="AX324" s="176"/>
      <c r="AY324" s="170" t="s">
        <v>72</v>
      </c>
      <c r="AZ324" s="112" t="s">
        <v>72</v>
      </c>
      <c r="BA324" s="159"/>
      <c r="BB324" s="159"/>
    </row>
    <row r="325" spans="1:54" ht="16" hidden="1" x14ac:dyDescent="0.2">
      <c r="A325" s="5"/>
      <c r="B325" s="7"/>
      <c r="C325" s="48" t="s">
        <v>608</v>
      </c>
      <c r="D325" s="66" t="s">
        <v>575</v>
      </c>
      <c r="E325" s="64" t="s">
        <v>331</v>
      </c>
      <c r="F325" s="159"/>
      <c r="G325" s="30">
        <v>2009</v>
      </c>
      <c r="H325" s="176" t="s">
        <v>689</v>
      </c>
      <c r="I325" s="113" t="s">
        <v>74</v>
      </c>
      <c r="J325" s="140"/>
      <c r="K325" s="140"/>
      <c r="L325" s="140"/>
      <c r="M325" s="30" t="s">
        <v>81</v>
      </c>
      <c r="N325" s="53">
        <v>46504536.301672108</v>
      </c>
      <c r="O325" s="170" t="s">
        <v>72</v>
      </c>
      <c r="P325" s="86" t="s">
        <v>72</v>
      </c>
      <c r="Q325" s="86" t="s">
        <v>72</v>
      </c>
      <c r="R325" s="86" t="s">
        <v>72</v>
      </c>
      <c r="S325" s="86" t="s">
        <v>72</v>
      </c>
      <c r="T325" s="86" t="s">
        <v>72</v>
      </c>
      <c r="U325" s="86" t="s">
        <v>72</v>
      </c>
      <c r="V325" s="86" t="s">
        <v>72</v>
      </c>
      <c r="W325" s="86" t="s">
        <v>72</v>
      </c>
      <c r="X325" s="159"/>
      <c r="Y325" s="51" t="s">
        <v>419</v>
      </c>
      <c r="Z325" s="4"/>
      <c r="AA325" s="159"/>
      <c r="AB325" s="159"/>
      <c r="AC325" s="159"/>
      <c r="AD325" s="4"/>
      <c r="AE325" s="4"/>
      <c r="AF325" s="4"/>
      <c r="AG325" s="4"/>
      <c r="AH325" s="4"/>
      <c r="AI325" s="4"/>
      <c r="AJ325" s="4"/>
      <c r="AK325" s="4"/>
      <c r="AL325" s="159"/>
      <c r="AM325" s="159"/>
      <c r="AN325" s="159"/>
      <c r="AO325" s="30" t="s">
        <v>81</v>
      </c>
      <c r="AP325" s="30">
        <v>2009</v>
      </c>
      <c r="AQ325" s="14"/>
      <c r="AR325" s="14"/>
      <c r="AS325" s="14"/>
      <c r="AT325" s="53">
        <v>46504536.301672108</v>
      </c>
      <c r="AU325" s="168" t="s">
        <v>421</v>
      </c>
      <c r="AV325" s="170" t="s">
        <v>72</v>
      </c>
      <c r="AW325" s="168" t="s">
        <v>645</v>
      </c>
      <c r="AX325" s="176" t="s">
        <v>689</v>
      </c>
      <c r="AY325" s="170" t="s">
        <v>72</v>
      </c>
      <c r="AZ325" s="25" t="s">
        <v>503</v>
      </c>
      <c r="BA325" s="159"/>
      <c r="BB325" s="159"/>
    </row>
    <row r="326" spans="1:54" ht="32" hidden="1" x14ac:dyDescent="0.2">
      <c r="A326" s="5"/>
      <c r="B326" s="7"/>
      <c r="C326" s="111" t="s">
        <v>609</v>
      </c>
      <c r="D326" s="66" t="s">
        <v>575</v>
      </c>
      <c r="E326" s="64" t="s">
        <v>331</v>
      </c>
      <c r="F326" s="159"/>
      <c r="G326" s="30">
        <v>2010</v>
      </c>
      <c r="H326" s="176" t="s">
        <v>689</v>
      </c>
      <c r="I326" s="113" t="s">
        <v>74</v>
      </c>
      <c r="J326" s="140"/>
      <c r="K326" s="140"/>
      <c r="L326" s="140"/>
      <c r="M326" s="30" t="s">
        <v>81</v>
      </c>
      <c r="N326" s="53">
        <v>18258000</v>
      </c>
      <c r="O326" s="170" t="s">
        <v>72</v>
      </c>
      <c r="P326" s="86" t="s">
        <v>72</v>
      </c>
      <c r="Q326" s="86" t="s">
        <v>72</v>
      </c>
      <c r="R326" s="86" t="s">
        <v>72</v>
      </c>
      <c r="S326" s="86" t="s">
        <v>72</v>
      </c>
      <c r="T326" s="86" t="s">
        <v>72</v>
      </c>
      <c r="U326" s="86" t="s">
        <v>72</v>
      </c>
      <c r="V326" s="86" t="s">
        <v>72</v>
      </c>
      <c r="W326" s="86" t="s">
        <v>72</v>
      </c>
      <c r="X326" s="159"/>
      <c r="Y326" s="51" t="s">
        <v>72</v>
      </c>
      <c r="Z326" s="4"/>
      <c r="AA326" s="159"/>
      <c r="AB326" s="159"/>
      <c r="AC326" s="159"/>
      <c r="AD326" s="4"/>
      <c r="AE326" s="4"/>
      <c r="AF326" s="4"/>
      <c r="AG326" s="4"/>
      <c r="AH326" s="4"/>
      <c r="AI326" s="4"/>
      <c r="AJ326" s="4"/>
      <c r="AK326" s="4"/>
      <c r="AL326" s="159"/>
      <c r="AM326" s="159"/>
      <c r="AN326" s="159"/>
      <c r="AO326" s="30" t="s">
        <v>81</v>
      </c>
      <c r="AP326" s="30">
        <v>2010</v>
      </c>
      <c r="AQ326" s="14"/>
      <c r="AR326" s="14"/>
      <c r="AS326" s="14"/>
      <c r="AT326" s="53">
        <v>18258000</v>
      </c>
      <c r="AU326" s="168" t="s">
        <v>421</v>
      </c>
      <c r="AV326" s="170" t="s">
        <v>72</v>
      </c>
      <c r="AW326" s="168" t="s">
        <v>645</v>
      </c>
      <c r="AX326" s="176" t="s">
        <v>689</v>
      </c>
      <c r="AY326" s="170" t="s">
        <v>72</v>
      </c>
      <c r="AZ326" s="25" t="s">
        <v>610</v>
      </c>
      <c r="BA326" s="159"/>
      <c r="BB326" s="159"/>
    </row>
    <row r="327" spans="1:54" ht="33" hidden="1" customHeight="1" x14ac:dyDescent="0.2">
      <c r="A327" s="5"/>
      <c r="B327" s="7"/>
      <c r="C327" s="221" t="s">
        <v>756</v>
      </c>
      <c r="D327" s="66"/>
      <c r="E327" s="64" t="s">
        <v>331</v>
      </c>
      <c r="F327" s="159"/>
      <c r="G327" s="30">
        <v>2012</v>
      </c>
      <c r="H327" s="225" t="s">
        <v>757</v>
      </c>
      <c r="I327" s="113" t="s">
        <v>74</v>
      </c>
      <c r="J327" s="140"/>
      <c r="K327" s="140"/>
      <c r="L327" s="140"/>
      <c r="M327" s="30" t="s">
        <v>81</v>
      </c>
      <c r="N327" s="53">
        <v>45500000</v>
      </c>
      <c r="O327" s="170"/>
      <c r="P327" s="86"/>
      <c r="Q327" s="86"/>
      <c r="R327" s="86"/>
      <c r="S327" s="86"/>
      <c r="T327" s="86"/>
      <c r="U327" s="86"/>
      <c r="V327" s="86"/>
      <c r="W327" s="86"/>
      <c r="X327" s="159"/>
      <c r="Y327" s="51"/>
      <c r="Z327" s="4"/>
      <c r="AA327" s="159"/>
      <c r="AB327" s="159"/>
      <c r="AC327" s="159"/>
      <c r="AD327" s="4"/>
      <c r="AE327" s="4"/>
      <c r="AF327" s="4"/>
      <c r="AG327" s="4"/>
      <c r="AH327" s="4"/>
      <c r="AI327" s="4"/>
      <c r="AJ327" s="4"/>
      <c r="AK327" s="4"/>
      <c r="AL327" s="159"/>
      <c r="AM327" s="159"/>
      <c r="AN327" s="159"/>
      <c r="AO327" s="30" t="s">
        <v>81</v>
      </c>
      <c r="AP327" s="30">
        <v>2012</v>
      </c>
      <c r="AQ327" s="14"/>
      <c r="AR327" s="14"/>
      <c r="AS327" s="14"/>
      <c r="AT327" s="53">
        <v>45500000</v>
      </c>
      <c r="AU327" s="168" t="s">
        <v>421</v>
      </c>
      <c r="AV327" s="170"/>
      <c r="AW327" s="168" t="s">
        <v>751</v>
      </c>
      <c r="AX327" s="225" t="s">
        <v>757</v>
      </c>
      <c r="AY327" s="170"/>
      <c r="AZ327" s="25"/>
      <c r="BA327" s="159"/>
      <c r="BB327" s="159"/>
    </row>
    <row r="328" spans="1:54" hidden="1" x14ac:dyDescent="0.2">
      <c r="A328" s="5"/>
      <c r="B328" s="7"/>
      <c r="C328" s="111"/>
      <c r="D328" s="66"/>
      <c r="E328" s="64"/>
      <c r="F328" s="159"/>
      <c r="G328" s="30"/>
      <c r="H328" s="176"/>
      <c r="I328" s="113"/>
      <c r="J328" s="140"/>
      <c r="K328" s="140"/>
      <c r="L328" s="140"/>
      <c r="M328" s="30"/>
      <c r="N328" s="53"/>
      <c r="O328" s="170"/>
      <c r="P328" s="86"/>
      <c r="Q328" s="86"/>
      <c r="R328" s="86"/>
      <c r="S328" s="86"/>
      <c r="T328" s="86"/>
      <c r="U328" s="86"/>
      <c r="V328" s="86"/>
      <c r="W328" s="86"/>
      <c r="X328" s="159"/>
      <c r="Y328" s="51"/>
      <c r="Z328" s="4"/>
      <c r="AA328" s="159"/>
      <c r="AB328" s="159"/>
      <c r="AC328" s="159"/>
      <c r="AD328" s="4"/>
      <c r="AE328" s="4"/>
      <c r="AF328" s="4"/>
      <c r="AG328" s="4"/>
      <c r="AH328" s="4"/>
      <c r="AI328" s="4"/>
      <c r="AJ328" s="4"/>
      <c r="AK328" s="4"/>
      <c r="AL328" s="159"/>
      <c r="AM328" s="159"/>
      <c r="AN328" s="159"/>
      <c r="AO328" s="30"/>
      <c r="AP328" s="30"/>
      <c r="AQ328" s="14"/>
      <c r="AR328" s="14"/>
      <c r="AS328" s="14"/>
      <c r="AT328" s="53"/>
      <c r="AU328" s="168"/>
      <c r="AV328" s="170"/>
      <c r="AW328" s="168"/>
      <c r="AX328" s="176"/>
      <c r="AY328" s="170"/>
      <c r="AZ328" s="25"/>
      <c r="BA328" s="159"/>
      <c r="BB328" s="159"/>
    </row>
    <row r="329" spans="1:54" hidden="1" x14ac:dyDescent="0.2">
      <c r="A329" s="5"/>
      <c r="B329" s="7"/>
      <c r="C329" s="7"/>
      <c r="D329" s="119"/>
      <c r="E329" s="7"/>
      <c r="F329" s="7"/>
      <c r="G329" s="13"/>
      <c r="H329" s="159"/>
      <c r="I329" s="7"/>
      <c r="J329" s="7"/>
      <c r="K329" s="7"/>
      <c r="L329" s="7"/>
      <c r="M329" s="13"/>
      <c r="N329" s="13"/>
      <c r="O329" s="159"/>
      <c r="P329" s="7"/>
      <c r="Q329" s="7"/>
      <c r="R329" s="11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13"/>
      <c r="AP329" s="13"/>
      <c r="AQ329" s="13"/>
      <c r="AR329" s="13"/>
      <c r="AS329" s="13"/>
      <c r="AT329" s="13"/>
      <c r="AU329" s="169"/>
      <c r="AV329" s="159"/>
      <c r="AW329" s="169"/>
      <c r="AX329" s="159"/>
      <c r="AY329" s="159"/>
      <c r="AZ329" s="7"/>
      <c r="BA329" s="7"/>
      <c r="BB329" s="7"/>
    </row>
    <row r="330" spans="1:54" ht="16" hidden="1" x14ac:dyDescent="0.2">
      <c r="A330" s="5" t="s">
        <v>611</v>
      </c>
      <c r="B330" s="9" t="s">
        <v>612</v>
      </c>
      <c r="C330" s="7"/>
      <c r="D330" s="119"/>
      <c r="E330" s="7"/>
      <c r="F330" s="7"/>
      <c r="G330" s="13"/>
      <c r="H330" s="7"/>
      <c r="I330" s="7"/>
      <c r="J330" s="7"/>
      <c r="K330" s="7"/>
      <c r="L330" s="7"/>
      <c r="M330" s="13"/>
      <c r="N330" s="134">
        <f>SUM(N331)</f>
        <v>3331500</v>
      </c>
      <c r="O330" s="7"/>
      <c r="P330" s="7"/>
      <c r="Q330" s="7"/>
      <c r="R330" s="119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13"/>
      <c r="AP330" s="13"/>
      <c r="AQ330" s="13"/>
      <c r="AR330" s="13"/>
      <c r="AS330" s="13"/>
      <c r="AT330" s="134">
        <f>SUM(AT331)</f>
        <v>3331500</v>
      </c>
      <c r="AU330" s="119"/>
      <c r="AV330" s="7"/>
      <c r="AW330" s="119"/>
      <c r="AX330" s="7"/>
      <c r="AY330" s="7"/>
      <c r="AZ330" s="7"/>
      <c r="BA330" s="7"/>
      <c r="BB330" s="7"/>
    </row>
    <row r="331" spans="1:54" ht="16" hidden="1" x14ac:dyDescent="0.2">
      <c r="A331" s="5" t="s">
        <v>613</v>
      </c>
      <c r="B331" s="8" t="s">
        <v>614</v>
      </c>
      <c r="C331" s="7"/>
      <c r="D331" s="119"/>
      <c r="E331" s="7"/>
      <c r="F331" s="7"/>
      <c r="G331" s="13"/>
      <c r="H331" s="7"/>
      <c r="I331" s="7"/>
      <c r="J331" s="7"/>
      <c r="K331" s="7"/>
      <c r="L331" s="7"/>
      <c r="M331" s="13"/>
      <c r="N331" s="134">
        <f>SUM(N332)</f>
        <v>3331500</v>
      </c>
      <c r="O331" s="7"/>
      <c r="P331" s="7"/>
      <c r="Q331" s="7"/>
      <c r="R331" s="11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13"/>
      <c r="AP331" s="13"/>
      <c r="AQ331" s="13"/>
      <c r="AR331" s="13"/>
      <c r="AS331" s="13"/>
      <c r="AT331" s="134">
        <f>SUM(AT332)</f>
        <v>3331500</v>
      </c>
      <c r="AU331" s="119"/>
      <c r="AV331" s="7"/>
      <c r="AW331" s="119"/>
      <c r="AX331" s="7"/>
      <c r="AY331" s="7"/>
      <c r="AZ331" s="7"/>
      <c r="BA331" s="7"/>
      <c r="BB331" s="7"/>
    </row>
    <row r="332" spans="1:54" ht="16" hidden="1" x14ac:dyDescent="0.2">
      <c r="A332" s="5"/>
      <c r="B332" s="7" t="s">
        <v>615</v>
      </c>
      <c r="C332" s="116" t="s">
        <v>616</v>
      </c>
      <c r="D332" s="51" t="s">
        <v>617</v>
      </c>
      <c r="E332" s="65" t="s">
        <v>331</v>
      </c>
      <c r="F332" s="86" t="s">
        <v>72</v>
      </c>
      <c r="G332" s="30">
        <v>2007</v>
      </c>
      <c r="H332" s="159" t="s">
        <v>646</v>
      </c>
      <c r="I332" s="86" t="s">
        <v>72</v>
      </c>
      <c r="J332" s="86" t="s">
        <v>72</v>
      </c>
      <c r="K332" s="86" t="s">
        <v>72</v>
      </c>
      <c r="L332" s="86" t="s">
        <v>72</v>
      </c>
      <c r="M332" s="30" t="s">
        <v>81</v>
      </c>
      <c r="N332" s="137">
        <f>'[13]DPKP " 2007 "'!$AQ$297</f>
        <v>3331500</v>
      </c>
      <c r="O332" s="159" t="s">
        <v>691</v>
      </c>
      <c r="P332" s="86" t="s">
        <v>72</v>
      </c>
      <c r="Q332" s="86" t="s">
        <v>72</v>
      </c>
      <c r="R332" s="86" t="s">
        <v>72</v>
      </c>
      <c r="S332" s="86" t="s">
        <v>72</v>
      </c>
      <c r="T332" s="86" t="s">
        <v>72</v>
      </c>
      <c r="U332" s="86" t="s">
        <v>72</v>
      </c>
      <c r="V332" s="86" t="s">
        <v>72</v>
      </c>
      <c r="W332" s="86" t="s">
        <v>72</v>
      </c>
      <c r="X332" s="86" t="s">
        <v>72</v>
      </c>
      <c r="Y332" s="86" t="s">
        <v>72</v>
      </c>
      <c r="Z332" s="86" t="s">
        <v>72</v>
      </c>
      <c r="AA332" s="86" t="s">
        <v>72</v>
      </c>
      <c r="AB332" s="86" t="s">
        <v>72</v>
      </c>
      <c r="AC332" s="86" t="s">
        <v>72</v>
      </c>
      <c r="AD332" s="7"/>
      <c r="AE332" s="117" t="s">
        <v>618</v>
      </c>
      <c r="AF332" s="7"/>
      <c r="AG332" s="7"/>
      <c r="AH332" s="7"/>
      <c r="AI332" s="7"/>
      <c r="AJ332" s="7"/>
      <c r="AK332" s="86" t="s">
        <v>72</v>
      </c>
      <c r="AL332" s="86" t="s">
        <v>72</v>
      </c>
      <c r="AM332" s="86" t="s">
        <v>72</v>
      </c>
      <c r="AN332" s="86" t="s">
        <v>72</v>
      </c>
      <c r="AO332" s="30" t="s">
        <v>81</v>
      </c>
      <c r="AP332" s="30">
        <v>2007</v>
      </c>
      <c r="AQ332" s="135"/>
      <c r="AR332" s="136"/>
      <c r="AS332" s="136"/>
      <c r="AT332" s="137">
        <f>'[13]DPKP " 2007 "'!$AQ$297</f>
        <v>3331500</v>
      </c>
      <c r="AU332" s="169" t="s">
        <v>421</v>
      </c>
      <c r="AV332" s="170" t="s">
        <v>72</v>
      </c>
      <c r="AW332" s="169" t="s">
        <v>647</v>
      </c>
      <c r="AX332" s="159" t="s">
        <v>646</v>
      </c>
      <c r="AY332" s="159" t="s">
        <v>691</v>
      </c>
      <c r="AZ332" s="159" t="s">
        <v>646</v>
      </c>
      <c r="BA332" s="170" t="s">
        <v>72</v>
      </c>
      <c r="BB332" s="170" t="s">
        <v>72</v>
      </c>
    </row>
    <row r="333" spans="1:54" hidden="1" x14ac:dyDescent="0.2">
      <c r="A333" s="5"/>
      <c r="B333" s="7"/>
      <c r="C333" s="7"/>
      <c r="D333" s="119"/>
      <c r="E333" s="7"/>
      <c r="F333" s="7"/>
      <c r="G333" s="13"/>
      <c r="H333" s="7"/>
      <c r="I333" s="7"/>
      <c r="J333" s="7"/>
      <c r="K333" s="7"/>
      <c r="L333" s="7"/>
      <c r="M333" s="13"/>
      <c r="N333" s="13"/>
      <c r="O333" s="7"/>
      <c r="P333" s="7"/>
      <c r="Q333" s="7"/>
      <c r="R333" s="119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13"/>
      <c r="AP333" s="13"/>
      <c r="AQ333" s="13"/>
      <c r="AR333" s="13"/>
      <c r="AS333" s="13"/>
      <c r="AT333" s="13"/>
      <c r="AU333" s="119"/>
      <c r="AV333" s="7"/>
      <c r="AW333" s="119"/>
      <c r="AX333" s="7"/>
      <c r="AY333" s="7"/>
      <c r="AZ333" s="7"/>
      <c r="BA333" s="7"/>
      <c r="BB333" s="7"/>
    </row>
    <row r="334" spans="1:54" ht="32" hidden="1" x14ac:dyDescent="0.2">
      <c r="A334" s="5" t="s">
        <v>619</v>
      </c>
      <c r="B334" s="8" t="s">
        <v>620</v>
      </c>
      <c r="C334" s="7"/>
      <c r="D334" s="119"/>
      <c r="E334" s="7"/>
      <c r="F334" s="7"/>
      <c r="G334" s="13"/>
      <c r="H334" s="7"/>
      <c r="I334" s="7"/>
      <c r="J334" s="7"/>
      <c r="K334" s="7"/>
      <c r="L334" s="7"/>
      <c r="M334" s="13"/>
      <c r="N334" s="13"/>
      <c r="O334" s="7"/>
      <c r="P334" s="7"/>
      <c r="Q334" s="7"/>
      <c r="R334" s="119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13"/>
      <c r="AP334" s="13"/>
      <c r="AQ334" s="13"/>
      <c r="AR334" s="13"/>
      <c r="AS334" s="13"/>
      <c r="AT334" s="13"/>
      <c r="AU334" s="119"/>
      <c r="AV334" s="7"/>
      <c r="AW334" s="119"/>
      <c r="AX334" s="7"/>
      <c r="AY334" s="7"/>
      <c r="AZ334" s="7"/>
      <c r="BA334" s="7"/>
      <c r="BB334" s="7"/>
    </row>
    <row r="335" spans="1:54" ht="16" hidden="1" x14ac:dyDescent="0.2">
      <c r="A335" s="5"/>
      <c r="B335" s="7" t="s">
        <v>615</v>
      </c>
      <c r="C335" s="86" t="s">
        <v>72</v>
      </c>
      <c r="D335" s="86" t="s">
        <v>72</v>
      </c>
      <c r="E335" s="86" t="s">
        <v>72</v>
      </c>
      <c r="F335" s="86" t="s">
        <v>72</v>
      </c>
      <c r="G335" s="132" t="s">
        <v>72</v>
      </c>
      <c r="H335" s="86" t="s">
        <v>72</v>
      </c>
      <c r="I335" s="86" t="s">
        <v>72</v>
      </c>
      <c r="J335" s="86" t="s">
        <v>72</v>
      </c>
      <c r="K335" s="86" t="s">
        <v>72</v>
      </c>
      <c r="L335" s="86" t="s">
        <v>72</v>
      </c>
      <c r="M335" s="132" t="s">
        <v>72</v>
      </c>
      <c r="N335" s="132" t="s">
        <v>72</v>
      </c>
      <c r="O335" s="86" t="s">
        <v>72</v>
      </c>
      <c r="P335" s="86" t="s">
        <v>72</v>
      </c>
      <c r="Q335" s="86" t="s">
        <v>72</v>
      </c>
      <c r="R335" s="86" t="s">
        <v>72</v>
      </c>
      <c r="S335" s="86" t="s">
        <v>72</v>
      </c>
      <c r="T335" s="86" t="s">
        <v>72</v>
      </c>
      <c r="U335" s="86" t="s">
        <v>72</v>
      </c>
      <c r="V335" s="86" t="s">
        <v>72</v>
      </c>
      <c r="W335" s="86" t="s">
        <v>72</v>
      </c>
      <c r="X335" s="86" t="s">
        <v>72</v>
      </c>
      <c r="Y335" s="86" t="s">
        <v>72</v>
      </c>
      <c r="Z335" s="86" t="s">
        <v>72</v>
      </c>
      <c r="AA335" s="86" t="s">
        <v>72</v>
      </c>
      <c r="AB335" s="86" t="s">
        <v>72</v>
      </c>
      <c r="AC335" s="86" t="s">
        <v>72</v>
      </c>
      <c r="AD335" s="86" t="s">
        <v>72</v>
      </c>
      <c r="AE335" s="86" t="s">
        <v>72</v>
      </c>
      <c r="AF335" s="86" t="s">
        <v>72</v>
      </c>
      <c r="AG335" s="86" t="s">
        <v>72</v>
      </c>
      <c r="AH335" s="86" t="s">
        <v>72</v>
      </c>
      <c r="AI335" s="86" t="s">
        <v>72</v>
      </c>
      <c r="AJ335" s="86" t="s">
        <v>72</v>
      </c>
      <c r="AK335" s="86" t="s">
        <v>72</v>
      </c>
      <c r="AL335" s="86" t="s">
        <v>72</v>
      </c>
      <c r="AM335" s="86" t="s">
        <v>72</v>
      </c>
      <c r="AN335" s="86" t="s">
        <v>72</v>
      </c>
      <c r="AO335" s="132" t="s">
        <v>72</v>
      </c>
      <c r="AP335" s="132" t="s">
        <v>72</v>
      </c>
      <c r="AQ335" s="132" t="s">
        <v>72</v>
      </c>
      <c r="AR335" s="132" t="s">
        <v>72</v>
      </c>
      <c r="AS335" s="132" t="s">
        <v>72</v>
      </c>
      <c r="AT335" s="132" t="s">
        <v>72</v>
      </c>
      <c r="AU335" s="86" t="s">
        <v>72</v>
      </c>
      <c r="AV335" s="86" t="s">
        <v>72</v>
      </c>
      <c r="AW335" s="86" t="s">
        <v>72</v>
      </c>
      <c r="AX335" s="86" t="s">
        <v>72</v>
      </c>
      <c r="AY335" s="86" t="s">
        <v>72</v>
      </c>
      <c r="AZ335" s="86" t="s">
        <v>72</v>
      </c>
      <c r="BA335" s="86" t="s">
        <v>72</v>
      </c>
      <c r="BB335" s="86" t="s">
        <v>72</v>
      </c>
    </row>
    <row r="336" spans="1:54" hidden="1" x14ac:dyDescent="0.2">
      <c r="A336" s="5"/>
      <c r="B336" s="8"/>
      <c r="C336" s="8"/>
      <c r="D336" s="123"/>
      <c r="E336" s="8"/>
      <c r="F336" s="8"/>
      <c r="G336" s="133"/>
      <c r="H336" s="8"/>
      <c r="I336" s="8"/>
      <c r="J336" s="8"/>
      <c r="K336" s="8"/>
      <c r="L336" s="8"/>
      <c r="M336" s="133"/>
      <c r="N336" s="133"/>
      <c r="O336" s="8"/>
      <c r="P336" s="8"/>
      <c r="Q336" s="8"/>
      <c r="R336" s="123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133"/>
      <c r="AP336" s="133"/>
      <c r="AQ336" s="133"/>
      <c r="AR336" s="133"/>
      <c r="AS336" s="133"/>
      <c r="AT336" s="133"/>
      <c r="AU336" s="123"/>
      <c r="AV336" s="8"/>
      <c r="AW336" s="123"/>
      <c r="AX336" s="8"/>
      <c r="AY336" s="8"/>
      <c r="AZ336" s="8"/>
      <c r="BA336" s="8"/>
      <c r="BB336" s="8"/>
    </row>
    <row r="337" spans="1:56" ht="32" hidden="1" x14ac:dyDescent="0.2">
      <c r="A337" s="5" t="s">
        <v>621</v>
      </c>
      <c r="B337" s="8" t="s">
        <v>622</v>
      </c>
      <c r="C337" s="7"/>
      <c r="D337" s="119"/>
      <c r="E337" s="7"/>
      <c r="F337" s="7"/>
      <c r="G337" s="13"/>
      <c r="H337" s="7"/>
      <c r="I337" s="7"/>
      <c r="J337" s="7"/>
      <c r="K337" s="7"/>
      <c r="L337" s="7"/>
      <c r="M337" s="13"/>
      <c r="N337" s="13"/>
      <c r="O337" s="7"/>
      <c r="P337" s="7"/>
      <c r="Q337" s="7"/>
      <c r="R337" s="119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13"/>
      <c r="AP337" s="13"/>
      <c r="AQ337" s="13"/>
      <c r="AR337" s="13"/>
      <c r="AS337" s="13"/>
      <c r="AT337" s="13"/>
      <c r="AU337" s="119"/>
      <c r="AV337" s="7"/>
      <c r="AW337" s="119"/>
      <c r="AX337" s="7"/>
      <c r="AY337" s="7"/>
      <c r="AZ337" s="7"/>
      <c r="BA337" s="7"/>
      <c r="BB337" s="7"/>
    </row>
    <row r="338" spans="1:56" ht="16" hidden="1" x14ac:dyDescent="0.2">
      <c r="A338" s="5"/>
      <c r="B338" s="7" t="s">
        <v>615</v>
      </c>
      <c r="C338" s="86" t="s">
        <v>72</v>
      </c>
      <c r="D338" s="86" t="s">
        <v>72</v>
      </c>
      <c r="E338" s="86" t="s">
        <v>72</v>
      </c>
      <c r="F338" s="86" t="s">
        <v>72</v>
      </c>
      <c r="G338" s="132" t="s">
        <v>72</v>
      </c>
      <c r="H338" s="86" t="s">
        <v>72</v>
      </c>
      <c r="I338" s="86" t="s">
        <v>72</v>
      </c>
      <c r="J338" s="86" t="s">
        <v>72</v>
      </c>
      <c r="K338" s="86" t="s">
        <v>72</v>
      </c>
      <c r="L338" s="86" t="s">
        <v>72</v>
      </c>
      <c r="M338" s="132" t="s">
        <v>72</v>
      </c>
      <c r="N338" s="132" t="s">
        <v>72</v>
      </c>
      <c r="O338" s="86" t="s">
        <v>72</v>
      </c>
      <c r="P338" s="86" t="s">
        <v>72</v>
      </c>
      <c r="Q338" s="86" t="s">
        <v>72</v>
      </c>
      <c r="R338" s="86" t="s">
        <v>72</v>
      </c>
      <c r="S338" s="86" t="s">
        <v>72</v>
      </c>
      <c r="T338" s="86" t="s">
        <v>72</v>
      </c>
      <c r="U338" s="86" t="s">
        <v>72</v>
      </c>
      <c r="V338" s="86" t="s">
        <v>72</v>
      </c>
      <c r="W338" s="86" t="s">
        <v>72</v>
      </c>
      <c r="X338" s="86" t="s">
        <v>72</v>
      </c>
      <c r="Y338" s="86" t="s">
        <v>72</v>
      </c>
      <c r="Z338" s="86" t="s">
        <v>72</v>
      </c>
      <c r="AA338" s="86" t="s">
        <v>72</v>
      </c>
      <c r="AB338" s="86" t="s">
        <v>72</v>
      </c>
      <c r="AC338" s="86" t="s">
        <v>72</v>
      </c>
      <c r="AD338" s="86" t="s">
        <v>72</v>
      </c>
      <c r="AE338" s="86" t="s">
        <v>72</v>
      </c>
      <c r="AF338" s="86" t="s">
        <v>72</v>
      </c>
      <c r="AG338" s="86" t="s">
        <v>72</v>
      </c>
      <c r="AH338" s="86" t="s">
        <v>72</v>
      </c>
      <c r="AI338" s="86" t="s">
        <v>72</v>
      </c>
      <c r="AJ338" s="86" t="s">
        <v>72</v>
      </c>
      <c r="AK338" s="86" t="s">
        <v>72</v>
      </c>
      <c r="AL338" s="86" t="s">
        <v>72</v>
      </c>
      <c r="AM338" s="86" t="s">
        <v>72</v>
      </c>
      <c r="AN338" s="86" t="s">
        <v>72</v>
      </c>
      <c r="AO338" s="132" t="s">
        <v>72</v>
      </c>
      <c r="AP338" s="132" t="s">
        <v>72</v>
      </c>
      <c r="AQ338" s="132" t="s">
        <v>72</v>
      </c>
      <c r="AR338" s="132" t="s">
        <v>72</v>
      </c>
      <c r="AS338" s="132" t="s">
        <v>72</v>
      </c>
      <c r="AT338" s="132" t="s">
        <v>72</v>
      </c>
      <c r="AU338" s="86" t="s">
        <v>72</v>
      </c>
      <c r="AV338" s="86" t="s">
        <v>72</v>
      </c>
      <c r="AW338" s="86" t="s">
        <v>72</v>
      </c>
      <c r="AX338" s="86" t="s">
        <v>72</v>
      </c>
      <c r="AY338" s="86" t="s">
        <v>72</v>
      </c>
      <c r="AZ338" s="86" t="s">
        <v>72</v>
      </c>
      <c r="BA338" s="86" t="s">
        <v>72</v>
      </c>
      <c r="BB338" s="86" t="s">
        <v>72</v>
      </c>
    </row>
    <row r="339" spans="1:56" hidden="1" x14ac:dyDescent="0.2">
      <c r="A339" s="5"/>
      <c r="B339" s="8"/>
      <c r="C339" s="4"/>
      <c r="D339" s="10"/>
      <c r="E339" s="4"/>
      <c r="F339" s="4"/>
      <c r="G339" s="14"/>
      <c r="H339" s="4"/>
      <c r="I339" s="4"/>
      <c r="J339" s="4"/>
      <c r="K339" s="4"/>
      <c r="L339" s="4"/>
      <c r="M339" s="14"/>
      <c r="N339" s="14"/>
      <c r="O339" s="4"/>
      <c r="P339" s="4"/>
      <c r="Q339" s="4"/>
      <c r="R339" s="10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14"/>
      <c r="AP339" s="14"/>
      <c r="AQ339" s="14"/>
      <c r="AR339" s="14"/>
      <c r="AS339" s="14"/>
      <c r="AT339" s="14"/>
      <c r="AU339" s="10"/>
      <c r="AV339" s="4"/>
      <c r="AW339" s="10"/>
      <c r="AX339" s="4"/>
      <c r="AY339" s="4"/>
      <c r="AZ339" s="4"/>
      <c r="BA339" s="4"/>
      <c r="BB339" s="4"/>
    </row>
    <row r="340" spans="1:56" ht="16" hidden="1" x14ac:dyDescent="0.2">
      <c r="A340" s="5" t="s">
        <v>623</v>
      </c>
      <c r="B340" s="9" t="s">
        <v>624</v>
      </c>
      <c r="C340" s="4"/>
      <c r="D340" s="10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10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10"/>
      <c r="AV340" s="4"/>
      <c r="AW340" s="10"/>
      <c r="AX340" s="4"/>
      <c r="AY340" s="4"/>
      <c r="AZ340" s="4"/>
      <c r="BA340" s="4"/>
      <c r="BB340" s="4"/>
    </row>
    <row r="341" spans="1:56" ht="16" hidden="1" x14ac:dyDescent="0.2">
      <c r="A341" s="5" t="s">
        <v>625</v>
      </c>
      <c r="B341" s="8" t="s">
        <v>624</v>
      </c>
      <c r="C341" s="7"/>
      <c r="D341" s="119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119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119"/>
      <c r="AV341" s="7"/>
      <c r="AW341" s="119"/>
      <c r="AX341" s="7"/>
      <c r="AY341" s="7"/>
      <c r="AZ341" s="7"/>
      <c r="BA341" s="7"/>
      <c r="BB341" s="7"/>
    </row>
    <row r="342" spans="1:56" ht="16" hidden="1" x14ac:dyDescent="0.2">
      <c r="A342" s="391"/>
      <c r="B342" s="393" t="s">
        <v>626</v>
      </c>
      <c r="C342" s="394" t="s">
        <v>72</v>
      </c>
      <c r="D342" s="394" t="s">
        <v>72</v>
      </c>
      <c r="E342" s="394" t="s">
        <v>72</v>
      </c>
      <c r="F342" s="394" t="s">
        <v>72</v>
      </c>
      <c r="G342" s="394" t="s">
        <v>72</v>
      </c>
      <c r="H342" s="394" t="s">
        <v>72</v>
      </c>
      <c r="I342" s="394" t="s">
        <v>72</v>
      </c>
      <c r="J342" s="394" t="s">
        <v>72</v>
      </c>
      <c r="K342" s="394" t="s">
        <v>72</v>
      </c>
      <c r="L342" s="394" t="s">
        <v>72</v>
      </c>
      <c r="M342" s="394" t="s">
        <v>72</v>
      </c>
      <c r="N342" s="394" t="s">
        <v>72</v>
      </c>
      <c r="O342" s="394" t="s">
        <v>72</v>
      </c>
      <c r="P342" s="86" t="s">
        <v>72</v>
      </c>
      <c r="Q342" s="86" t="s">
        <v>72</v>
      </c>
      <c r="R342" s="86" t="s">
        <v>72</v>
      </c>
      <c r="S342" s="86" t="s">
        <v>72</v>
      </c>
      <c r="T342" s="86" t="s">
        <v>72</v>
      </c>
      <c r="U342" s="86" t="s">
        <v>72</v>
      </c>
      <c r="V342" s="86" t="s">
        <v>72</v>
      </c>
      <c r="W342" s="86" t="s">
        <v>72</v>
      </c>
      <c r="X342" s="86" t="s">
        <v>72</v>
      </c>
      <c r="Y342" s="86" t="s">
        <v>72</v>
      </c>
      <c r="Z342" s="86" t="s">
        <v>72</v>
      </c>
      <c r="AA342" s="86" t="s">
        <v>72</v>
      </c>
      <c r="AB342" s="86" t="s">
        <v>72</v>
      </c>
      <c r="AC342" s="86" t="s">
        <v>72</v>
      </c>
      <c r="AD342" s="86" t="s">
        <v>72</v>
      </c>
      <c r="AE342" s="86" t="s">
        <v>72</v>
      </c>
      <c r="AF342" s="86" t="s">
        <v>72</v>
      </c>
      <c r="AG342" s="86" t="s">
        <v>72</v>
      </c>
      <c r="AH342" s="86" t="s">
        <v>72</v>
      </c>
      <c r="AI342" s="86" t="s">
        <v>72</v>
      </c>
      <c r="AJ342" s="86" t="s">
        <v>72</v>
      </c>
      <c r="AK342" s="86" t="s">
        <v>72</v>
      </c>
      <c r="AL342" s="86" t="s">
        <v>72</v>
      </c>
      <c r="AM342" s="86" t="s">
        <v>72</v>
      </c>
      <c r="AN342" s="86" t="s">
        <v>72</v>
      </c>
      <c r="AO342" s="86" t="s">
        <v>72</v>
      </c>
      <c r="AP342" s="86" t="s">
        <v>72</v>
      </c>
      <c r="AQ342" s="86" t="s">
        <v>72</v>
      </c>
      <c r="AR342" s="86" t="s">
        <v>72</v>
      </c>
      <c r="AS342" s="86" t="s">
        <v>72</v>
      </c>
      <c r="AT342" s="86" t="s">
        <v>72</v>
      </c>
      <c r="AU342" s="86" t="s">
        <v>72</v>
      </c>
      <c r="AV342" s="86" t="s">
        <v>72</v>
      </c>
      <c r="AW342" s="86" t="s">
        <v>72</v>
      </c>
      <c r="AX342" s="86" t="s">
        <v>72</v>
      </c>
      <c r="AY342" s="86" t="s">
        <v>72</v>
      </c>
      <c r="AZ342" s="86" t="s">
        <v>72</v>
      </c>
      <c r="BA342" s="86" t="s">
        <v>72</v>
      </c>
      <c r="BB342" s="86" t="s">
        <v>72</v>
      </c>
    </row>
    <row r="343" spans="1:56" ht="23.25" customHeight="1" x14ac:dyDescent="0.2">
      <c r="A343" s="392"/>
      <c r="B343" s="395"/>
      <c r="C343" s="396"/>
      <c r="D343" s="397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4"/>
      <c r="Q343" s="4"/>
      <c r="R343" s="10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10"/>
      <c r="AV343" s="4"/>
      <c r="AW343" s="10"/>
      <c r="AX343" s="4"/>
      <c r="AY343" s="4"/>
      <c r="AZ343" s="4"/>
      <c r="BA343" s="4"/>
      <c r="BB343" s="4"/>
    </row>
    <row r="346" spans="1:56" x14ac:dyDescent="0.2">
      <c r="C346" s="1072" t="s">
        <v>627</v>
      </c>
      <c r="D346" s="1072"/>
      <c r="E346" s="179"/>
      <c r="F346" s="179"/>
      <c r="G346" s="179"/>
      <c r="H346" s="179"/>
      <c r="I346" s="179"/>
      <c r="J346" s="179"/>
      <c r="K346" s="1083" t="s">
        <v>897</v>
      </c>
      <c r="L346" s="1072"/>
      <c r="M346" s="1072"/>
      <c r="AR346" s="179" t="s">
        <v>628</v>
      </c>
      <c r="AS346" s="179"/>
      <c r="AT346" s="179"/>
      <c r="AU346" s="179"/>
      <c r="AV346" s="179"/>
      <c r="AW346" s="179"/>
      <c r="AX346" s="179"/>
    </row>
    <row r="347" spans="1:56" x14ac:dyDescent="0.2">
      <c r="C347" s="1072" t="s">
        <v>629</v>
      </c>
      <c r="D347" s="1072"/>
      <c r="E347" s="179"/>
      <c r="F347" s="179"/>
      <c r="G347" s="179"/>
      <c r="H347" s="179"/>
      <c r="I347" s="179"/>
      <c r="J347" s="179"/>
      <c r="K347" s="179"/>
      <c r="AT347" s="244"/>
      <c r="AU347" s="244"/>
      <c r="AV347" s="244"/>
    </row>
    <row r="348" spans="1:56" x14ac:dyDescent="0.2">
      <c r="C348" s="1072" t="s">
        <v>630</v>
      </c>
      <c r="D348" s="1072"/>
      <c r="E348" s="179"/>
      <c r="F348" s="179"/>
      <c r="G348" s="179"/>
      <c r="H348" s="179"/>
      <c r="I348" s="179"/>
      <c r="J348" s="179"/>
      <c r="K348" s="179"/>
      <c r="AT348" s="244"/>
      <c r="AU348" s="244"/>
      <c r="AV348" s="244"/>
    </row>
    <row r="349" spans="1:56" x14ac:dyDescent="0.2">
      <c r="C349" s="1082" t="s">
        <v>631</v>
      </c>
      <c r="D349" s="1082"/>
      <c r="E349" s="180"/>
      <c r="F349" s="180"/>
      <c r="G349" s="180"/>
      <c r="H349" s="180"/>
      <c r="I349" s="180"/>
      <c r="J349" s="179"/>
      <c r="K349" s="1072" t="s">
        <v>632</v>
      </c>
      <c r="L349" s="1072"/>
      <c r="M349" s="1072"/>
      <c r="O349" s="398">
        <f>N44+N52</f>
        <v>1642996500</v>
      </c>
      <c r="AT349" s="179" t="s">
        <v>632</v>
      </c>
      <c r="AU349" s="179"/>
      <c r="AV349" s="179"/>
      <c r="BD349" s="398">
        <f>N53+N54</f>
        <v>900072000</v>
      </c>
    </row>
    <row r="350" spans="1:56" x14ac:dyDescent="0.2">
      <c r="C350" s="1082"/>
      <c r="D350" s="1082"/>
      <c r="E350" s="1082"/>
      <c r="F350" s="1082"/>
      <c r="G350" s="1082"/>
      <c r="H350" s="1082"/>
      <c r="I350" s="1082"/>
      <c r="J350" s="1082"/>
      <c r="K350" s="1082"/>
      <c r="AT350" s="17"/>
      <c r="AU350" s="244"/>
      <c r="AV350" s="17"/>
    </row>
    <row r="351" spans="1:56" x14ac:dyDescent="0.2">
      <c r="C351" s="1072"/>
      <c r="D351" s="1072"/>
      <c r="E351" s="1072"/>
      <c r="F351" s="1072"/>
      <c r="G351" s="1072"/>
      <c r="H351" s="1072"/>
      <c r="I351" s="1072"/>
      <c r="J351" s="1072"/>
      <c r="K351" s="1072"/>
      <c r="AT351" s="17"/>
      <c r="AU351" s="244"/>
      <c r="AV351" s="17"/>
    </row>
    <row r="352" spans="1:56" x14ac:dyDescent="0.2">
      <c r="C352" s="17"/>
      <c r="D352" s="244"/>
      <c r="E352" s="17"/>
      <c r="F352" s="17"/>
      <c r="G352" s="17"/>
      <c r="H352" s="17"/>
      <c r="I352" s="17"/>
      <c r="J352" s="17"/>
      <c r="K352" s="17"/>
      <c r="AT352" s="17"/>
      <c r="AU352" s="244"/>
      <c r="AV352" s="17"/>
    </row>
    <row r="353" spans="3:48" x14ac:dyDescent="0.2">
      <c r="C353" s="17"/>
      <c r="D353" s="244"/>
      <c r="E353" s="17"/>
      <c r="F353" s="17"/>
      <c r="G353" s="17"/>
      <c r="H353" s="17"/>
      <c r="I353" s="17"/>
      <c r="J353" s="17"/>
      <c r="K353" s="17"/>
      <c r="O353" s="398">
        <f>O349-BD349</f>
        <v>742924500</v>
      </c>
      <c r="AT353" s="17"/>
      <c r="AU353" s="244"/>
      <c r="AV353" s="17"/>
    </row>
    <row r="354" spans="3:48" x14ac:dyDescent="0.2">
      <c r="C354" s="17"/>
      <c r="D354" s="244"/>
      <c r="E354" s="17"/>
      <c r="F354" s="17"/>
      <c r="G354" s="17"/>
      <c r="H354" s="17"/>
      <c r="I354" s="17"/>
      <c r="J354" s="17"/>
      <c r="K354" s="17"/>
      <c r="AT354" s="17"/>
      <c r="AU354" s="244"/>
      <c r="AV354" s="17"/>
    </row>
    <row r="355" spans="3:48" x14ac:dyDescent="0.2">
      <c r="C355" s="1080" t="s">
        <v>633</v>
      </c>
      <c r="D355" s="1080"/>
      <c r="E355" s="181"/>
      <c r="F355" s="181"/>
      <c r="G355" s="181"/>
      <c r="H355" s="181"/>
      <c r="I355" s="181"/>
      <c r="J355" s="181"/>
      <c r="K355" s="1080" t="s">
        <v>634</v>
      </c>
      <c r="L355" s="1080"/>
      <c r="M355" s="1080"/>
      <c r="AT355" s="181" t="s">
        <v>634</v>
      </c>
      <c r="AU355" s="181"/>
      <c r="AV355" s="181"/>
    </row>
    <row r="356" spans="3:48" x14ac:dyDescent="0.2">
      <c r="C356" s="1081" t="s">
        <v>635</v>
      </c>
      <c r="D356" s="1081"/>
      <c r="E356" s="182"/>
      <c r="F356" s="182"/>
      <c r="G356" s="182"/>
      <c r="H356" s="182"/>
      <c r="I356" s="182"/>
      <c r="J356" s="179"/>
      <c r="K356" s="1072" t="s">
        <v>636</v>
      </c>
      <c r="L356" s="1072"/>
      <c r="M356" s="1072"/>
      <c r="AT356" s="179" t="s">
        <v>636</v>
      </c>
      <c r="AU356" s="179"/>
      <c r="AV356" s="179"/>
    </row>
  </sheetData>
  <autoFilter ref="AT49:AU139" xr:uid="{00000000-0009-0000-0000-000001000000}"/>
  <mergeCells count="76">
    <mergeCell ref="A1:BB1"/>
    <mergeCell ref="A2:BB2"/>
    <mergeCell ref="A7:A9"/>
    <mergeCell ref="B7:B9"/>
    <mergeCell ref="C7:C9"/>
    <mergeCell ref="D7:D9"/>
    <mergeCell ref="E7:E9"/>
    <mergeCell ref="I7:L7"/>
    <mergeCell ref="P7:P9"/>
    <mergeCell ref="S7:W7"/>
    <mergeCell ref="X7:Z7"/>
    <mergeCell ref="AA7:AB7"/>
    <mergeCell ref="AC7:AC9"/>
    <mergeCell ref="X8:X9"/>
    <mergeCell ref="Y8:Y9"/>
    <mergeCell ref="AM7:AM9"/>
    <mergeCell ref="AF7:AH7"/>
    <mergeCell ref="AI7:AJ7"/>
    <mergeCell ref="AK7:AK9"/>
    <mergeCell ref="AL7:AL9"/>
    <mergeCell ref="AY7:AY9"/>
    <mergeCell ref="AI8:AI9"/>
    <mergeCell ref="AJ8:AJ9"/>
    <mergeCell ref="AF8:AF9"/>
    <mergeCell ref="AG8:AG9"/>
    <mergeCell ref="AH8:AH9"/>
    <mergeCell ref="AZ7:BB7"/>
    <mergeCell ref="AN7:AN9"/>
    <mergeCell ref="AO7:AO9"/>
    <mergeCell ref="AP7:AP9"/>
    <mergeCell ref="AQ7:AT7"/>
    <mergeCell ref="AU7:AU9"/>
    <mergeCell ref="AV7:AX7"/>
    <mergeCell ref="AQ8:AQ9"/>
    <mergeCell ref="AR8:AR9"/>
    <mergeCell ref="AS8:AS9"/>
    <mergeCell ref="AT8:AT9"/>
    <mergeCell ref="AV8:AV9"/>
    <mergeCell ref="AW8:AW9"/>
    <mergeCell ref="AX8:AX9"/>
    <mergeCell ref="AZ8:AZ9"/>
    <mergeCell ref="BA8:BB8"/>
    <mergeCell ref="V8:V9"/>
    <mergeCell ref="W8:W9"/>
    <mergeCell ref="AD7:AE7"/>
    <mergeCell ref="Q7:Q9"/>
    <mergeCell ref="R7:R9"/>
    <mergeCell ref="Z8:Z9"/>
    <mergeCell ref="AA8:AA9"/>
    <mergeCell ref="AB8:AB9"/>
    <mergeCell ref="AD8:AD9"/>
    <mergeCell ref="AE8:AE9"/>
    <mergeCell ref="S8:S9"/>
    <mergeCell ref="T8:T9"/>
    <mergeCell ref="U8:U9"/>
    <mergeCell ref="F7:F9"/>
    <mergeCell ref="G7:G9"/>
    <mergeCell ref="H8:H9"/>
    <mergeCell ref="M7:M9"/>
    <mergeCell ref="O7:O9"/>
    <mergeCell ref="N7:N9"/>
    <mergeCell ref="I8:I9"/>
    <mergeCell ref="J8:K8"/>
    <mergeCell ref="L8:L9"/>
    <mergeCell ref="K355:M355"/>
    <mergeCell ref="K356:M356"/>
    <mergeCell ref="C346:D346"/>
    <mergeCell ref="C347:D347"/>
    <mergeCell ref="C348:D348"/>
    <mergeCell ref="C349:D349"/>
    <mergeCell ref="C355:D355"/>
    <mergeCell ref="C356:D356"/>
    <mergeCell ref="C350:K350"/>
    <mergeCell ref="C351:K351"/>
    <mergeCell ref="K349:M349"/>
    <mergeCell ref="K346:M346"/>
  </mergeCells>
  <pageMargins left="1.79" right="0.28000000000000003" top="0.9055118110236221" bottom="0.62992125984251968" header="0.51181102362204722" footer="0.23622047244094491"/>
  <pageSetup paperSize="5" scale="65" orientation="landscape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V348"/>
  <sheetViews>
    <sheetView zoomScale="75" zoomScaleNormal="75" workbookViewId="0">
      <pane xSplit="4" ySplit="3" topLeftCell="AH106" activePane="bottomRight" state="frozen"/>
      <selection pane="topRight" activeCell="E1" sqref="E1"/>
      <selection pane="bottomLeft" activeCell="A4" sqref="A4"/>
      <selection pane="bottomRight" activeCell="C333" sqref="C333"/>
    </sheetView>
  </sheetViews>
  <sheetFormatPr baseColWidth="10" defaultColWidth="9.1640625" defaultRowHeight="15" x14ac:dyDescent="0.2"/>
  <cols>
    <col min="1" max="1" width="6.5" style="1" customWidth="1"/>
    <col min="2" max="2" width="24" style="1" customWidth="1"/>
    <col min="3" max="3" width="42.33203125" style="1" customWidth="1"/>
    <col min="4" max="4" width="24.5" style="167" customWidth="1"/>
    <col min="5" max="5" width="14.1640625" style="1" customWidth="1"/>
    <col min="6" max="6" width="13.33203125" style="1" customWidth="1"/>
    <col min="7" max="7" width="9.1640625" style="1"/>
    <col min="8" max="8" width="19" style="1" customWidth="1"/>
    <col min="9" max="9" width="12.1640625" style="1" customWidth="1"/>
    <col min="10" max="10" width="13.5" style="1" customWidth="1"/>
    <col min="11" max="11" width="7.1640625" style="1" customWidth="1"/>
    <col min="12" max="12" width="18.6640625" style="167" customWidth="1"/>
    <col min="13" max="13" width="6.5" style="1" customWidth="1"/>
    <col min="14" max="14" width="21.6640625" style="1" customWidth="1"/>
    <col min="15" max="15" width="16.5" style="1" customWidth="1"/>
    <col min="16" max="16" width="11.6640625" style="1" customWidth="1"/>
    <col min="17" max="17" width="28.1640625" style="1" customWidth="1"/>
    <col min="18" max="18" width="11.83203125" style="1" customWidth="1"/>
    <col min="19" max="19" width="13" style="1" customWidth="1"/>
    <col min="20" max="20" width="9.1640625" style="1" customWidth="1"/>
    <col min="21" max="21" width="11.5" style="1" customWidth="1"/>
    <col min="22" max="22" width="33.5" style="1" customWidth="1"/>
    <col min="23" max="23" width="8.33203125" style="1" customWidth="1"/>
    <col min="24" max="26" width="9.1640625" style="1" customWidth="1"/>
    <col min="27" max="27" width="7.5" style="1" customWidth="1"/>
    <col min="28" max="28" width="8.33203125" style="1" customWidth="1"/>
    <col min="29" max="29" width="6.83203125" style="1" customWidth="1"/>
    <col min="30" max="30" width="8" style="1" customWidth="1"/>
    <col min="31" max="31" width="9.1640625" style="1" customWidth="1"/>
    <col min="32" max="32" width="8" style="1" customWidth="1"/>
    <col min="33" max="33" width="5.83203125" style="1" customWidth="1"/>
    <col min="34" max="34" width="6.5" style="1" customWidth="1"/>
    <col min="35" max="36" width="9.1640625" style="1"/>
    <col min="37" max="37" width="9.5" style="1" customWidth="1"/>
    <col min="38" max="38" width="6.5" style="1" customWidth="1"/>
    <col min="39" max="39" width="7.6640625" style="1" customWidth="1"/>
    <col min="40" max="40" width="25.5" style="1" customWidth="1"/>
    <col min="41" max="41" width="14" style="167" customWidth="1"/>
    <col min="42" max="42" width="9.1640625" style="1"/>
    <col min="43" max="43" width="36.6640625" style="167" customWidth="1"/>
    <col min="44" max="44" width="25.5" style="1" customWidth="1"/>
    <col min="45" max="45" width="10" style="1" customWidth="1"/>
    <col min="46" max="46" width="23.33203125" style="1" customWidth="1"/>
    <col min="47" max="47" width="6.5" style="1" customWidth="1"/>
    <col min="48" max="48" width="7.5" style="1" customWidth="1"/>
    <col min="49" max="16384" width="9.1640625" style="1"/>
  </cols>
  <sheetData>
    <row r="1" spans="1:48" ht="26" x14ac:dyDescent="0.3">
      <c r="A1" s="1063" t="s">
        <v>0</v>
      </c>
      <c r="B1" s="1063"/>
      <c r="C1" s="1063"/>
      <c r="D1" s="1063"/>
      <c r="E1" s="1063"/>
      <c r="F1" s="1063"/>
      <c r="G1" s="1063"/>
      <c r="H1" s="1063"/>
      <c r="I1" s="1063"/>
      <c r="J1" s="1063"/>
      <c r="K1" s="1063"/>
      <c r="L1" s="1063"/>
      <c r="M1" s="1063"/>
      <c r="N1" s="1063"/>
      <c r="O1" s="1063"/>
      <c r="P1" s="1063"/>
      <c r="Q1" s="1063"/>
      <c r="R1" s="1063"/>
      <c r="S1" s="1063"/>
      <c r="T1" s="1063"/>
      <c r="U1" s="1063"/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</row>
    <row r="2" spans="1:48" ht="26" x14ac:dyDescent="0.3">
      <c r="A2" s="1063" t="s">
        <v>1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</row>
    <row r="3" spans="1:48" ht="26" x14ac:dyDescent="0.3">
      <c r="A3" s="1063" t="s">
        <v>2</v>
      </c>
      <c r="B3" s="1063"/>
      <c r="C3" s="1063"/>
      <c r="D3" s="1063"/>
      <c r="E3" s="1063"/>
      <c r="F3" s="1063"/>
      <c r="G3" s="1063"/>
      <c r="H3" s="1063"/>
      <c r="I3" s="1063"/>
      <c r="J3" s="1063"/>
      <c r="K3" s="1063"/>
      <c r="L3" s="1063"/>
      <c r="M3" s="1063"/>
      <c r="N3" s="1063"/>
      <c r="O3" s="1063"/>
      <c r="P3" s="1063"/>
      <c r="Q3" s="1063"/>
      <c r="R3" s="1063"/>
      <c r="S3" s="1063"/>
      <c r="T3" s="1063"/>
      <c r="U3" s="1063"/>
      <c r="V3" s="1063"/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  <c r="AN3" s="1063"/>
      <c r="AO3" s="1063"/>
      <c r="AP3" s="1063"/>
      <c r="AQ3" s="1063"/>
      <c r="AR3" s="1063"/>
      <c r="AS3" s="1063"/>
      <c r="AT3" s="1063"/>
      <c r="AU3" s="1063"/>
      <c r="AV3" s="1063"/>
    </row>
    <row r="5" spans="1:48" s="164" customFormat="1" ht="36" customHeight="1" x14ac:dyDescent="0.2">
      <c r="A5" s="1064" t="s">
        <v>3</v>
      </c>
      <c r="B5" s="1065" t="s">
        <v>4</v>
      </c>
      <c r="C5" s="1066" t="s">
        <v>5</v>
      </c>
      <c r="D5" s="1066" t="s">
        <v>6</v>
      </c>
      <c r="E5" s="1066" t="s">
        <v>7</v>
      </c>
      <c r="F5" s="1066" t="s">
        <v>8</v>
      </c>
      <c r="G5" s="1066"/>
      <c r="H5" s="1066"/>
      <c r="I5" s="1066"/>
      <c r="J5" s="1067" t="s">
        <v>9</v>
      </c>
      <c r="K5" s="1066" t="s">
        <v>10</v>
      </c>
      <c r="L5" s="1066" t="s">
        <v>11</v>
      </c>
      <c r="M5" s="1066" t="s">
        <v>12</v>
      </c>
      <c r="N5" s="1066"/>
      <c r="O5" s="1066"/>
      <c r="P5" s="1066"/>
      <c r="Q5" s="1066"/>
      <c r="R5" s="1066" t="s">
        <v>13</v>
      </c>
      <c r="S5" s="1066"/>
      <c r="T5" s="1066"/>
      <c r="U5" s="1066" t="s">
        <v>14</v>
      </c>
      <c r="V5" s="1066"/>
      <c r="W5" s="1066" t="s">
        <v>15</v>
      </c>
      <c r="X5" s="1066" t="s">
        <v>16</v>
      </c>
      <c r="Y5" s="1066"/>
      <c r="Z5" s="1066" t="s">
        <v>17</v>
      </c>
      <c r="AA5" s="1066"/>
      <c r="AB5" s="1066"/>
      <c r="AC5" s="1066" t="s">
        <v>18</v>
      </c>
      <c r="AD5" s="1066"/>
      <c r="AE5" s="1064" t="s">
        <v>19</v>
      </c>
      <c r="AF5" s="1070" t="s">
        <v>20</v>
      </c>
      <c r="AG5" s="1070" t="s">
        <v>21</v>
      </c>
      <c r="AH5" s="1070" t="s">
        <v>22</v>
      </c>
      <c r="AI5" s="1066" t="s">
        <v>23</v>
      </c>
      <c r="AJ5" s="1070" t="s">
        <v>24</v>
      </c>
      <c r="AK5" s="1070" t="s">
        <v>25</v>
      </c>
      <c r="AL5" s="1070"/>
      <c r="AM5" s="1070"/>
      <c r="AN5" s="1070"/>
      <c r="AO5" s="1070" t="s">
        <v>26</v>
      </c>
      <c r="AP5" s="1070" t="s">
        <v>27</v>
      </c>
      <c r="AQ5" s="1070"/>
      <c r="AR5" s="1070"/>
      <c r="AS5" s="1076" t="s">
        <v>28</v>
      </c>
      <c r="AT5" s="1079" t="s">
        <v>29</v>
      </c>
      <c r="AU5" s="1079"/>
      <c r="AV5" s="1079"/>
    </row>
    <row r="6" spans="1:48" ht="38.25" customHeight="1" x14ac:dyDescent="0.2">
      <c r="A6" s="1064"/>
      <c r="B6" s="1065"/>
      <c r="C6" s="1066"/>
      <c r="D6" s="1066"/>
      <c r="E6" s="1066"/>
      <c r="F6" s="1071" t="s">
        <v>30</v>
      </c>
      <c r="G6" s="1071" t="s">
        <v>31</v>
      </c>
      <c r="H6" s="1071"/>
      <c r="I6" s="1071" t="s">
        <v>32</v>
      </c>
      <c r="J6" s="1068"/>
      <c r="K6" s="1066"/>
      <c r="L6" s="1066"/>
      <c r="M6" s="1071" t="s">
        <v>33</v>
      </c>
      <c r="N6" s="1071" t="s">
        <v>34</v>
      </c>
      <c r="O6" s="1071" t="s">
        <v>35</v>
      </c>
      <c r="P6" s="1071" t="s">
        <v>36</v>
      </c>
      <c r="Q6" s="1071" t="s">
        <v>37</v>
      </c>
      <c r="R6" s="1066" t="s">
        <v>38</v>
      </c>
      <c r="S6" s="1066" t="s">
        <v>39</v>
      </c>
      <c r="T6" s="1066" t="s">
        <v>40</v>
      </c>
      <c r="U6" s="1071" t="s">
        <v>41</v>
      </c>
      <c r="V6" s="1071" t="s">
        <v>12</v>
      </c>
      <c r="W6" s="1066"/>
      <c r="X6" s="1066" t="s">
        <v>42</v>
      </c>
      <c r="Y6" s="1066" t="s">
        <v>43</v>
      </c>
      <c r="Z6" s="1066" t="s">
        <v>44</v>
      </c>
      <c r="AA6" s="1066" t="s">
        <v>45</v>
      </c>
      <c r="AB6" s="1066" t="s">
        <v>11</v>
      </c>
      <c r="AC6" s="1071" t="s">
        <v>46</v>
      </c>
      <c r="AD6" s="1071" t="s">
        <v>47</v>
      </c>
      <c r="AE6" s="1064"/>
      <c r="AF6" s="1070"/>
      <c r="AG6" s="1070"/>
      <c r="AH6" s="1070"/>
      <c r="AI6" s="1066"/>
      <c r="AJ6" s="1070"/>
      <c r="AK6" s="1070" t="s">
        <v>48</v>
      </c>
      <c r="AL6" s="1070" t="s">
        <v>49</v>
      </c>
      <c r="AM6" s="1070" t="s">
        <v>50</v>
      </c>
      <c r="AN6" s="1070" t="s">
        <v>51</v>
      </c>
      <c r="AO6" s="1070"/>
      <c r="AP6" s="1070" t="s">
        <v>52</v>
      </c>
      <c r="AQ6" s="1073" t="s">
        <v>53</v>
      </c>
      <c r="AR6" s="1073" t="s">
        <v>54</v>
      </c>
      <c r="AS6" s="1077"/>
      <c r="AT6" s="1070" t="s">
        <v>55</v>
      </c>
      <c r="AU6" s="1074" t="s">
        <v>56</v>
      </c>
      <c r="AV6" s="1075"/>
    </row>
    <row r="7" spans="1:48" ht="24.75" customHeight="1" x14ac:dyDescent="0.2">
      <c r="A7" s="1064"/>
      <c r="B7" s="1065"/>
      <c r="C7" s="1066"/>
      <c r="D7" s="1066"/>
      <c r="E7" s="1066"/>
      <c r="F7" s="1071"/>
      <c r="G7" s="2" t="s">
        <v>41</v>
      </c>
      <c r="H7" s="243" t="s">
        <v>12</v>
      </c>
      <c r="I7" s="1071"/>
      <c r="J7" s="1069"/>
      <c r="K7" s="1066"/>
      <c r="L7" s="1066"/>
      <c r="M7" s="1071"/>
      <c r="N7" s="1071"/>
      <c r="O7" s="1071"/>
      <c r="P7" s="1071"/>
      <c r="Q7" s="1071"/>
      <c r="R7" s="1066"/>
      <c r="S7" s="1066"/>
      <c r="T7" s="1066"/>
      <c r="U7" s="1071"/>
      <c r="V7" s="1071"/>
      <c r="W7" s="1066"/>
      <c r="X7" s="1066"/>
      <c r="Y7" s="1066"/>
      <c r="Z7" s="1066"/>
      <c r="AA7" s="1066"/>
      <c r="AB7" s="1066"/>
      <c r="AC7" s="1071"/>
      <c r="AD7" s="1071"/>
      <c r="AE7" s="1064"/>
      <c r="AF7" s="1070"/>
      <c r="AG7" s="1070"/>
      <c r="AH7" s="1070"/>
      <c r="AI7" s="1066"/>
      <c r="AJ7" s="1070"/>
      <c r="AK7" s="1070"/>
      <c r="AL7" s="1070"/>
      <c r="AM7" s="1070"/>
      <c r="AN7" s="1070"/>
      <c r="AO7" s="1070"/>
      <c r="AP7" s="1070"/>
      <c r="AQ7" s="1073"/>
      <c r="AR7" s="1073"/>
      <c r="AS7" s="1078"/>
      <c r="AT7" s="1070"/>
      <c r="AU7" s="245" t="s">
        <v>57</v>
      </c>
      <c r="AV7" s="10" t="s">
        <v>58</v>
      </c>
    </row>
    <row r="8" spans="1:48" ht="21" customHeight="1" x14ac:dyDescent="0.2">
      <c r="A8" s="3">
        <v>1</v>
      </c>
      <c r="B8" s="11">
        <v>2</v>
      </c>
      <c r="C8" s="3">
        <v>3</v>
      </c>
      <c r="D8" s="3">
        <v>4</v>
      </c>
      <c r="E8" s="11">
        <v>5</v>
      </c>
      <c r="F8" s="3">
        <v>6</v>
      </c>
      <c r="G8" s="3">
        <v>7</v>
      </c>
      <c r="H8" s="11">
        <v>8</v>
      </c>
      <c r="I8" s="3">
        <v>9</v>
      </c>
      <c r="J8" s="3">
        <v>10</v>
      </c>
      <c r="K8" s="11">
        <v>11</v>
      </c>
      <c r="L8" s="3">
        <v>12</v>
      </c>
      <c r="M8" s="3">
        <v>13</v>
      </c>
      <c r="N8" s="11">
        <v>14</v>
      </c>
      <c r="O8" s="3">
        <v>15</v>
      </c>
      <c r="P8" s="3">
        <v>16</v>
      </c>
      <c r="Q8" s="11">
        <v>17</v>
      </c>
      <c r="R8" s="3">
        <v>18</v>
      </c>
      <c r="S8" s="3">
        <v>19</v>
      </c>
      <c r="T8" s="11">
        <v>20</v>
      </c>
      <c r="U8" s="3">
        <v>21</v>
      </c>
      <c r="V8" s="3">
        <v>22</v>
      </c>
      <c r="W8" s="11">
        <v>23</v>
      </c>
      <c r="X8" s="3">
        <v>24</v>
      </c>
      <c r="Y8" s="3">
        <v>25</v>
      </c>
      <c r="Z8" s="11">
        <v>26</v>
      </c>
      <c r="AA8" s="3">
        <v>27</v>
      </c>
      <c r="AB8" s="3">
        <v>28</v>
      </c>
      <c r="AC8" s="11">
        <v>29</v>
      </c>
      <c r="AD8" s="3">
        <v>30</v>
      </c>
      <c r="AE8" s="3">
        <v>31</v>
      </c>
      <c r="AF8" s="11">
        <v>32</v>
      </c>
      <c r="AG8" s="3">
        <v>33</v>
      </c>
      <c r="AH8" s="3">
        <v>34</v>
      </c>
      <c r="AI8" s="11">
        <v>35</v>
      </c>
      <c r="AJ8" s="3">
        <v>36</v>
      </c>
      <c r="AK8" s="3">
        <v>37</v>
      </c>
      <c r="AL8" s="11">
        <v>38</v>
      </c>
      <c r="AM8" s="3">
        <v>39</v>
      </c>
      <c r="AN8" s="3">
        <v>40</v>
      </c>
      <c r="AO8" s="11">
        <v>41</v>
      </c>
      <c r="AP8" s="3">
        <v>42</v>
      </c>
      <c r="AQ8" s="3">
        <v>43</v>
      </c>
      <c r="AR8" s="11">
        <v>44</v>
      </c>
      <c r="AS8" s="3">
        <v>45</v>
      </c>
      <c r="AT8" s="3">
        <v>46</v>
      </c>
      <c r="AU8" s="11">
        <v>47</v>
      </c>
      <c r="AV8" s="3">
        <v>48</v>
      </c>
    </row>
    <row r="9" spans="1:48" s="166" customFormat="1" ht="22.5" customHeight="1" x14ac:dyDescent="0.2">
      <c r="A9" s="5">
        <v>1</v>
      </c>
      <c r="B9" s="237" t="s">
        <v>59</v>
      </c>
      <c r="C9" s="174"/>
      <c r="D9" s="113"/>
      <c r="E9" s="174"/>
      <c r="F9" s="174"/>
      <c r="G9" s="174"/>
      <c r="H9" s="174"/>
      <c r="I9" s="174"/>
      <c r="J9" s="174"/>
      <c r="K9" s="174"/>
      <c r="L9" s="11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242">
        <f>SUM(AN10,AN14,AN155,AN274,AN322,AN332)</f>
        <v>31687777389.630577</v>
      </c>
      <c r="AO9" s="113"/>
      <c r="AP9" s="174"/>
      <c r="AQ9" s="113"/>
      <c r="AR9" s="174"/>
      <c r="AS9" s="174"/>
      <c r="AT9" s="174"/>
      <c r="AU9" s="174"/>
      <c r="AV9" s="174"/>
    </row>
    <row r="10" spans="1:48" ht="16" x14ac:dyDescent="0.2">
      <c r="A10" s="5" t="s">
        <v>60</v>
      </c>
      <c r="B10" s="6" t="s">
        <v>61</v>
      </c>
      <c r="C10" s="140"/>
      <c r="D10" s="141"/>
      <c r="E10" s="140"/>
      <c r="F10" s="140"/>
      <c r="G10" s="140"/>
      <c r="H10" s="140"/>
      <c r="I10" s="140"/>
      <c r="J10" s="4"/>
      <c r="K10" s="4"/>
      <c r="L10" s="1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149"/>
      <c r="AI10" s="14"/>
      <c r="AJ10" s="21"/>
      <c r="AK10" s="4"/>
      <c r="AL10" s="4"/>
      <c r="AM10" s="4"/>
      <c r="AN10" s="150"/>
      <c r="AO10" s="10"/>
      <c r="AP10" s="149"/>
      <c r="AQ10" s="200"/>
      <c r="AR10" s="153"/>
      <c r="AS10" s="154"/>
      <c r="AT10" s="4"/>
      <c r="AU10" s="4"/>
      <c r="AV10" s="4"/>
    </row>
    <row r="11" spans="1:48" s="165" customFormat="1" ht="16" x14ac:dyDescent="0.2">
      <c r="A11" s="12" t="s">
        <v>62</v>
      </c>
      <c r="B11" s="13" t="s">
        <v>61</v>
      </c>
      <c r="C11" s="140"/>
      <c r="D11" s="141"/>
      <c r="E11" s="140"/>
      <c r="F11" s="140"/>
      <c r="G11" s="140"/>
      <c r="H11" s="140"/>
      <c r="I11" s="140"/>
      <c r="J11" s="14"/>
      <c r="K11" s="14"/>
      <c r="L11" s="12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21"/>
      <c r="AK11" s="14"/>
      <c r="AL11" s="14"/>
      <c r="AM11" s="14"/>
      <c r="AN11" s="151"/>
      <c r="AO11" s="124"/>
      <c r="AP11" s="155"/>
      <c r="AQ11" s="201"/>
      <c r="AR11" s="139"/>
      <c r="AS11" s="138"/>
      <c r="AT11" s="14"/>
      <c r="AU11" s="14"/>
      <c r="AV11" s="14"/>
    </row>
    <row r="12" spans="1:48" ht="16" x14ac:dyDescent="0.2">
      <c r="A12" s="5"/>
      <c r="B12" s="7" t="s">
        <v>63</v>
      </c>
      <c r="C12" s="140"/>
      <c r="D12" s="141"/>
      <c r="E12" s="140"/>
      <c r="F12" s="140"/>
      <c r="G12" s="140"/>
      <c r="H12" s="140"/>
      <c r="I12" s="140"/>
      <c r="J12" s="4"/>
      <c r="K12" s="4"/>
      <c r="L12" s="1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14"/>
      <c r="AI12" s="14"/>
      <c r="AJ12" s="21"/>
      <c r="AK12" s="4"/>
      <c r="AL12" s="4"/>
      <c r="AM12" s="4"/>
      <c r="AN12" s="152"/>
      <c r="AO12" s="10"/>
      <c r="AP12" s="156"/>
      <c r="AQ12" s="202"/>
      <c r="AR12" s="157"/>
      <c r="AS12" s="158"/>
      <c r="AT12" s="4"/>
      <c r="AU12" s="4"/>
      <c r="AV12" s="4"/>
    </row>
    <row r="13" spans="1:48" x14ac:dyDescent="0.2">
      <c r="A13" s="5"/>
      <c r="B13" s="7"/>
      <c r="C13" s="4"/>
      <c r="D13" s="10"/>
      <c r="E13" s="4"/>
      <c r="F13" s="4"/>
      <c r="G13" s="4"/>
      <c r="H13" s="4"/>
      <c r="I13" s="4"/>
      <c r="J13" s="4"/>
      <c r="K13" s="4"/>
      <c r="L13" s="1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10"/>
      <c r="AP13" s="4"/>
      <c r="AQ13" s="10"/>
      <c r="AR13" s="4"/>
      <c r="AS13" s="4"/>
      <c r="AT13" s="4"/>
      <c r="AU13" s="4"/>
      <c r="AV13" s="4"/>
    </row>
    <row r="14" spans="1:48" s="166" customFormat="1" ht="29.25" customHeight="1" x14ac:dyDescent="0.2">
      <c r="A14" s="5" t="s">
        <v>64</v>
      </c>
      <c r="B14" s="237" t="s">
        <v>65</v>
      </c>
      <c r="C14" s="174"/>
      <c r="D14" s="113"/>
      <c r="E14" s="174"/>
      <c r="F14" s="174"/>
      <c r="G14" s="174"/>
      <c r="H14" s="174"/>
      <c r="I14" s="174"/>
      <c r="J14" s="174"/>
      <c r="K14" s="174"/>
      <c r="L14" s="11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174"/>
      <c r="AL14" s="174"/>
      <c r="AM14" s="174"/>
      <c r="AN14" s="241">
        <f>SUM(AN15,AN23,AN41,AN44,AN48,AN138,AN142,AN145,AN148,AN151)</f>
        <v>2211631546.4216733</v>
      </c>
      <c r="AO14" s="113"/>
      <c r="AP14" s="174"/>
      <c r="AQ14" s="113"/>
      <c r="AR14" s="174"/>
      <c r="AS14" s="174"/>
      <c r="AT14" s="174"/>
      <c r="AU14" s="174"/>
      <c r="AV14" s="174"/>
    </row>
    <row r="15" spans="1:48" s="166" customFormat="1" ht="20" customHeight="1" x14ac:dyDescent="0.2">
      <c r="A15" s="5" t="s">
        <v>66</v>
      </c>
      <c r="B15" s="67" t="s">
        <v>67</v>
      </c>
      <c r="C15" s="174"/>
      <c r="D15" s="113"/>
      <c r="E15" s="174"/>
      <c r="F15" s="174"/>
      <c r="G15" s="174"/>
      <c r="H15" s="174"/>
      <c r="I15" s="174"/>
      <c r="J15" s="174"/>
      <c r="K15" s="174"/>
      <c r="L15" s="11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174"/>
      <c r="AL15" s="174"/>
      <c r="AM15" s="174"/>
      <c r="AN15" s="241">
        <f>SUM(AN16:AN21)</f>
        <v>1010000000</v>
      </c>
      <c r="AO15" s="113"/>
      <c r="AP15" s="174"/>
      <c r="AQ15" s="113"/>
      <c r="AR15" s="174"/>
      <c r="AS15" s="174"/>
      <c r="AT15" s="174"/>
      <c r="AU15" s="174"/>
      <c r="AV15" s="174"/>
    </row>
    <row r="16" spans="1:48" s="166" customFormat="1" ht="20" customHeight="1" x14ac:dyDescent="0.2">
      <c r="A16" s="5"/>
      <c r="B16" s="67" t="s">
        <v>68</v>
      </c>
      <c r="C16" s="142" t="s">
        <v>69</v>
      </c>
      <c r="D16" s="143" t="s">
        <v>70</v>
      </c>
      <c r="E16" s="238"/>
      <c r="F16" s="238"/>
      <c r="G16" s="238"/>
      <c r="H16" s="238"/>
      <c r="I16" s="238"/>
      <c r="J16" s="143" t="s">
        <v>71</v>
      </c>
      <c r="K16" s="145" t="s">
        <v>72</v>
      </c>
      <c r="L16" s="145"/>
      <c r="M16" s="238"/>
      <c r="N16" s="143" t="s">
        <v>72</v>
      </c>
      <c r="O16" s="143" t="s">
        <v>72</v>
      </c>
      <c r="P16" s="143" t="s">
        <v>73</v>
      </c>
      <c r="Q16" s="143" t="s">
        <v>72</v>
      </c>
      <c r="R16" s="174" t="s">
        <v>72</v>
      </c>
      <c r="S16" s="174" t="s">
        <v>72</v>
      </c>
      <c r="T16" s="174" t="s">
        <v>72</v>
      </c>
      <c r="U16" s="174" t="s">
        <v>72</v>
      </c>
      <c r="V16" s="174" t="s">
        <v>72</v>
      </c>
      <c r="W16" s="174" t="s">
        <v>72</v>
      </c>
      <c r="X16" s="174" t="s">
        <v>72</v>
      </c>
      <c r="Y16" s="174" t="s">
        <v>72</v>
      </c>
      <c r="Z16" s="174" t="s">
        <v>72</v>
      </c>
      <c r="AA16" s="174" t="s">
        <v>72</v>
      </c>
      <c r="AB16" s="174" t="s">
        <v>72</v>
      </c>
      <c r="AC16" s="174" t="s">
        <v>72</v>
      </c>
      <c r="AD16" s="174" t="s">
        <v>72</v>
      </c>
      <c r="AE16" s="174" t="s">
        <v>72</v>
      </c>
      <c r="AF16" s="174" t="s">
        <v>72</v>
      </c>
      <c r="AG16" s="174" t="s">
        <v>72</v>
      </c>
      <c r="AH16" s="174" t="s">
        <v>72</v>
      </c>
      <c r="AI16" s="30" t="s">
        <v>74</v>
      </c>
      <c r="AJ16" s="30" t="s">
        <v>75</v>
      </c>
      <c r="AK16" s="175"/>
      <c r="AL16" s="175"/>
      <c r="AM16" s="175"/>
      <c r="AN16" s="54">
        <v>600000000</v>
      </c>
      <c r="AO16" s="168" t="s">
        <v>637</v>
      </c>
      <c r="AP16" s="178" t="s">
        <v>72</v>
      </c>
      <c r="AQ16" s="168" t="s">
        <v>638</v>
      </c>
      <c r="AR16" s="176" t="s">
        <v>605</v>
      </c>
      <c r="AS16" s="178" t="s">
        <v>72</v>
      </c>
      <c r="AT16" s="176" t="s">
        <v>642</v>
      </c>
      <c r="AU16" s="178" t="s">
        <v>72</v>
      </c>
      <c r="AV16" s="178" t="s">
        <v>72</v>
      </c>
    </row>
    <row r="17" spans="1:48" s="166" customFormat="1" ht="20" customHeight="1" x14ac:dyDescent="0.2">
      <c r="A17" s="5"/>
      <c r="B17" s="67"/>
      <c r="C17" s="142" t="s">
        <v>76</v>
      </c>
      <c r="D17" s="143" t="s">
        <v>77</v>
      </c>
      <c r="E17" s="238"/>
      <c r="F17" s="238"/>
      <c r="G17" s="238"/>
      <c r="H17" s="238"/>
      <c r="I17" s="238"/>
      <c r="J17" s="143" t="s">
        <v>78</v>
      </c>
      <c r="K17" s="143" t="s">
        <v>79</v>
      </c>
      <c r="L17" s="145"/>
      <c r="M17" s="238"/>
      <c r="N17" s="143" t="s">
        <v>72</v>
      </c>
      <c r="O17" s="143" t="s">
        <v>72</v>
      </c>
      <c r="P17" s="143" t="s">
        <v>80</v>
      </c>
      <c r="Q17" s="143" t="s">
        <v>72</v>
      </c>
      <c r="R17" s="174" t="s">
        <v>72</v>
      </c>
      <c r="S17" s="174" t="s">
        <v>72</v>
      </c>
      <c r="T17" s="174" t="s">
        <v>72</v>
      </c>
      <c r="U17" s="174" t="s">
        <v>72</v>
      </c>
      <c r="V17" s="174" t="s">
        <v>72</v>
      </c>
      <c r="W17" s="174" t="s">
        <v>72</v>
      </c>
      <c r="X17" s="174" t="s">
        <v>72</v>
      </c>
      <c r="Y17" s="174" t="s">
        <v>72</v>
      </c>
      <c r="Z17" s="174" t="s">
        <v>72</v>
      </c>
      <c r="AA17" s="174" t="s">
        <v>72</v>
      </c>
      <c r="AB17" s="174" t="s">
        <v>72</v>
      </c>
      <c r="AC17" s="174" t="s">
        <v>72</v>
      </c>
      <c r="AD17" s="174" t="s">
        <v>72</v>
      </c>
      <c r="AE17" s="174" t="s">
        <v>72</v>
      </c>
      <c r="AF17" s="174" t="s">
        <v>72</v>
      </c>
      <c r="AG17" s="174" t="s">
        <v>72</v>
      </c>
      <c r="AH17" s="174" t="s">
        <v>72</v>
      </c>
      <c r="AI17" s="30" t="s">
        <v>81</v>
      </c>
      <c r="AJ17" s="30" t="s">
        <v>82</v>
      </c>
      <c r="AK17" s="175"/>
      <c r="AL17" s="175"/>
      <c r="AM17" s="175"/>
      <c r="AN17" s="54">
        <v>80000000</v>
      </c>
      <c r="AO17" s="168" t="s">
        <v>637</v>
      </c>
      <c r="AP17" s="178" t="s">
        <v>72</v>
      </c>
      <c r="AQ17" s="168" t="s">
        <v>638</v>
      </c>
      <c r="AR17" s="176" t="s">
        <v>640</v>
      </c>
      <c r="AS17" s="178" t="s">
        <v>72</v>
      </c>
      <c r="AT17" s="176" t="s">
        <v>642</v>
      </c>
      <c r="AU17" s="178" t="s">
        <v>72</v>
      </c>
      <c r="AV17" s="178" t="s">
        <v>72</v>
      </c>
    </row>
    <row r="18" spans="1:48" s="166" customFormat="1" ht="20" customHeight="1" x14ac:dyDescent="0.2">
      <c r="A18" s="5"/>
      <c r="B18" s="67"/>
      <c r="C18" s="239" t="s">
        <v>76</v>
      </c>
      <c r="D18" s="143" t="s">
        <v>77</v>
      </c>
      <c r="E18" s="238"/>
      <c r="F18" s="238"/>
      <c r="G18" s="238"/>
      <c r="H18" s="238"/>
      <c r="I18" s="238"/>
      <c r="J18" s="143" t="s">
        <v>78</v>
      </c>
      <c r="K18" s="143" t="s">
        <v>79</v>
      </c>
      <c r="L18" s="145"/>
      <c r="M18" s="238"/>
      <c r="N18" s="143" t="s">
        <v>72</v>
      </c>
      <c r="O18" s="143" t="s">
        <v>72</v>
      </c>
      <c r="P18" s="143" t="s">
        <v>83</v>
      </c>
      <c r="Q18" s="143" t="s">
        <v>72</v>
      </c>
      <c r="R18" s="174" t="s">
        <v>72</v>
      </c>
      <c r="S18" s="174" t="s">
        <v>72</v>
      </c>
      <c r="T18" s="174" t="s">
        <v>72</v>
      </c>
      <c r="U18" s="174" t="s">
        <v>72</v>
      </c>
      <c r="V18" s="174" t="s">
        <v>72</v>
      </c>
      <c r="W18" s="174" t="s">
        <v>72</v>
      </c>
      <c r="X18" s="174" t="s">
        <v>72</v>
      </c>
      <c r="Y18" s="174" t="s">
        <v>72</v>
      </c>
      <c r="Z18" s="174" t="s">
        <v>72</v>
      </c>
      <c r="AA18" s="174" t="s">
        <v>72</v>
      </c>
      <c r="AB18" s="174" t="s">
        <v>72</v>
      </c>
      <c r="AC18" s="174" t="s">
        <v>72</v>
      </c>
      <c r="AD18" s="174" t="s">
        <v>72</v>
      </c>
      <c r="AE18" s="174" t="s">
        <v>72</v>
      </c>
      <c r="AF18" s="174" t="s">
        <v>72</v>
      </c>
      <c r="AG18" s="174" t="s">
        <v>72</v>
      </c>
      <c r="AH18" s="174" t="s">
        <v>72</v>
      </c>
      <c r="AI18" s="30" t="s">
        <v>81</v>
      </c>
      <c r="AJ18" s="30" t="s">
        <v>82</v>
      </c>
      <c r="AK18" s="175"/>
      <c r="AL18" s="175"/>
      <c r="AM18" s="175"/>
      <c r="AN18" s="54">
        <v>80000000</v>
      </c>
      <c r="AO18" s="168" t="s">
        <v>637</v>
      </c>
      <c r="AP18" s="178" t="s">
        <v>72</v>
      </c>
      <c r="AQ18" s="168" t="s">
        <v>638</v>
      </c>
      <c r="AR18" s="176" t="s">
        <v>640</v>
      </c>
      <c r="AS18" s="178" t="s">
        <v>72</v>
      </c>
      <c r="AT18" s="176" t="s">
        <v>642</v>
      </c>
      <c r="AU18" s="178" t="s">
        <v>72</v>
      </c>
      <c r="AV18" s="178" t="s">
        <v>72</v>
      </c>
    </row>
    <row r="19" spans="1:48" s="166" customFormat="1" ht="20" customHeight="1" x14ac:dyDescent="0.2">
      <c r="A19" s="5"/>
      <c r="B19" s="67"/>
      <c r="C19" s="147" t="s">
        <v>76</v>
      </c>
      <c r="D19" s="192" t="s">
        <v>77</v>
      </c>
      <c r="E19" s="240"/>
      <c r="F19" s="240"/>
      <c r="G19" s="240"/>
      <c r="H19" s="240"/>
      <c r="I19" s="240"/>
      <c r="J19" s="192" t="s">
        <v>84</v>
      </c>
      <c r="K19" s="192" t="s">
        <v>72</v>
      </c>
      <c r="L19" s="192"/>
      <c r="M19" s="240"/>
      <c r="N19" s="192" t="s">
        <v>72</v>
      </c>
      <c r="O19" s="192" t="s">
        <v>72</v>
      </c>
      <c r="P19" s="192" t="s">
        <v>85</v>
      </c>
      <c r="Q19" s="143" t="s">
        <v>72</v>
      </c>
      <c r="R19" s="174" t="s">
        <v>72</v>
      </c>
      <c r="S19" s="174" t="s">
        <v>72</v>
      </c>
      <c r="T19" s="174" t="s">
        <v>72</v>
      </c>
      <c r="U19" s="174" t="s">
        <v>72</v>
      </c>
      <c r="V19" s="174" t="s">
        <v>72</v>
      </c>
      <c r="W19" s="174" t="s">
        <v>72</v>
      </c>
      <c r="X19" s="174" t="s">
        <v>72</v>
      </c>
      <c r="Y19" s="174" t="s">
        <v>72</v>
      </c>
      <c r="Z19" s="174" t="s">
        <v>72</v>
      </c>
      <c r="AA19" s="174" t="s">
        <v>72</v>
      </c>
      <c r="AB19" s="174" t="s">
        <v>72</v>
      </c>
      <c r="AC19" s="174" t="s">
        <v>72</v>
      </c>
      <c r="AD19" s="174" t="s">
        <v>72</v>
      </c>
      <c r="AE19" s="174" t="s">
        <v>72</v>
      </c>
      <c r="AF19" s="174" t="s">
        <v>72</v>
      </c>
      <c r="AG19" s="174" t="s">
        <v>72</v>
      </c>
      <c r="AH19" s="174" t="s">
        <v>72</v>
      </c>
      <c r="AI19" s="125" t="s">
        <v>74</v>
      </c>
      <c r="AJ19" s="30" t="s">
        <v>86</v>
      </c>
      <c r="AK19" s="175"/>
      <c r="AL19" s="175"/>
      <c r="AM19" s="175"/>
      <c r="AN19" s="53">
        <v>80000000</v>
      </c>
      <c r="AO19" s="168" t="s">
        <v>637</v>
      </c>
      <c r="AP19" s="178" t="s">
        <v>72</v>
      </c>
      <c r="AQ19" s="168" t="s">
        <v>638</v>
      </c>
      <c r="AR19" s="176" t="s">
        <v>640</v>
      </c>
      <c r="AS19" s="178" t="s">
        <v>72</v>
      </c>
      <c r="AT19" s="176" t="s">
        <v>642</v>
      </c>
      <c r="AU19" s="178" t="s">
        <v>72</v>
      </c>
      <c r="AV19" s="178" t="s">
        <v>72</v>
      </c>
    </row>
    <row r="20" spans="1:48" s="166" customFormat="1" ht="20" customHeight="1" x14ac:dyDescent="0.2">
      <c r="A20" s="5"/>
      <c r="B20" s="67"/>
      <c r="C20" s="147" t="s">
        <v>76</v>
      </c>
      <c r="D20" s="143" t="s">
        <v>77</v>
      </c>
      <c r="E20" s="238"/>
      <c r="F20" s="238"/>
      <c r="G20" s="238"/>
      <c r="H20" s="238"/>
      <c r="I20" s="238"/>
      <c r="J20" s="143" t="s">
        <v>87</v>
      </c>
      <c r="K20" s="143" t="s">
        <v>88</v>
      </c>
      <c r="L20" s="145"/>
      <c r="M20" s="238"/>
      <c r="N20" s="143" t="s">
        <v>72</v>
      </c>
      <c r="O20" s="143" t="s">
        <v>72</v>
      </c>
      <c r="P20" s="143" t="s">
        <v>89</v>
      </c>
      <c r="Q20" s="143" t="s">
        <v>72</v>
      </c>
      <c r="R20" s="174" t="s">
        <v>72</v>
      </c>
      <c r="S20" s="174" t="s">
        <v>72</v>
      </c>
      <c r="T20" s="174" t="s">
        <v>72</v>
      </c>
      <c r="U20" s="174" t="s">
        <v>72</v>
      </c>
      <c r="V20" s="174" t="s">
        <v>72</v>
      </c>
      <c r="W20" s="174" t="s">
        <v>72</v>
      </c>
      <c r="X20" s="174" t="s">
        <v>72</v>
      </c>
      <c r="Y20" s="174" t="s">
        <v>72</v>
      </c>
      <c r="Z20" s="174" t="s">
        <v>72</v>
      </c>
      <c r="AA20" s="174" t="s">
        <v>72</v>
      </c>
      <c r="AB20" s="174" t="s">
        <v>72</v>
      </c>
      <c r="AC20" s="174" t="s">
        <v>72</v>
      </c>
      <c r="AD20" s="174" t="s">
        <v>72</v>
      </c>
      <c r="AE20" s="174" t="s">
        <v>72</v>
      </c>
      <c r="AF20" s="174" t="s">
        <v>72</v>
      </c>
      <c r="AG20" s="174" t="s">
        <v>72</v>
      </c>
      <c r="AH20" s="174" t="s">
        <v>72</v>
      </c>
      <c r="AI20" s="30" t="s">
        <v>81</v>
      </c>
      <c r="AJ20" s="30" t="s">
        <v>82</v>
      </c>
      <c r="AK20" s="175"/>
      <c r="AL20" s="175"/>
      <c r="AM20" s="175"/>
      <c r="AN20" s="53">
        <v>90000000</v>
      </c>
      <c r="AO20" s="168" t="s">
        <v>637</v>
      </c>
      <c r="AP20" s="178" t="s">
        <v>72</v>
      </c>
      <c r="AQ20" s="168" t="s">
        <v>638</v>
      </c>
      <c r="AR20" s="176" t="s">
        <v>640</v>
      </c>
      <c r="AS20" s="178" t="s">
        <v>72</v>
      </c>
      <c r="AT20" s="176" t="s">
        <v>642</v>
      </c>
      <c r="AU20" s="178" t="s">
        <v>72</v>
      </c>
      <c r="AV20" s="178" t="s">
        <v>72</v>
      </c>
    </row>
    <row r="21" spans="1:48" s="166" customFormat="1" ht="20" customHeight="1" x14ac:dyDescent="0.2">
      <c r="A21" s="5"/>
      <c r="B21" s="67"/>
      <c r="C21" s="147" t="s">
        <v>76</v>
      </c>
      <c r="D21" s="148" t="s">
        <v>77</v>
      </c>
      <c r="E21" s="238"/>
      <c r="F21" s="238"/>
      <c r="G21" s="238"/>
      <c r="H21" s="238"/>
      <c r="I21" s="238"/>
      <c r="J21" s="143" t="s">
        <v>78</v>
      </c>
      <c r="K21" s="143" t="s">
        <v>79</v>
      </c>
      <c r="L21" s="145"/>
      <c r="M21" s="238"/>
      <c r="N21" s="143" t="s">
        <v>90</v>
      </c>
      <c r="O21" s="143" t="s">
        <v>91</v>
      </c>
      <c r="P21" s="143" t="s">
        <v>92</v>
      </c>
      <c r="Q21" s="143" t="s">
        <v>72</v>
      </c>
      <c r="R21" s="174" t="s">
        <v>72</v>
      </c>
      <c r="S21" s="174" t="s">
        <v>72</v>
      </c>
      <c r="T21" s="174" t="s">
        <v>72</v>
      </c>
      <c r="U21" s="174" t="s">
        <v>72</v>
      </c>
      <c r="V21" s="174" t="s">
        <v>72</v>
      </c>
      <c r="W21" s="174" t="s">
        <v>72</v>
      </c>
      <c r="X21" s="174" t="s">
        <v>72</v>
      </c>
      <c r="Y21" s="174" t="s">
        <v>72</v>
      </c>
      <c r="Z21" s="174" t="s">
        <v>72</v>
      </c>
      <c r="AA21" s="174" t="s">
        <v>72</v>
      </c>
      <c r="AB21" s="174" t="s">
        <v>72</v>
      </c>
      <c r="AC21" s="174" t="s">
        <v>72</v>
      </c>
      <c r="AD21" s="174" t="s">
        <v>72</v>
      </c>
      <c r="AE21" s="174" t="s">
        <v>72</v>
      </c>
      <c r="AF21" s="174" t="s">
        <v>72</v>
      </c>
      <c r="AG21" s="174" t="s">
        <v>72</v>
      </c>
      <c r="AH21" s="174" t="s">
        <v>72</v>
      </c>
      <c r="AI21" s="30" t="s">
        <v>81</v>
      </c>
      <c r="AJ21" s="30" t="s">
        <v>82</v>
      </c>
      <c r="AK21" s="175"/>
      <c r="AL21" s="175"/>
      <c r="AM21" s="175"/>
      <c r="AN21" s="53">
        <v>80000000</v>
      </c>
      <c r="AO21" s="168" t="s">
        <v>637</v>
      </c>
      <c r="AP21" s="178" t="s">
        <v>72</v>
      </c>
      <c r="AQ21" s="168" t="s">
        <v>638</v>
      </c>
      <c r="AR21" s="176" t="s">
        <v>640</v>
      </c>
      <c r="AS21" s="178" t="s">
        <v>72</v>
      </c>
      <c r="AT21" s="176" t="s">
        <v>642</v>
      </c>
      <c r="AU21" s="178" t="s">
        <v>72</v>
      </c>
      <c r="AV21" s="178" t="s">
        <v>72</v>
      </c>
    </row>
    <row r="22" spans="1:48" x14ac:dyDescent="0.2">
      <c r="A22" s="5"/>
      <c r="B22" s="7"/>
      <c r="C22" s="7"/>
      <c r="D22" s="119"/>
      <c r="E22" s="7"/>
      <c r="F22" s="7"/>
      <c r="G22" s="7"/>
      <c r="H22" s="7"/>
      <c r="I22" s="7"/>
      <c r="J22" s="7"/>
      <c r="K22" s="7"/>
      <c r="L22" s="119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13"/>
      <c r="AJ22" s="13"/>
      <c r="AK22" s="13"/>
      <c r="AL22" s="13"/>
      <c r="AM22" s="13"/>
      <c r="AN22" s="13"/>
      <c r="AO22" s="119"/>
      <c r="AP22" s="7"/>
      <c r="AQ22" s="119"/>
      <c r="AR22" s="7"/>
      <c r="AS22" s="7"/>
      <c r="AT22" s="7"/>
      <c r="AU22" s="7"/>
      <c r="AV22" s="7"/>
    </row>
    <row r="23" spans="1:48" s="166" customFormat="1" ht="30" customHeight="1" x14ac:dyDescent="0.2">
      <c r="A23" s="5" t="s">
        <v>99</v>
      </c>
      <c r="B23" s="67" t="s">
        <v>100</v>
      </c>
      <c r="C23" s="67"/>
      <c r="D23" s="123"/>
      <c r="E23" s="67"/>
      <c r="F23" s="67"/>
      <c r="G23" s="67"/>
      <c r="H23" s="67"/>
      <c r="I23" s="67"/>
      <c r="J23" s="67"/>
      <c r="K23" s="67"/>
      <c r="L23" s="123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130"/>
      <c r="AJ23" s="130"/>
      <c r="AK23" s="130"/>
      <c r="AL23" s="130"/>
      <c r="AM23" s="130"/>
      <c r="AN23" s="224">
        <f>SUM(AN24:AN39)</f>
        <v>597500000</v>
      </c>
      <c r="AO23" s="123"/>
      <c r="AP23" s="67"/>
      <c r="AQ23" s="123"/>
      <c r="AR23" s="67"/>
      <c r="AS23" s="67"/>
      <c r="AT23" s="67"/>
      <c r="AU23" s="67"/>
      <c r="AV23" s="67"/>
    </row>
    <row r="24" spans="1:48" ht="16" x14ac:dyDescent="0.2">
      <c r="A24" s="5"/>
      <c r="B24" s="7" t="s">
        <v>68</v>
      </c>
      <c r="C24" s="22" t="s">
        <v>101</v>
      </c>
      <c r="D24" s="30" t="s">
        <v>102</v>
      </c>
      <c r="E24" s="27"/>
      <c r="F24" s="7"/>
      <c r="G24" s="7"/>
      <c r="H24" s="7"/>
      <c r="I24" s="7"/>
      <c r="J24" s="30" t="s">
        <v>78</v>
      </c>
      <c r="K24" s="32" t="s">
        <v>72</v>
      </c>
      <c r="L24" s="30"/>
      <c r="M24" s="30" t="s">
        <v>72</v>
      </c>
      <c r="N24" s="30" t="s">
        <v>103</v>
      </c>
      <c r="O24" s="30" t="s">
        <v>104</v>
      </c>
      <c r="P24" s="30" t="s">
        <v>105</v>
      </c>
      <c r="Q24" s="30" t="s">
        <v>72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30" t="s">
        <v>81</v>
      </c>
      <c r="AJ24" s="30" t="s">
        <v>82</v>
      </c>
      <c r="AK24" s="13"/>
      <c r="AL24" s="13"/>
      <c r="AM24" s="13"/>
      <c r="AN24" s="54">
        <v>65000000</v>
      </c>
      <c r="AO24" s="168" t="s">
        <v>637</v>
      </c>
      <c r="AP24" s="170" t="s">
        <v>72</v>
      </c>
      <c r="AQ24" s="169" t="s">
        <v>638</v>
      </c>
      <c r="AR24" s="159" t="s">
        <v>646</v>
      </c>
      <c r="AS24" s="170" t="s">
        <v>72</v>
      </c>
      <c r="AT24" s="159" t="s">
        <v>646</v>
      </c>
      <c r="AU24" s="159"/>
      <c r="AV24" s="159"/>
    </row>
    <row r="25" spans="1:48" ht="16" x14ac:dyDescent="0.2">
      <c r="A25" s="5"/>
      <c r="B25" s="7"/>
      <c r="C25" s="22" t="s">
        <v>101</v>
      </c>
      <c r="D25" s="30" t="s">
        <v>102</v>
      </c>
      <c r="E25" s="27"/>
      <c r="F25" s="7"/>
      <c r="G25" s="7"/>
      <c r="H25" s="7"/>
      <c r="I25" s="7"/>
      <c r="J25" s="30" t="s">
        <v>93</v>
      </c>
      <c r="K25" s="32" t="s">
        <v>72</v>
      </c>
      <c r="L25" s="30"/>
      <c r="M25" s="30" t="s">
        <v>72</v>
      </c>
      <c r="N25" s="30" t="s">
        <v>72</v>
      </c>
      <c r="O25" s="30" t="s">
        <v>72</v>
      </c>
      <c r="P25" s="30" t="s">
        <v>106</v>
      </c>
      <c r="Q25" s="30" t="s">
        <v>72</v>
      </c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30" t="s">
        <v>81</v>
      </c>
      <c r="AJ25" s="30" t="s">
        <v>75</v>
      </c>
      <c r="AK25" s="13"/>
      <c r="AL25" s="13"/>
      <c r="AM25" s="13"/>
      <c r="AN25" s="54">
        <v>60000000</v>
      </c>
      <c r="AO25" s="168" t="s">
        <v>637</v>
      </c>
      <c r="AP25" s="170" t="s">
        <v>72</v>
      </c>
      <c r="AQ25" s="169" t="s">
        <v>638</v>
      </c>
      <c r="AR25" s="159" t="s">
        <v>646</v>
      </c>
      <c r="AS25" s="170" t="s">
        <v>72</v>
      </c>
      <c r="AT25" s="159" t="s">
        <v>705</v>
      </c>
      <c r="AU25" s="159"/>
      <c r="AV25" s="159"/>
    </row>
    <row r="26" spans="1:48" ht="16" x14ac:dyDescent="0.2">
      <c r="A26" s="5"/>
      <c r="B26" s="7"/>
      <c r="C26" s="22" t="s">
        <v>101</v>
      </c>
      <c r="D26" s="30" t="s">
        <v>102</v>
      </c>
      <c r="E26" s="27"/>
      <c r="F26" s="7"/>
      <c r="G26" s="7"/>
      <c r="H26" s="7"/>
      <c r="I26" s="7"/>
      <c r="J26" s="30" t="s">
        <v>87</v>
      </c>
      <c r="K26" s="30" t="s">
        <v>107</v>
      </c>
      <c r="L26" s="30"/>
      <c r="M26" s="30" t="s">
        <v>72</v>
      </c>
      <c r="N26" s="30" t="s">
        <v>108</v>
      </c>
      <c r="O26" s="30" t="s">
        <v>109</v>
      </c>
      <c r="P26" s="30" t="s">
        <v>105</v>
      </c>
      <c r="Q26" s="30" t="s">
        <v>72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30" t="s">
        <v>81</v>
      </c>
      <c r="AJ26" s="30" t="s">
        <v>110</v>
      </c>
      <c r="AK26" s="13"/>
      <c r="AL26" s="13"/>
      <c r="AM26" s="13"/>
      <c r="AN26" s="54">
        <v>60000000</v>
      </c>
      <c r="AO26" s="168" t="s">
        <v>637</v>
      </c>
      <c r="AP26" s="170" t="s">
        <v>72</v>
      </c>
      <c r="AQ26" s="169" t="s">
        <v>638</v>
      </c>
      <c r="AR26" s="159" t="s">
        <v>646</v>
      </c>
      <c r="AS26" s="170" t="s">
        <v>72</v>
      </c>
      <c r="AT26" s="159" t="s">
        <v>646</v>
      </c>
      <c r="AU26" s="159"/>
      <c r="AV26" s="159"/>
    </row>
    <row r="27" spans="1:48" ht="16" x14ac:dyDescent="0.2">
      <c r="A27" s="5"/>
      <c r="B27" s="7"/>
      <c r="C27" s="22" t="s">
        <v>101</v>
      </c>
      <c r="D27" s="30" t="s">
        <v>102</v>
      </c>
      <c r="E27" s="27"/>
      <c r="F27" s="7"/>
      <c r="G27" s="7"/>
      <c r="H27" s="7"/>
      <c r="I27" s="7"/>
      <c r="J27" s="30" t="s">
        <v>111</v>
      </c>
      <c r="K27" s="32" t="s">
        <v>72</v>
      </c>
      <c r="L27" s="30"/>
      <c r="M27" s="30" t="s">
        <v>72</v>
      </c>
      <c r="N27" s="30" t="s">
        <v>112</v>
      </c>
      <c r="O27" s="30" t="s">
        <v>113</v>
      </c>
      <c r="P27" s="30" t="s">
        <v>114</v>
      </c>
      <c r="Q27" s="30" t="s">
        <v>72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30" t="s">
        <v>81</v>
      </c>
      <c r="AJ27" s="30" t="s">
        <v>86</v>
      </c>
      <c r="AK27" s="13"/>
      <c r="AL27" s="13"/>
      <c r="AM27" s="13"/>
      <c r="AN27" s="54">
        <v>5000000</v>
      </c>
      <c r="AO27" s="168" t="s">
        <v>637</v>
      </c>
      <c r="AP27" s="170" t="s">
        <v>72</v>
      </c>
      <c r="AQ27" s="169" t="s">
        <v>645</v>
      </c>
      <c r="AR27" s="159" t="s">
        <v>646</v>
      </c>
      <c r="AS27" s="170" t="s">
        <v>72</v>
      </c>
      <c r="AT27" s="159" t="s">
        <v>646</v>
      </c>
      <c r="AU27" s="159"/>
      <c r="AV27" s="159"/>
    </row>
    <row r="28" spans="1:48" ht="16" x14ac:dyDescent="0.2">
      <c r="A28" s="5"/>
      <c r="B28" s="7"/>
      <c r="C28" s="22" t="s">
        <v>101</v>
      </c>
      <c r="D28" s="30" t="s">
        <v>102</v>
      </c>
      <c r="E28" s="27"/>
      <c r="F28" s="7"/>
      <c r="G28" s="7"/>
      <c r="H28" s="7"/>
      <c r="I28" s="7"/>
      <c r="J28" s="30" t="s">
        <v>87</v>
      </c>
      <c r="K28" s="30" t="s">
        <v>115</v>
      </c>
      <c r="L28" s="30"/>
      <c r="M28" s="30" t="s">
        <v>72</v>
      </c>
      <c r="N28" s="30" t="s">
        <v>116</v>
      </c>
      <c r="O28" s="30" t="s">
        <v>117</v>
      </c>
      <c r="P28" s="30" t="s">
        <v>118</v>
      </c>
      <c r="Q28" s="30" t="s">
        <v>119</v>
      </c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30" t="s">
        <v>74</v>
      </c>
      <c r="AJ28" s="30" t="s">
        <v>110</v>
      </c>
      <c r="AK28" s="13"/>
      <c r="AL28" s="13"/>
      <c r="AM28" s="13"/>
      <c r="AN28" s="54">
        <v>80000000</v>
      </c>
      <c r="AO28" s="168" t="s">
        <v>637</v>
      </c>
      <c r="AP28" s="170" t="s">
        <v>72</v>
      </c>
      <c r="AQ28" s="169" t="s">
        <v>638</v>
      </c>
      <c r="AR28" s="159" t="s">
        <v>646</v>
      </c>
      <c r="AS28" s="170" t="s">
        <v>72</v>
      </c>
      <c r="AT28" s="159" t="s">
        <v>646</v>
      </c>
      <c r="AU28" s="159"/>
      <c r="AV28" s="159"/>
    </row>
    <row r="29" spans="1:48" ht="16" x14ac:dyDescent="0.2">
      <c r="A29" s="5"/>
      <c r="B29" s="7"/>
      <c r="C29" s="22" t="s">
        <v>101</v>
      </c>
      <c r="D29" s="30" t="s">
        <v>102</v>
      </c>
      <c r="E29" s="27"/>
      <c r="F29" s="7"/>
      <c r="G29" s="7"/>
      <c r="H29" s="7"/>
      <c r="I29" s="7"/>
      <c r="J29" s="30" t="s">
        <v>87</v>
      </c>
      <c r="K29" s="30" t="s">
        <v>120</v>
      </c>
      <c r="L29" s="30"/>
      <c r="M29" s="30" t="s">
        <v>72</v>
      </c>
      <c r="N29" s="30" t="s">
        <v>121</v>
      </c>
      <c r="O29" s="30" t="s">
        <v>117</v>
      </c>
      <c r="P29" s="30" t="s">
        <v>122</v>
      </c>
      <c r="Q29" s="30" t="s">
        <v>123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30" t="s">
        <v>74</v>
      </c>
      <c r="AJ29" s="30" t="s">
        <v>110</v>
      </c>
      <c r="AK29" s="13"/>
      <c r="AL29" s="13"/>
      <c r="AM29" s="13"/>
      <c r="AN29" s="54">
        <v>80000000</v>
      </c>
      <c r="AO29" s="168" t="s">
        <v>637</v>
      </c>
      <c r="AP29" s="170" t="s">
        <v>72</v>
      </c>
      <c r="AQ29" s="169" t="s">
        <v>638</v>
      </c>
      <c r="AR29" s="159" t="s">
        <v>646</v>
      </c>
      <c r="AS29" s="170" t="s">
        <v>72</v>
      </c>
      <c r="AT29" s="159" t="s">
        <v>646</v>
      </c>
      <c r="AU29" s="159"/>
      <c r="AV29" s="159"/>
    </row>
    <row r="30" spans="1:48" ht="16" x14ac:dyDescent="0.2">
      <c r="A30" s="5"/>
      <c r="B30" s="7"/>
      <c r="C30" s="22" t="s">
        <v>101</v>
      </c>
      <c r="D30" s="30" t="s">
        <v>102</v>
      </c>
      <c r="E30" s="27"/>
      <c r="F30" s="7"/>
      <c r="G30" s="7"/>
      <c r="H30" s="7"/>
      <c r="I30" s="7"/>
      <c r="J30" s="30" t="s">
        <v>78</v>
      </c>
      <c r="K30" s="32" t="s">
        <v>72</v>
      </c>
      <c r="L30" s="30"/>
      <c r="M30" s="30" t="s">
        <v>72</v>
      </c>
      <c r="N30" s="30" t="s">
        <v>124</v>
      </c>
      <c r="O30" s="30" t="s">
        <v>125</v>
      </c>
      <c r="P30" s="30" t="s">
        <v>126</v>
      </c>
      <c r="Q30" s="30" t="s">
        <v>72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30" t="s">
        <v>81</v>
      </c>
      <c r="AJ30" s="30" t="s">
        <v>86</v>
      </c>
      <c r="AK30" s="13"/>
      <c r="AL30" s="13"/>
      <c r="AM30" s="13"/>
      <c r="AN30" s="53">
        <v>120000000</v>
      </c>
      <c r="AO30" s="168" t="s">
        <v>637</v>
      </c>
      <c r="AP30" s="170" t="s">
        <v>72</v>
      </c>
      <c r="AQ30" s="169" t="s">
        <v>647</v>
      </c>
      <c r="AR30" s="159" t="s">
        <v>648</v>
      </c>
      <c r="AS30" s="170" t="s">
        <v>72</v>
      </c>
      <c r="AT30" s="159" t="s">
        <v>648</v>
      </c>
      <c r="AU30" s="159"/>
      <c r="AV30" s="159"/>
    </row>
    <row r="31" spans="1:48" ht="16" x14ac:dyDescent="0.2">
      <c r="A31" s="5"/>
      <c r="B31" s="7"/>
      <c r="C31" s="22" t="s">
        <v>101</v>
      </c>
      <c r="D31" s="30" t="s">
        <v>102</v>
      </c>
      <c r="E31" s="27"/>
      <c r="F31" s="7"/>
      <c r="G31" s="7"/>
      <c r="H31" s="7"/>
      <c r="I31" s="7"/>
      <c r="J31" s="30" t="s">
        <v>87</v>
      </c>
      <c r="K31" s="30" t="s">
        <v>107</v>
      </c>
      <c r="L31" s="30"/>
      <c r="M31" s="30" t="s">
        <v>72</v>
      </c>
      <c r="N31" s="30" t="s">
        <v>72</v>
      </c>
      <c r="O31" s="30" t="s">
        <v>72</v>
      </c>
      <c r="P31" s="30" t="s">
        <v>130</v>
      </c>
      <c r="Q31" s="30" t="s">
        <v>72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30" t="s">
        <v>81</v>
      </c>
      <c r="AJ31" s="30" t="s">
        <v>110</v>
      </c>
      <c r="AK31" s="13"/>
      <c r="AL31" s="13"/>
      <c r="AM31" s="13"/>
      <c r="AN31" s="54">
        <v>60000000</v>
      </c>
      <c r="AO31" s="168" t="s">
        <v>637</v>
      </c>
      <c r="AP31" s="170" t="s">
        <v>72</v>
      </c>
      <c r="AQ31" s="169" t="s">
        <v>638</v>
      </c>
      <c r="AR31" s="159" t="s">
        <v>646</v>
      </c>
      <c r="AS31" s="170" t="s">
        <v>72</v>
      </c>
      <c r="AT31" s="159" t="s">
        <v>646</v>
      </c>
      <c r="AU31" s="159"/>
      <c r="AV31" s="159"/>
    </row>
    <row r="32" spans="1:48" ht="16" x14ac:dyDescent="0.2">
      <c r="A32" s="5"/>
      <c r="B32" s="7"/>
      <c r="C32" s="22" t="s">
        <v>132</v>
      </c>
      <c r="D32" s="30" t="s">
        <v>133</v>
      </c>
      <c r="E32" s="27"/>
      <c r="F32" s="7"/>
      <c r="G32" s="7"/>
      <c r="H32" s="7"/>
      <c r="I32" s="7"/>
      <c r="J32" s="30" t="s">
        <v>134</v>
      </c>
      <c r="K32" s="30" t="s">
        <v>135</v>
      </c>
      <c r="L32" s="30"/>
      <c r="M32" s="30" t="s">
        <v>72</v>
      </c>
      <c r="N32" s="30" t="s">
        <v>136</v>
      </c>
      <c r="O32" s="30" t="s">
        <v>137</v>
      </c>
      <c r="P32" s="30" t="s">
        <v>138</v>
      </c>
      <c r="Q32" s="30" t="s">
        <v>72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30" t="s">
        <v>81</v>
      </c>
      <c r="AJ32" s="30" t="s">
        <v>75</v>
      </c>
      <c r="AK32" s="13"/>
      <c r="AL32" s="13"/>
      <c r="AM32" s="13"/>
      <c r="AN32" s="54">
        <v>15000000</v>
      </c>
      <c r="AO32" s="168" t="s">
        <v>637</v>
      </c>
      <c r="AP32" s="170" t="s">
        <v>72</v>
      </c>
      <c r="AQ32" s="169" t="s">
        <v>638</v>
      </c>
      <c r="AR32" s="159" t="s">
        <v>646</v>
      </c>
      <c r="AS32" s="170" t="s">
        <v>72</v>
      </c>
      <c r="AT32" s="159" t="s">
        <v>646</v>
      </c>
      <c r="AU32" s="159"/>
      <c r="AV32" s="159"/>
    </row>
    <row r="33" spans="1:48" ht="16" x14ac:dyDescent="0.2">
      <c r="A33" s="5"/>
      <c r="B33" s="7"/>
      <c r="C33" s="24" t="s">
        <v>132</v>
      </c>
      <c r="D33" s="30" t="s">
        <v>133</v>
      </c>
      <c r="E33" s="27"/>
      <c r="F33" s="7"/>
      <c r="G33" s="7"/>
      <c r="H33" s="7"/>
      <c r="I33" s="7"/>
      <c r="J33" s="30" t="s">
        <v>139</v>
      </c>
      <c r="K33" s="30" t="s">
        <v>140</v>
      </c>
      <c r="L33" s="30"/>
      <c r="M33" s="30" t="s">
        <v>72</v>
      </c>
      <c r="N33" s="30" t="s">
        <v>141</v>
      </c>
      <c r="O33" s="30" t="s">
        <v>142</v>
      </c>
      <c r="P33" s="30" t="s">
        <v>143</v>
      </c>
      <c r="Q33" s="30" t="s">
        <v>144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30" t="s">
        <v>81</v>
      </c>
      <c r="AJ33" s="30" t="s">
        <v>82</v>
      </c>
      <c r="AK33" s="13"/>
      <c r="AL33" s="13"/>
      <c r="AM33" s="13"/>
      <c r="AN33" s="54">
        <v>7500000</v>
      </c>
      <c r="AO33" s="171" t="s">
        <v>637</v>
      </c>
      <c r="AP33" s="172" t="s">
        <v>72</v>
      </c>
      <c r="AQ33" s="203" t="s">
        <v>638</v>
      </c>
      <c r="AR33" s="173"/>
      <c r="AS33" s="170" t="s">
        <v>72</v>
      </c>
      <c r="AT33" s="173"/>
      <c r="AU33" s="159"/>
      <c r="AV33" s="159"/>
    </row>
    <row r="34" spans="1:48" ht="16" x14ac:dyDescent="0.2">
      <c r="A34" s="5"/>
      <c r="B34" s="7"/>
      <c r="C34" s="22" t="s">
        <v>132</v>
      </c>
      <c r="D34" s="30" t="s">
        <v>133</v>
      </c>
      <c r="E34" s="27"/>
      <c r="F34" s="7"/>
      <c r="G34" s="7"/>
      <c r="H34" s="7"/>
      <c r="I34" s="7"/>
      <c r="J34" s="30" t="s">
        <v>134</v>
      </c>
      <c r="K34" s="30" t="s">
        <v>135</v>
      </c>
      <c r="L34" s="30"/>
      <c r="M34" s="30" t="s">
        <v>72</v>
      </c>
      <c r="N34" s="30" t="s">
        <v>145</v>
      </c>
      <c r="O34" s="30" t="s">
        <v>146</v>
      </c>
      <c r="P34" s="30" t="s">
        <v>147</v>
      </c>
      <c r="Q34" s="30" t="s">
        <v>72</v>
      </c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30" t="s">
        <v>81</v>
      </c>
      <c r="AJ34" s="30" t="s">
        <v>75</v>
      </c>
      <c r="AK34" s="13"/>
      <c r="AL34" s="13"/>
      <c r="AM34" s="13"/>
      <c r="AN34" s="127">
        <v>15000000</v>
      </c>
      <c r="AO34" s="168" t="s">
        <v>637</v>
      </c>
      <c r="AP34" s="170" t="s">
        <v>72</v>
      </c>
      <c r="AQ34" s="169" t="s">
        <v>638</v>
      </c>
      <c r="AR34" s="159" t="s">
        <v>646</v>
      </c>
      <c r="AS34" s="170" t="s">
        <v>72</v>
      </c>
      <c r="AT34" s="159" t="s">
        <v>646</v>
      </c>
      <c r="AU34" s="159"/>
      <c r="AV34" s="159"/>
    </row>
    <row r="35" spans="1:48" ht="16" x14ac:dyDescent="0.2">
      <c r="A35" s="5"/>
      <c r="B35" s="7"/>
      <c r="C35" s="22" t="s">
        <v>132</v>
      </c>
      <c r="D35" s="30" t="s">
        <v>133</v>
      </c>
      <c r="E35" s="27"/>
      <c r="F35" s="7"/>
      <c r="G35" s="7"/>
      <c r="H35" s="7"/>
      <c r="I35" s="7"/>
      <c r="J35" s="30" t="s">
        <v>148</v>
      </c>
      <c r="K35" s="30" t="s">
        <v>149</v>
      </c>
      <c r="L35" s="30"/>
      <c r="M35" s="30" t="s">
        <v>72</v>
      </c>
      <c r="N35" s="30" t="s">
        <v>150</v>
      </c>
      <c r="O35" s="30" t="s">
        <v>151</v>
      </c>
      <c r="P35" s="30" t="s">
        <v>152</v>
      </c>
      <c r="Q35" s="30" t="s">
        <v>153</v>
      </c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30" t="s">
        <v>81</v>
      </c>
      <c r="AJ35" s="30" t="s">
        <v>154</v>
      </c>
      <c r="AK35" s="13"/>
      <c r="AL35" s="13"/>
      <c r="AM35" s="13"/>
      <c r="AN35" s="128">
        <v>7000000</v>
      </c>
      <c r="AO35" s="168" t="s">
        <v>637</v>
      </c>
      <c r="AP35" s="170" t="s">
        <v>72</v>
      </c>
      <c r="AQ35" s="169" t="s">
        <v>647</v>
      </c>
      <c r="AR35" s="159" t="s">
        <v>646</v>
      </c>
      <c r="AS35" s="170" t="s">
        <v>72</v>
      </c>
      <c r="AT35" s="159" t="s">
        <v>646</v>
      </c>
      <c r="AU35" s="159"/>
      <c r="AV35" s="159"/>
    </row>
    <row r="36" spans="1:48" ht="16" x14ac:dyDescent="0.2">
      <c r="A36" s="5"/>
      <c r="B36" s="7"/>
      <c r="C36" s="22" t="s">
        <v>132</v>
      </c>
      <c r="D36" s="30" t="s">
        <v>155</v>
      </c>
      <c r="E36" s="27"/>
      <c r="F36" s="7"/>
      <c r="G36" s="7"/>
      <c r="H36" s="7"/>
      <c r="I36" s="7"/>
      <c r="J36" s="30" t="s">
        <v>148</v>
      </c>
      <c r="K36" s="30" t="s">
        <v>149</v>
      </c>
      <c r="L36" s="30"/>
      <c r="M36" s="30" t="s">
        <v>72</v>
      </c>
      <c r="N36" s="30" t="s">
        <v>156</v>
      </c>
      <c r="O36" s="30" t="s">
        <v>157</v>
      </c>
      <c r="P36" s="30" t="s">
        <v>158</v>
      </c>
      <c r="Q36" s="30" t="s">
        <v>159</v>
      </c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30" t="s">
        <v>81</v>
      </c>
      <c r="AJ36" s="30" t="s">
        <v>154</v>
      </c>
      <c r="AK36" s="13"/>
      <c r="AL36" s="13"/>
      <c r="AM36" s="13"/>
      <c r="AN36" s="53">
        <v>7000000</v>
      </c>
      <c r="AO36" s="168" t="s">
        <v>637</v>
      </c>
      <c r="AP36" s="170" t="s">
        <v>72</v>
      </c>
      <c r="AQ36" s="169" t="s">
        <v>652</v>
      </c>
      <c r="AR36" s="159" t="s">
        <v>646</v>
      </c>
      <c r="AS36" s="170" t="s">
        <v>72</v>
      </c>
      <c r="AT36" s="159" t="s">
        <v>646</v>
      </c>
      <c r="AU36" s="159"/>
      <c r="AV36" s="159"/>
    </row>
    <row r="37" spans="1:48" ht="16" x14ac:dyDescent="0.2">
      <c r="A37" s="5"/>
      <c r="B37" s="7"/>
      <c r="C37" s="22" t="s">
        <v>132</v>
      </c>
      <c r="D37" s="30" t="s">
        <v>133</v>
      </c>
      <c r="E37" s="27"/>
      <c r="F37" s="7"/>
      <c r="G37" s="7"/>
      <c r="H37" s="7"/>
      <c r="I37" s="7"/>
      <c r="J37" s="30" t="s">
        <v>111</v>
      </c>
      <c r="K37" s="30" t="s">
        <v>160</v>
      </c>
      <c r="L37" s="30"/>
      <c r="M37" s="30" t="s">
        <v>72</v>
      </c>
      <c r="N37" s="30" t="s">
        <v>161</v>
      </c>
      <c r="O37" s="30" t="s">
        <v>162</v>
      </c>
      <c r="P37" s="30" t="s">
        <v>163</v>
      </c>
      <c r="Q37" s="30" t="s">
        <v>164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30" t="s">
        <v>81</v>
      </c>
      <c r="AJ37" s="30" t="s">
        <v>86</v>
      </c>
      <c r="AK37" s="13"/>
      <c r="AL37" s="13"/>
      <c r="AM37" s="13"/>
      <c r="AN37" s="54">
        <v>3500000</v>
      </c>
      <c r="AO37" s="168" t="s">
        <v>644</v>
      </c>
      <c r="AP37" s="170" t="s">
        <v>72</v>
      </c>
      <c r="AQ37" s="169" t="s">
        <v>647</v>
      </c>
      <c r="AR37" s="159" t="s">
        <v>646</v>
      </c>
      <c r="AS37" s="170" t="s">
        <v>72</v>
      </c>
      <c r="AT37" s="159" t="s">
        <v>646</v>
      </c>
      <c r="AU37" s="159"/>
      <c r="AV37" s="159"/>
    </row>
    <row r="38" spans="1:48" ht="16" x14ac:dyDescent="0.2">
      <c r="A38" s="5"/>
      <c r="B38" s="7"/>
      <c r="C38" s="22" t="s">
        <v>132</v>
      </c>
      <c r="D38" s="30" t="s">
        <v>133</v>
      </c>
      <c r="E38" s="27"/>
      <c r="F38" s="7"/>
      <c r="G38" s="7"/>
      <c r="H38" s="7"/>
      <c r="I38" s="7"/>
      <c r="J38" s="30" t="s">
        <v>111</v>
      </c>
      <c r="K38" s="30" t="s">
        <v>140</v>
      </c>
      <c r="L38" s="30"/>
      <c r="M38" s="30" t="s">
        <v>72</v>
      </c>
      <c r="N38" s="30" t="s">
        <v>165</v>
      </c>
      <c r="O38" s="30" t="s">
        <v>166</v>
      </c>
      <c r="P38" s="30" t="s">
        <v>167</v>
      </c>
      <c r="Q38" s="30" t="s">
        <v>168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30" t="s">
        <v>81</v>
      </c>
      <c r="AJ38" s="30" t="s">
        <v>154</v>
      </c>
      <c r="AK38" s="13"/>
      <c r="AL38" s="13"/>
      <c r="AM38" s="13"/>
      <c r="AN38" s="54">
        <v>4500000</v>
      </c>
      <c r="AO38" s="168" t="s">
        <v>637</v>
      </c>
      <c r="AP38" s="170" t="s">
        <v>72</v>
      </c>
      <c r="AQ38" s="169" t="s">
        <v>647</v>
      </c>
      <c r="AR38" s="159" t="s">
        <v>646</v>
      </c>
      <c r="AS38" s="170" t="s">
        <v>72</v>
      </c>
      <c r="AT38" s="159" t="s">
        <v>646</v>
      </c>
      <c r="AU38" s="159"/>
      <c r="AV38" s="159"/>
    </row>
    <row r="39" spans="1:48" ht="16" x14ac:dyDescent="0.2">
      <c r="A39" s="5"/>
      <c r="B39" s="7"/>
      <c r="C39" s="22" t="s">
        <v>132</v>
      </c>
      <c r="D39" s="30" t="s">
        <v>133</v>
      </c>
      <c r="E39" s="27"/>
      <c r="F39" s="7"/>
      <c r="G39" s="7"/>
      <c r="H39" s="7"/>
      <c r="I39" s="7"/>
      <c r="J39" s="30" t="s">
        <v>111</v>
      </c>
      <c r="K39" s="30" t="s">
        <v>140</v>
      </c>
      <c r="L39" s="30"/>
      <c r="M39" s="30" t="s">
        <v>72</v>
      </c>
      <c r="N39" s="30" t="s">
        <v>169</v>
      </c>
      <c r="O39" s="30" t="s">
        <v>170</v>
      </c>
      <c r="P39" s="30" t="s">
        <v>171</v>
      </c>
      <c r="Q39" s="30" t="s">
        <v>172</v>
      </c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30" t="s">
        <v>81</v>
      </c>
      <c r="AJ39" s="30" t="s">
        <v>154</v>
      </c>
      <c r="AK39" s="13"/>
      <c r="AL39" s="13"/>
      <c r="AM39" s="13"/>
      <c r="AN39" s="54">
        <v>8000000</v>
      </c>
      <c r="AO39" s="168" t="s">
        <v>637</v>
      </c>
      <c r="AP39" s="170" t="s">
        <v>72</v>
      </c>
      <c r="AQ39" s="169" t="s">
        <v>645</v>
      </c>
      <c r="AR39" s="159" t="s">
        <v>646</v>
      </c>
      <c r="AS39" s="170" t="s">
        <v>72</v>
      </c>
      <c r="AT39" s="159" t="s">
        <v>646</v>
      </c>
      <c r="AU39" s="159"/>
      <c r="AV39" s="159"/>
    </row>
    <row r="40" spans="1:48" x14ac:dyDescent="0.2">
      <c r="A40" s="5"/>
      <c r="B40" s="7"/>
      <c r="C40" s="7"/>
      <c r="D40" s="119"/>
      <c r="E40" s="7"/>
      <c r="F40" s="7"/>
      <c r="G40" s="7"/>
      <c r="H40" s="7"/>
      <c r="I40" s="7"/>
      <c r="J40" s="7"/>
      <c r="K40" s="7"/>
      <c r="L40" s="119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13"/>
      <c r="AJ40" s="13"/>
      <c r="AK40" s="13"/>
      <c r="AL40" s="13"/>
      <c r="AM40" s="13"/>
      <c r="AN40" s="13"/>
      <c r="AO40" s="119"/>
      <c r="AP40" s="7"/>
      <c r="AQ40" s="119"/>
      <c r="AR40" s="7"/>
      <c r="AS40" s="7"/>
      <c r="AT40" s="7"/>
      <c r="AU40" s="7"/>
      <c r="AV40" s="7"/>
    </row>
    <row r="41" spans="1:48" ht="16" x14ac:dyDescent="0.2">
      <c r="A41" s="5" t="s">
        <v>181</v>
      </c>
      <c r="B41" s="7" t="s">
        <v>182</v>
      </c>
      <c r="C41" s="7"/>
      <c r="D41" s="119"/>
      <c r="E41" s="7"/>
      <c r="F41" s="7"/>
      <c r="G41" s="7"/>
      <c r="H41" s="7"/>
      <c r="I41" s="7"/>
      <c r="J41" s="7"/>
      <c r="K41" s="7"/>
      <c r="L41" s="119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13"/>
      <c r="AJ41" s="13"/>
      <c r="AK41" s="13"/>
      <c r="AL41" s="13"/>
      <c r="AM41" s="13"/>
      <c r="AN41" s="13"/>
      <c r="AO41" s="119"/>
      <c r="AP41" s="7"/>
      <c r="AQ41" s="119"/>
      <c r="AR41" s="7"/>
      <c r="AS41" s="7"/>
      <c r="AT41" s="7"/>
      <c r="AU41" s="7"/>
      <c r="AV41" s="7"/>
    </row>
    <row r="42" spans="1:48" ht="16" x14ac:dyDescent="0.2">
      <c r="A42" s="5"/>
      <c r="B42" s="7" t="s">
        <v>68</v>
      </c>
      <c r="C42" s="30" t="s">
        <v>72</v>
      </c>
      <c r="D42" s="30" t="s">
        <v>72</v>
      </c>
      <c r="E42" s="30" t="s">
        <v>72</v>
      </c>
      <c r="F42" s="30" t="s">
        <v>72</v>
      </c>
      <c r="G42" s="30" t="s">
        <v>72</v>
      </c>
      <c r="H42" s="30" t="s">
        <v>72</v>
      </c>
      <c r="I42" s="30" t="s">
        <v>72</v>
      </c>
      <c r="J42" s="30" t="s">
        <v>72</v>
      </c>
      <c r="K42" s="30" t="s">
        <v>72</v>
      </c>
      <c r="L42" s="30" t="s">
        <v>72</v>
      </c>
      <c r="M42" s="30" t="s">
        <v>72</v>
      </c>
      <c r="N42" s="30" t="s">
        <v>72</v>
      </c>
      <c r="O42" s="30" t="s">
        <v>72</v>
      </c>
      <c r="P42" s="30" t="s">
        <v>72</v>
      </c>
      <c r="Q42" s="30" t="s">
        <v>72</v>
      </c>
      <c r="R42" s="30" t="s">
        <v>72</v>
      </c>
      <c r="S42" s="30" t="s">
        <v>72</v>
      </c>
      <c r="T42" s="30" t="s">
        <v>72</v>
      </c>
      <c r="U42" s="30" t="s">
        <v>72</v>
      </c>
      <c r="V42" s="30" t="s">
        <v>72</v>
      </c>
      <c r="W42" s="30" t="s">
        <v>72</v>
      </c>
      <c r="X42" s="30" t="s">
        <v>72</v>
      </c>
      <c r="Y42" s="30" t="s">
        <v>72</v>
      </c>
      <c r="Z42" s="30" t="s">
        <v>72</v>
      </c>
      <c r="AA42" s="30" t="s">
        <v>72</v>
      </c>
      <c r="AB42" s="30" t="s">
        <v>72</v>
      </c>
      <c r="AC42" s="30" t="s">
        <v>72</v>
      </c>
      <c r="AD42" s="30" t="s">
        <v>72</v>
      </c>
      <c r="AE42" s="30" t="s">
        <v>72</v>
      </c>
      <c r="AF42" s="30" t="s">
        <v>72</v>
      </c>
      <c r="AG42" s="30" t="s">
        <v>72</v>
      </c>
      <c r="AH42" s="30" t="s">
        <v>72</v>
      </c>
      <c r="AI42" s="30" t="s">
        <v>72</v>
      </c>
      <c r="AJ42" s="30" t="s">
        <v>72</v>
      </c>
      <c r="AK42" s="30" t="s">
        <v>72</v>
      </c>
      <c r="AL42" s="30" t="s">
        <v>72</v>
      </c>
      <c r="AM42" s="30" t="s">
        <v>72</v>
      </c>
      <c r="AN42" s="30" t="s">
        <v>72</v>
      </c>
      <c r="AO42" s="30" t="s">
        <v>72</v>
      </c>
      <c r="AP42" s="30" t="s">
        <v>72</v>
      </c>
      <c r="AQ42" s="30" t="s">
        <v>72</v>
      </c>
      <c r="AR42" s="30" t="s">
        <v>72</v>
      </c>
      <c r="AS42" s="30" t="s">
        <v>72</v>
      </c>
      <c r="AT42" s="30" t="s">
        <v>72</v>
      </c>
      <c r="AU42" s="30" t="s">
        <v>72</v>
      </c>
      <c r="AV42" s="30" t="s">
        <v>72</v>
      </c>
    </row>
    <row r="43" spans="1:48" x14ac:dyDescent="0.2">
      <c r="A43" s="5"/>
      <c r="B43" s="7"/>
      <c r="C43" s="7"/>
      <c r="D43" s="119"/>
      <c r="E43" s="7"/>
      <c r="F43" s="7"/>
      <c r="G43" s="7"/>
      <c r="H43" s="7"/>
      <c r="I43" s="7"/>
      <c r="J43" s="7"/>
      <c r="K43" s="7"/>
      <c r="L43" s="119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13"/>
      <c r="AJ43" s="13"/>
      <c r="AK43" s="13"/>
      <c r="AL43" s="13"/>
      <c r="AM43" s="13"/>
      <c r="AN43" s="13"/>
      <c r="AO43" s="119"/>
      <c r="AP43" s="7"/>
      <c r="AQ43" s="119"/>
      <c r="AR43" s="7"/>
      <c r="AS43" s="7"/>
      <c r="AT43" s="7"/>
      <c r="AU43" s="7"/>
      <c r="AV43" s="7"/>
    </row>
    <row r="44" spans="1:48" ht="32" x14ac:dyDescent="0.2">
      <c r="A44" s="5" t="s">
        <v>183</v>
      </c>
      <c r="B44" s="7" t="s">
        <v>184</v>
      </c>
      <c r="C44" s="7"/>
      <c r="D44" s="119"/>
      <c r="E44" s="7"/>
      <c r="F44" s="7"/>
      <c r="G44" s="7"/>
      <c r="H44" s="7"/>
      <c r="I44" s="7"/>
      <c r="J44" s="7"/>
      <c r="K44" s="7"/>
      <c r="L44" s="119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13"/>
      <c r="AJ44" s="13"/>
      <c r="AK44" s="13"/>
      <c r="AL44" s="13"/>
      <c r="AM44" s="13"/>
      <c r="AN44" s="209">
        <f>SUM(AN45:AN46)</f>
        <v>63370379.755006529</v>
      </c>
      <c r="AO44" s="119"/>
      <c r="AP44" s="7"/>
      <c r="AQ44" s="119"/>
      <c r="AR44" s="7"/>
      <c r="AS44" s="7"/>
      <c r="AT44" s="7"/>
      <c r="AU44" s="7"/>
      <c r="AV44" s="7"/>
    </row>
    <row r="45" spans="1:48" ht="23.25" customHeight="1" x14ac:dyDescent="0.2">
      <c r="A45" s="5"/>
      <c r="B45" s="7" t="s">
        <v>68</v>
      </c>
      <c r="C45" s="196" t="s">
        <v>726</v>
      </c>
      <c r="D45" s="30" t="s">
        <v>72</v>
      </c>
      <c r="E45" s="30" t="s">
        <v>72</v>
      </c>
      <c r="F45" s="30" t="s">
        <v>72</v>
      </c>
      <c r="G45" s="30" t="s">
        <v>72</v>
      </c>
      <c r="H45" s="30" t="s">
        <v>72</v>
      </c>
      <c r="I45" s="30" t="s">
        <v>72</v>
      </c>
      <c r="J45" s="199" t="s">
        <v>389</v>
      </c>
      <c r="K45" s="30" t="s">
        <v>72</v>
      </c>
      <c r="L45" s="198" t="s">
        <v>727</v>
      </c>
      <c r="M45" s="30" t="s">
        <v>72</v>
      </c>
      <c r="N45" s="30" t="s">
        <v>72</v>
      </c>
      <c r="O45" s="30" t="s">
        <v>72</v>
      </c>
      <c r="P45" s="30" t="s">
        <v>72</v>
      </c>
      <c r="Q45" s="30" t="s">
        <v>72</v>
      </c>
      <c r="R45" s="30" t="s">
        <v>72</v>
      </c>
      <c r="S45" s="30" t="s">
        <v>72</v>
      </c>
      <c r="T45" s="30" t="s">
        <v>72</v>
      </c>
      <c r="U45" s="30" t="s">
        <v>72</v>
      </c>
      <c r="V45" s="30" t="s">
        <v>72</v>
      </c>
      <c r="W45" s="30" t="s">
        <v>72</v>
      </c>
      <c r="X45" s="30" t="s">
        <v>72</v>
      </c>
      <c r="Y45" s="30" t="s">
        <v>72</v>
      </c>
      <c r="Z45" s="30" t="s">
        <v>72</v>
      </c>
      <c r="AA45" s="30" t="s">
        <v>72</v>
      </c>
      <c r="AB45" s="30" t="s">
        <v>72</v>
      </c>
      <c r="AC45" s="30" t="s">
        <v>72</v>
      </c>
      <c r="AD45" s="30" t="s">
        <v>72</v>
      </c>
      <c r="AE45" s="30" t="s">
        <v>72</v>
      </c>
      <c r="AF45" s="30" t="s">
        <v>72</v>
      </c>
      <c r="AG45" s="30" t="s">
        <v>72</v>
      </c>
      <c r="AH45" s="30" t="s">
        <v>72</v>
      </c>
      <c r="AI45" s="30" t="s">
        <v>81</v>
      </c>
      <c r="AJ45" s="30">
        <v>2012</v>
      </c>
      <c r="AK45" s="30" t="s">
        <v>72</v>
      </c>
      <c r="AL45" s="30" t="s">
        <v>72</v>
      </c>
      <c r="AM45" s="30" t="s">
        <v>72</v>
      </c>
      <c r="AN45" s="208">
        <v>24750000</v>
      </c>
      <c r="AO45" s="30" t="s">
        <v>637</v>
      </c>
      <c r="AP45" s="30" t="s">
        <v>72</v>
      </c>
      <c r="AQ45" s="169" t="s">
        <v>638</v>
      </c>
      <c r="AR45" s="30" t="s">
        <v>646</v>
      </c>
      <c r="AS45" s="30" t="s">
        <v>72</v>
      </c>
      <c r="AT45" s="30" t="s">
        <v>72</v>
      </c>
      <c r="AU45" s="30" t="s">
        <v>72</v>
      </c>
      <c r="AV45" s="30" t="s">
        <v>72</v>
      </c>
    </row>
    <row r="46" spans="1:48" ht="16" x14ac:dyDescent="0.2">
      <c r="A46" s="5"/>
      <c r="B46" s="7"/>
      <c r="C46" s="177" t="s">
        <v>387</v>
      </c>
      <c r="D46" s="51" t="s">
        <v>317</v>
      </c>
      <c r="E46" s="66" t="s">
        <v>388</v>
      </c>
      <c r="F46" s="174"/>
      <c r="G46" s="174"/>
      <c r="H46" s="174"/>
      <c r="I46" s="174"/>
      <c r="J46" s="51" t="s">
        <v>389</v>
      </c>
      <c r="K46" s="67"/>
      <c r="L46" s="51" t="s">
        <v>72</v>
      </c>
      <c r="M46" s="206"/>
      <c r="N46" s="206"/>
      <c r="O46" s="206"/>
      <c r="P46" s="206"/>
      <c r="Q46" s="206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30" t="s">
        <v>81</v>
      </c>
      <c r="AJ46" s="30">
        <v>2011</v>
      </c>
      <c r="AK46" s="175"/>
      <c r="AL46" s="175"/>
      <c r="AM46" s="175"/>
      <c r="AN46" s="207">
        <v>38620379.755006529</v>
      </c>
      <c r="AO46" s="168" t="s">
        <v>421</v>
      </c>
      <c r="AP46" s="178" t="s">
        <v>72</v>
      </c>
      <c r="AQ46" s="168" t="s">
        <v>652</v>
      </c>
      <c r="AR46" s="176"/>
      <c r="AS46" s="7"/>
      <c r="AT46" s="7"/>
      <c r="AU46" s="7"/>
      <c r="AV46" s="7"/>
    </row>
    <row r="47" spans="1:48" x14ac:dyDescent="0.2">
      <c r="A47" s="5"/>
      <c r="B47" s="7"/>
      <c r="C47" s="402"/>
      <c r="D47" s="51"/>
      <c r="E47" s="66"/>
      <c r="F47" s="174"/>
      <c r="G47" s="174"/>
      <c r="H47" s="174"/>
      <c r="I47" s="174"/>
      <c r="J47" s="51"/>
      <c r="K47" s="67"/>
      <c r="L47" s="51"/>
      <c r="M47" s="206"/>
      <c r="N47" s="206"/>
      <c r="O47" s="206"/>
      <c r="P47" s="206"/>
      <c r="Q47" s="206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30"/>
      <c r="AJ47" s="30"/>
      <c r="AK47" s="175"/>
      <c r="AL47" s="175"/>
      <c r="AM47" s="175"/>
      <c r="AN47" s="207"/>
      <c r="AO47" s="168"/>
      <c r="AP47" s="178"/>
      <c r="AQ47" s="168"/>
      <c r="AR47" s="176"/>
      <c r="AS47" s="7"/>
      <c r="AT47" s="7"/>
      <c r="AU47" s="7"/>
      <c r="AV47" s="7"/>
    </row>
    <row r="48" spans="1:48" ht="32" x14ac:dyDescent="0.2">
      <c r="A48" s="5" t="s">
        <v>185</v>
      </c>
      <c r="B48" s="7" t="s">
        <v>186</v>
      </c>
      <c r="C48" s="7"/>
      <c r="D48" s="119"/>
      <c r="E48" s="7"/>
      <c r="F48" s="7"/>
      <c r="G48" s="7"/>
      <c r="H48" s="7"/>
      <c r="I48" s="7"/>
      <c r="J48" s="7"/>
      <c r="K48" s="7"/>
      <c r="L48" s="119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13"/>
      <c r="AJ48" s="13"/>
      <c r="AK48" s="13"/>
      <c r="AL48" s="13"/>
      <c r="AM48" s="13"/>
      <c r="AN48" s="224">
        <f>SUM(AN49:AN135)</f>
        <v>520581166.66666663</v>
      </c>
      <c r="AO48" s="119"/>
      <c r="AP48" s="7"/>
      <c r="AQ48" s="119"/>
      <c r="AR48" s="7"/>
      <c r="AS48" s="7"/>
      <c r="AT48" s="7"/>
      <c r="AU48" s="7"/>
      <c r="AV48" s="7"/>
    </row>
    <row r="49" spans="1:48" ht="30" customHeight="1" x14ac:dyDescent="0.2">
      <c r="A49" s="5"/>
      <c r="B49" s="7" t="s">
        <v>68</v>
      </c>
      <c r="C49" s="33" t="s">
        <v>187</v>
      </c>
      <c r="D49" s="30" t="s">
        <v>188</v>
      </c>
      <c r="E49" s="7"/>
      <c r="F49" s="4"/>
      <c r="G49" s="4"/>
      <c r="H49" s="4"/>
      <c r="I49" s="4"/>
      <c r="J49" s="30" t="s">
        <v>189</v>
      </c>
      <c r="K49" s="7"/>
      <c r="L49" s="30" t="s">
        <v>190</v>
      </c>
      <c r="M49" s="140"/>
      <c r="N49" s="140"/>
      <c r="O49" s="140"/>
      <c r="P49" s="140"/>
      <c r="Q49" s="140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30" t="s">
        <v>81</v>
      </c>
      <c r="AJ49" s="30">
        <v>2006</v>
      </c>
      <c r="AK49" s="14"/>
      <c r="AL49" s="14"/>
      <c r="AM49" s="14"/>
      <c r="AN49" s="53">
        <v>720000</v>
      </c>
      <c r="AO49" s="168" t="s">
        <v>465</v>
      </c>
      <c r="AP49" s="178" t="s">
        <v>72</v>
      </c>
      <c r="AQ49" s="168" t="s">
        <v>647</v>
      </c>
      <c r="AR49" s="159"/>
      <c r="AS49" s="159"/>
      <c r="AT49" s="159"/>
      <c r="AU49" s="159"/>
      <c r="AV49" s="159"/>
    </row>
    <row r="50" spans="1:48" ht="30" customHeight="1" x14ac:dyDescent="0.2">
      <c r="A50" s="5"/>
      <c r="B50" s="7"/>
      <c r="C50" s="26" t="s">
        <v>187</v>
      </c>
      <c r="D50" s="30" t="s">
        <v>188</v>
      </c>
      <c r="E50" s="7"/>
      <c r="F50" s="4"/>
      <c r="G50" s="4"/>
      <c r="H50" s="4"/>
      <c r="I50" s="4"/>
      <c r="J50" s="30" t="s">
        <v>207</v>
      </c>
      <c r="K50" s="7"/>
      <c r="L50" s="125" t="s">
        <v>190</v>
      </c>
      <c r="M50" s="140"/>
      <c r="N50" s="140"/>
      <c r="O50" s="140"/>
      <c r="P50" s="140"/>
      <c r="Q50" s="140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30" t="s">
        <v>81</v>
      </c>
      <c r="AJ50" s="30">
        <v>2006</v>
      </c>
      <c r="AK50" s="14"/>
      <c r="AL50" s="14"/>
      <c r="AM50" s="14"/>
      <c r="AN50" s="53">
        <v>3380000</v>
      </c>
      <c r="AO50" s="168" t="s">
        <v>465</v>
      </c>
      <c r="AP50" s="178" t="s">
        <v>72</v>
      </c>
      <c r="AQ50" s="168" t="s">
        <v>647</v>
      </c>
      <c r="AR50" s="159"/>
      <c r="AS50" s="159"/>
      <c r="AT50" s="159"/>
      <c r="AU50" s="159"/>
      <c r="AV50" s="159"/>
    </row>
    <row r="51" spans="1:48" ht="30" customHeight="1" x14ac:dyDescent="0.2">
      <c r="A51" s="5"/>
      <c r="B51" s="7"/>
      <c r="C51" s="35" t="s">
        <v>208</v>
      </c>
      <c r="D51" s="30" t="s">
        <v>209</v>
      </c>
      <c r="E51" s="7"/>
      <c r="F51" s="4"/>
      <c r="G51" s="4"/>
      <c r="H51" s="4"/>
      <c r="I51" s="4"/>
      <c r="J51" s="30" t="s">
        <v>210</v>
      </c>
      <c r="K51" s="7"/>
      <c r="L51" s="30" t="s">
        <v>211</v>
      </c>
      <c r="M51" s="140"/>
      <c r="N51" s="140"/>
      <c r="O51" s="140"/>
      <c r="P51" s="140"/>
      <c r="Q51" s="140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30" t="s">
        <v>81</v>
      </c>
      <c r="AJ51" s="30">
        <v>2006</v>
      </c>
      <c r="AK51" s="14"/>
      <c r="AL51" s="14"/>
      <c r="AM51" s="14"/>
      <c r="AN51" s="54">
        <v>2062500</v>
      </c>
      <c r="AO51" s="168" t="s">
        <v>421</v>
      </c>
      <c r="AP51" s="178" t="s">
        <v>72</v>
      </c>
      <c r="AQ51" s="168" t="s">
        <v>647</v>
      </c>
      <c r="AR51" s="159"/>
      <c r="AS51" s="159"/>
      <c r="AT51" s="159"/>
      <c r="AU51" s="159"/>
      <c r="AV51" s="159"/>
    </row>
    <row r="52" spans="1:48" ht="30" customHeight="1" x14ac:dyDescent="0.2">
      <c r="A52" s="5"/>
      <c r="B52" s="7"/>
      <c r="C52" s="26" t="s">
        <v>214</v>
      </c>
      <c r="D52" s="30" t="s">
        <v>188</v>
      </c>
      <c r="E52" s="7"/>
      <c r="F52" s="4"/>
      <c r="G52" s="4"/>
      <c r="H52" s="4"/>
      <c r="I52" s="4"/>
      <c r="J52" s="30" t="s">
        <v>197</v>
      </c>
      <c r="K52" s="7"/>
      <c r="L52" s="30" t="s">
        <v>215</v>
      </c>
      <c r="M52" s="140"/>
      <c r="N52" s="140"/>
      <c r="O52" s="140"/>
      <c r="P52" s="140"/>
      <c r="Q52" s="140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30" t="s">
        <v>81</v>
      </c>
      <c r="AJ52" s="30">
        <v>2006</v>
      </c>
      <c r="AK52" s="14"/>
      <c r="AL52" s="14"/>
      <c r="AM52" s="14"/>
      <c r="AN52" s="54">
        <v>1125000</v>
      </c>
      <c r="AO52" s="168" t="s">
        <v>421</v>
      </c>
      <c r="AP52" s="178" t="s">
        <v>72</v>
      </c>
      <c r="AQ52" s="168" t="s">
        <v>647</v>
      </c>
      <c r="AR52" s="159"/>
      <c r="AS52" s="159"/>
      <c r="AT52" s="159"/>
      <c r="AU52" s="159"/>
      <c r="AV52" s="159"/>
    </row>
    <row r="53" spans="1:48" ht="30" customHeight="1" x14ac:dyDescent="0.2">
      <c r="A53" s="5"/>
      <c r="B53" s="7"/>
      <c r="C53" s="22" t="s">
        <v>199</v>
      </c>
      <c r="D53" s="49" t="s">
        <v>216</v>
      </c>
      <c r="E53" s="7"/>
      <c r="F53" s="4"/>
      <c r="G53" s="4"/>
      <c r="H53" s="4"/>
      <c r="I53" s="4"/>
      <c r="J53" s="49" t="s">
        <v>197</v>
      </c>
      <c r="K53" s="7"/>
      <c r="L53" s="49" t="s">
        <v>217</v>
      </c>
      <c r="M53" s="140"/>
      <c r="N53" s="140"/>
      <c r="O53" s="140"/>
      <c r="P53" s="140"/>
      <c r="Q53" s="140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9" t="s">
        <v>81</v>
      </c>
      <c r="AJ53" s="49">
        <v>2005</v>
      </c>
      <c r="AK53" s="14"/>
      <c r="AL53" s="14"/>
      <c r="AM53" s="14"/>
      <c r="AN53" s="54">
        <v>722500</v>
      </c>
      <c r="AO53" s="168" t="s">
        <v>421</v>
      </c>
      <c r="AP53" s="178" t="s">
        <v>72</v>
      </c>
      <c r="AQ53" s="168" t="s">
        <v>645</v>
      </c>
      <c r="AR53" s="159"/>
      <c r="AS53" s="159"/>
      <c r="AT53" s="159"/>
      <c r="AU53" s="159"/>
      <c r="AV53" s="159"/>
    </row>
    <row r="54" spans="1:48" ht="30" customHeight="1" x14ac:dyDescent="0.2">
      <c r="A54" s="5"/>
      <c r="B54" s="7"/>
      <c r="C54" s="38" t="s">
        <v>199</v>
      </c>
      <c r="D54" s="30" t="s">
        <v>216</v>
      </c>
      <c r="E54" s="7"/>
      <c r="F54" s="4"/>
      <c r="G54" s="4"/>
      <c r="H54" s="4"/>
      <c r="I54" s="4"/>
      <c r="J54" s="30" t="s">
        <v>197</v>
      </c>
      <c r="K54" s="7"/>
      <c r="L54" s="30" t="s">
        <v>229</v>
      </c>
      <c r="M54" s="140"/>
      <c r="N54" s="140"/>
      <c r="O54" s="140"/>
      <c r="P54" s="140"/>
      <c r="Q54" s="140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30" t="s">
        <v>81</v>
      </c>
      <c r="AJ54" s="30">
        <v>2005</v>
      </c>
      <c r="AK54" s="14"/>
      <c r="AL54" s="14"/>
      <c r="AM54" s="14"/>
      <c r="AN54" s="53">
        <v>712500</v>
      </c>
      <c r="AO54" s="168" t="s">
        <v>421</v>
      </c>
      <c r="AP54" s="178" t="s">
        <v>72</v>
      </c>
      <c r="AQ54" s="168" t="s">
        <v>645</v>
      </c>
      <c r="AR54" s="159"/>
      <c r="AS54" s="159"/>
      <c r="AT54" s="159"/>
      <c r="AU54" s="159"/>
      <c r="AV54" s="159"/>
    </row>
    <row r="55" spans="1:48" ht="30" customHeight="1" x14ac:dyDescent="0.2">
      <c r="A55" s="5"/>
      <c r="B55" s="7"/>
      <c r="C55" s="39" t="s">
        <v>195</v>
      </c>
      <c r="D55" s="120" t="s">
        <v>196</v>
      </c>
      <c r="E55" s="7"/>
      <c r="F55" s="4"/>
      <c r="G55" s="4"/>
      <c r="H55" s="4"/>
      <c r="I55" s="4"/>
      <c r="J55" s="50" t="s">
        <v>230</v>
      </c>
      <c r="K55" s="7"/>
      <c r="L55" s="50" t="s">
        <v>198</v>
      </c>
      <c r="M55" s="140"/>
      <c r="N55" s="140"/>
      <c r="O55" s="140"/>
      <c r="P55" s="140"/>
      <c r="Q55" s="140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9" t="s">
        <v>81</v>
      </c>
      <c r="AJ55" s="30">
        <v>2005</v>
      </c>
      <c r="AK55" s="14"/>
      <c r="AL55" s="14"/>
      <c r="AM55" s="14"/>
      <c r="AN55" s="127">
        <v>1950000</v>
      </c>
      <c r="AO55" s="168" t="s">
        <v>421</v>
      </c>
      <c r="AP55" s="178" t="s">
        <v>72</v>
      </c>
      <c r="AQ55" s="168" t="s">
        <v>647</v>
      </c>
      <c r="AR55" s="159"/>
      <c r="AS55" s="159"/>
      <c r="AT55" s="159"/>
      <c r="AU55" s="159"/>
      <c r="AV55" s="159"/>
    </row>
    <row r="56" spans="1:48" ht="30" customHeight="1" x14ac:dyDescent="0.2">
      <c r="A56" s="5"/>
      <c r="B56" s="7"/>
      <c r="C56" s="43" t="s">
        <v>208</v>
      </c>
      <c r="D56" s="51" t="s">
        <v>209</v>
      </c>
      <c r="E56" s="7"/>
      <c r="F56" s="4"/>
      <c r="G56" s="4"/>
      <c r="H56" s="4"/>
      <c r="I56" s="4"/>
      <c r="J56" s="51" t="s">
        <v>210</v>
      </c>
      <c r="K56" s="7"/>
      <c r="L56" s="51" t="s">
        <v>211</v>
      </c>
      <c r="M56" s="140"/>
      <c r="N56" s="140"/>
      <c r="O56" s="140"/>
      <c r="P56" s="140"/>
      <c r="Q56" s="140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30" t="s">
        <v>81</v>
      </c>
      <c r="AJ56" s="30">
        <v>2006</v>
      </c>
      <c r="AK56" s="14"/>
      <c r="AL56" s="14"/>
      <c r="AM56" s="14"/>
      <c r="AN56" s="54">
        <v>2200000</v>
      </c>
      <c r="AO56" s="168" t="s">
        <v>465</v>
      </c>
      <c r="AP56" s="178" t="s">
        <v>72</v>
      </c>
      <c r="AQ56" s="168" t="s">
        <v>699</v>
      </c>
      <c r="AR56" s="159"/>
      <c r="AS56" s="159"/>
      <c r="AT56" s="159"/>
      <c r="AU56" s="159"/>
      <c r="AV56" s="159"/>
    </row>
    <row r="57" spans="1:48" ht="30" customHeight="1" x14ac:dyDescent="0.2">
      <c r="A57" s="5"/>
      <c r="B57" s="7"/>
      <c r="C57" s="44" t="s">
        <v>187</v>
      </c>
      <c r="D57" s="49" t="s">
        <v>188</v>
      </c>
      <c r="E57" s="7"/>
      <c r="F57" s="4"/>
      <c r="G57" s="4"/>
      <c r="H57" s="4"/>
      <c r="I57" s="4"/>
      <c r="J57" s="49" t="s">
        <v>207</v>
      </c>
      <c r="K57" s="7"/>
      <c r="L57" s="49" t="s">
        <v>190</v>
      </c>
      <c r="M57" s="140"/>
      <c r="N57" s="140"/>
      <c r="O57" s="140"/>
      <c r="P57" s="140"/>
      <c r="Q57" s="140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9" t="s">
        <v>81</v>
      </c>
      <c r="AJ57" s="49">
        <v>2005</v>
      </c>
      <c r="AK57" s="14"/>
      <c r="AL57" s="14"/>
      <c r="AM57" s="14"/>
      <c r="AN57" s="54">
        <v>975000</v>
      </c>
      <c r="AO57" s="168" t="s">
        <v>465</v>
      </c>
      <c r="AP57" s="178" t="s">
        <v>72</v>
      </c>
      <c r="AQ57" s="168" t="s">
        <v>652</v>
      </c>
      <c r="AR57" s="159"/>
      <c r="AS57" s="159"/>
      <c r="AT57" s="159"/>
      <c r="AU57" s="159"/>
      <c r="AV57" s="159"/>
    </row>
    <row r="58" spans="1:48" ht="30" customHeight="1" x14ac:dyDescent="0.2">
      <c r="A58" s="5"/>
      <c r="B58" s="7"/>
      <c r="C58" s="45" t="s">
        <v>239</v>
      </c>
      <c r="D58" s="31" t="s">
        <v>216</v>
      </c>
      <c r="E58" s="7"/>
      <c r="F58" s="4"/>
      <c r="G58" s="4"/>
      <c r="H58" s="4"/>
      <c r="I58" s="4"/>
      <c r="J58" s="31" t="s">
        <v>201</v>
      </c>
      <c r="K58" s="7"/>
      <c r="L58" s="49" t="s">
        <v>219</v>
      </c>
      <c r="M58" s="140"/>
      <c r="N58" s="140"/>
      <c r="O58" s="140"/>
      <c r="P58" s="140"/>
      <c r="Q58" s="140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31" t="s">
        <v>81</v>
      </c>
      <c r="AJ58" s="31">
        <v>2006</v>
      </c>
      <c r="AK58" s="14"/>
      <c r="AL58" s="14"/>
      <c r="AM58" s="14"/>
      <c r="AN58" s="56">
        <v>1360000</v>
      </c>
      <c r="AO58" s="168" t="s">
        <v>421</v>
      </c>
      <c r="AP58" s="178" t="s">
        <v>72</v>
      </c>
      <c r="AQ58" s="168" t="s">
        <v>645</v>
      </c>
      <c r="AR58" s="159"/>
      <c r="AS58" s="159"/>
      <c r="AT58" s="159"/>
      <c r="AU58" s="159"/>
      <c r="AV58" s="159"/>
    </row>
    <row r="59" spans="1:48" ht="30" customHeight="1" x14ac:dyDescent="0.2">
      <c r="A59" s="5"/>
      <c r="B59" s="7"/>
      <c r="C59" s="46" t="s">
        <v>240</v>
      </c>
      <c r="D59" s="29" t="s">
        <v>216</v>
      </c>
      <c r="E59" s="7"/>
      <c r="F59" s="4"/>
      <c r="G59" s="4"/>
      <c r="H59" s="4"/>
      <c r="I59" s="4"/>
      <c r="J59" s="29" t="s">
        <v>197</v>
      </c>
      <c r="K59" s="7"/>
      <c r="L59" s="49" t="s">
        <v>217</v>
      </c>
      <c r="M59" s="140"/>
      <c r="N59" s="140"/>
      <c r="O59" s="140"/>
      <c r="P59" s="140"/>
      <c r="Q59" s="140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29" t="s">
        <v>81</v>
      </c>
      <c r="AJ59" s="29">
        <v>2005</v>
      </c>
      <c r="AK59" s="14"/>
      <c r="AL59" s="14"/>
      <c r="AM59" s="14"/>
      <c r="AN59" s="57">
        <v>140000</v>
      </c>
      <c r="AO59" s="168" t="s">
        <v>421</v>
      </c>
      <c r="AP59" s="178" t="s">
        <v>72</v>
      </c>
      <c r="AQ59" s="168" t="s">
        <v>647</v>
      </c>
      <c r="AR59" s="159"/>
      <c r="AS59" s="159"/>
      <c r="AT59" s="159"/>
      <c r="AU59" s="159"/>
      <c r="AV59" s="159"/>
    </row>
    <row r="60" spans="1:48" ht="30" customHeight="1" x14ac:dyDescent="0.2">
      <c r="A60" s="5"/>
      <c r="B60" s="7"/>
      <c r="C60" s="45" t="s">
        <v>195</v>
      </c>
      <c r="D60" s="31" t="s">
        <v>196</v>
      </c>
      <c r="E60" s="7"/>
      <c r="F60" s="4"/>
      <c r="G60" s="4"/>
      <c r="H60" s="4"/>
      <c r="I60" s="4"/>
      <c r="J60" s="31" t="s">
        <v>230</v>
      </c>
      <c r="K60" s="7"/>
      <c r="L60" s="49" t="s">
        <v>198</v>
      </c>
      <c r="M60" s="140"/>
      <c r="N60" s="140"/>
      <c r="O60" s="140"/>
      <c r="P60" s="140"/>
      <c r="Q60" s="140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31" t="s">
        <v>81</v>
      </c>
      <c r="AJ60" s="31">
        <v>2006</v>
      </c>
      <c r="AK60" s="14"/>
      <c r="AL60" s="14"/>
      <c r="AM60" s="14"/>
      <c r="AN60" s="56">
        <v>1800000</v>
      </c>
      <c r="AO60" s="168" t="s">
        <v>421</v>
      </c>
      <c r="AP60" s="178" t="s">
        <v>72</v>
      </c>
      <c r="AQ60" s="168" t="s">
        <v>647</v>
      </c>
      <c r="AR60" s="159"/>
      <c r="AS60" s="159"/>
      <c r="AT60" s="159"/>
      <c r="AU60" s="159"/>
      <c r="AV60" s="159"/>
    </row>
    <row r="61" spans="1:48" ht="30" customHeight="1" x14ac:dyDescent="0.2">
      <c r="A61" s="5"/>
      <c r="B61" s="7"/>
      <c r="C61" s="46" t="s">
        <v>195</v>
      </c>
      <c r="D61" s="29" t="s">
        <v>196</v>
      </c>
      <c r="E61" s="7"/>
      <c r="F61" s="4"/>
      <c r="G61" s="4"/>
      <c r="H61" s="4"/>
      <c r="I61" s="4"/>
      <c r="J61" s="29" t="s">
        <v>230</v>
      </c>
      <c r="K61" s="7"/>
      <c r="L61" s="49" t="s">
        <v>198</v>
      </c>
      <c r="M61" s="140"/>
      <c r="N61" s="140"/>
      <c r="O61" s="140"/>
      <c r="P61" s="140"/>
      <c r="Q61" s="140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29" t="s">
        <v>81</v>
      </c>
      <c r="AJ61" s="31">
        <v>2006</v>
      </c>
      <c r="AK61" s="14"/>
      <c r="AL61" s="14"/>
      <c r="AM61" s="14"/>
      <c r="AN61" s="57">
        <v>960000</v>
      </c>
      <c r="AO61" s="168" t="s">
        <v>421</v>
      </c>
      <c r="AP61" s="178" t="s">
        <v>72</v>
      </c>
      <c r="AQ61" s="168" t="s">
        <v>638</v>
      </c>
      <c r="AR61" s="159"/>
      <c r="AS61" s="159"/>
      <c r="AT61" s="159"/>
      <c r="AU61" s="159"/>
      <c r="AV61" s="159"/>
    </row>
    <row r="62" spans="1:48" ht="30" customHeight="1" x14ac:dyDescent="0.2">
      <c r="A62" s="5"/>
      <c r="B62" s="7"/>
      <c r="C62" s="45" t="s">
        <v>241</v>
      </c>
      <c r="D62" s="31" t="s">
        <v>242</v>
      </c>
      <c r="E62" s="7"/>
      <c r="F62" s="4"/>
      <c r="G62" s="4"/>
      <c r="H62" s="4"/>
      <c r="I62" s="4"/>
      <c r="J62" s="31" t="s">
        <v>243</v>
      </c>
      <c r="K62" s="7"/>
      <c r="L62" s="49" t="s">
        <v>198</v>
      </c>
      <c r="M62" s="140"/>
      <c r="N62" s="140"/>
      <c r="O62" s="140"/>
      <c r="P62" s="140"/>
      <c r="Q62" s="140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31" t="s">
        <v>81</v>
      </c>
      <c r="AJ62" s="31">
        <v>2006</v>
      </c>
      <c r="AK62" s="14"/>
      <c r="AL62" s="14"/>
      <c r="AM62" s="14"/>
      <c r="AN62" s="56">
        <v>960000</v>
      </c>
      <c r="AO62" s="168" t="s">
        <v>421</v>
      </c>
      <c r="AP62" s="178" t="s">
        <v>72</v>
      </c>
      <c r="AQ62" s="168" t="s">
        <v>647</v>
      </c>
      <c r="AR62" s="159"/>
      <c r="AS62" s="159"/>
      <c r="AT62" s="159"/>
      <c r="AU62" s="159"/>
      <c r="AV62" s="159"/>
    </row>
    <row r="63" spans="1:48" ht="30" customHeight="1" x14ac:dyDescent="0.2">
      <c r="A63" s="5"/>
      <c r="B63" s="7"/>
      <c r="C63" s="46" t="s">
        <v>214</v>
      </c>
      <c r="D63" s="29" t="s">
        <v>188</v>
      </c>
      <c r="E63" s="7"/>
      <c r="F63" s="4"/>
      <c r="G63" s="4"/>
      <c r="H63" s="4"/>
      <c r="I63" s="4"/>
      <c r="J63" s="29" t="s">
        <v>197</v>
      </c>
      <c r="K63" s="7"/>
      <c r="L63" s="49" t="s">
        <v>215</v>
      </c>
      <c r="M63" s="140"/>
      <c r="N63" s="140"/>
      <c r="O63" s="140"/>
      <c r="P63" s="140"/>
      <c r="Q63" s="140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29" t="s">
        <v>81</v>
      </c>
      <c r="AJ63" s="31">
        <v>2006</v>
      </c>
      <c r="AK63" s="14"/>
      <c r="AL63" s="14"/>
      <c r="AM63" s="14"/>
      <c r="AN63" s="57">
        <v>1125000</v>
      </c>
      <c r="AO63" s="168" t="s">
        <v>421</v>
      </c>
      <c r="AP63" s="178" t="s">
        <v>72</v>
      </c>
      <c r="AQ63" s="168" t="s">
        <v>647</v>
      </c>
      <c r="AR63" s="159"/>
      <c r="AS63" s="159"/>
      <c r="AT63" s="159"/>
      <c r="AU63" s="159"/>
      <c r="AV63" s="159"/>
    </row>
    <row r="64" spans="1:48" ht="30" customHeight="1" x14ac:dyDescent="0.2">
      <c r="A64" s="5"/>
      <c r="B64" s="7"/>
      <c r="C64" s="45" t="s">
        <v>244</v>
      </c>
      <c r="D64" s="31" t="s">
        <v>245</v>
      </c>
      <c r="E64" s="7"/>
      <c r="F64" s="4"/>
      <c r="G64" s="4"/>
      <c r="H64" s="4"/>
      <c r="I64" s="4"/>
      <c r="J64" s="31" t="s">
        <v>228</v>
      </c>
      <c r="K64" s="7"/>
      <c r="L64" s="49" t="s">
        <v>219</v>
      </c>
      <c r="M64" s="140"/>
      <c r="N64" s="140"/>
      <c r="O64" s="140"/>
      <c r="P64" s="140"/>
      <c r="Q64" s="140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31" t="s">
        <v>81</v>
      </c>
      <c r="AJ64" s="31">
        <v>2006</v>
      </c>
      <c r="AK64" s="14"/>
      <c r="AL64" s="14"/>
      <c r="AM64" s="14"/>
      <c r="AN64" s="56">
        <v>800000</v>
      </c>
      <c r="AO64" s="168" t="s">
        <v>421</v>
      </c>
      <c r="AP64" s="178" t="s">
        <v>72</v>
      </c>
      <c r="AQ64" s="168" t="s">
        <v>647</v>
      </c>
      <c r="AR64" s="159"/>
      <c r="AS64" s="159"/>
      <c r="AT64" s="159"/>
      <c r="AU64" s="159"/>
      <c r="AV64" s="159"/>
    </row>
    <row r="65" spans="1:48" ht="30" customHeight="1" x14ac:dyDescent="0.2">
      <c r="A65" s="5"/>
      <c r="B65" s="7"/>
      <c r="C65" s="46" t="s">
        <v>191</v>
      </c>
      <c r="D65" s="29" t="s">
        <v>242</v>
      </c>
      <c r="E65" s="7"/>
      <c r="F65" s="4"/>
      <c r="G65" s="4"/>
      <c r="H65" s="4"/>
      <c r="I65" s="4"/>
      <c r="J65" s="29" t="s">
        <v>243</v>
      </c>
      <c r="K65" s="7"/>
      <c r="L65" s="49" t="s">
        <v>198</v>
      </c>
      <c r="M65" s="140"/>
      <c r="N65" s="140"/>
      <c r="O65" s="140"/>
      <c r="P65" s="140"/>
      <c r="Q65" s="140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29" t="s">
        <v>81</v>
      </c>
      <c r="AJ65" s="31">
        <v>2006</v>
      </c>
      <c r="AK65" s="14"/>
      <c r="AL65" s="14"/>
      <c r="AM65" s="14"/>
      <c r="AN65" s="57">
        <v>640000</v>
      </c>
      <c r="AO65" s="168" t="s">
        <v>421</v>
      </c>
      <c r="AP65" s="178" t="s">
        <v>72</v>
      </c>
      <c r="AQ65" s="168" t="s">
        <v>652</v>
      </c>
      <c r="AR65" s="159"/>
      <c r="AS65" s="159"/>
      <c r="AT65" s="159"/>
      <c r="AU65" s="159"/>
      <c r="AV65" s="159"/>
    </row>
    <row r="66" spans="1:48" ht="30" customHeight="1" x14ac:dyDescent="0.2">
      <c r="A66" s="5"/>
      <c r="B66" s="7"/>
      <c r="C66" s="45" t="s">
        <v>227</v>
      </c>
      <c r="D66" s="31" t="s">
        <v>216</v>
      </c>
      <c r="E66" s="7"/>
      <c r="F66" s="4"/>
      <c r="G66" s="4"/>
      <c r="H66" s="4"/>
      <c r="I66" s="4"/>
      <c r="J66" s="31" t="s">
        <v>230</v>
      </c>
      <c r="K66" s="7"/>
      <c r="L66" s="49" t="s">
        <v>198</v>
      </c>
      <c r="M66" s="140"/>
      <c r="N66" s="140"/>
      <c r="O66" s="140"/>
      <c r="P66" s="140"/>
      <c r="Q66" s="140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31" t="s">
        <v>81</v>
      </c>
      <c r="AJ66" s="31">
        <v>2006</v>
      </c>
      <c r="AK66" s="14"/>
      <c r="AL66" s="14"/>
      <c r="AM66" s="14"/>
      <c r="AN66" s="56">
        <v>1440000</v>
      </c>
      <c r="AO66" s="168" t="s">
        <v>421</v>
      </c>
      <c r="AP66" s="178" t="s">
        <v>72</v>
      </c>
      <c r="AQ66" s="168" t="s">
        <v>638</v>
      </c>
      <c r="AR66" s="159"/>
      <c r="AS66" s="159"/>
      <c r="AT66" s="159"/>
      <c r="AU66" s="159"/>
      <c r="AV66" s="159"/>
    </row>
    <row r="67" spans="1:48" ht="30" customHeight="1" x14ac:dyDescent="0.2">
      <c r="A67" s="5"/>
      <c r="B67" s="7"/>
      <c r="C67" s="45" t="s">
        <v>246</v>
      </c>
      <c r="D67" s="31" t="s">
        <v>242</v>
      </c>
      <c r="E67" s="7"/>
      <c r="F67" s="4"/>
      <c r="G67" s="4"/>
      <c r="H67" s="4"/>
      <c r="I67" s="4"/>
      <c r="J67" s="31" t="s">
        <v>218</v>
      </c>
      <c r="K67" s="7"/>
      <c r="L67" s="49" t="s">
        <v>217</v>
      </c>
      <c r="M67" s="140"/>
      <c r="N67" s="140"/>
      <c r="O67" s="140"/>
      <c r="P67" s="140"/>
      <c r="Q67" s="140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31" t="s">
        <v>81</v>
      </c>
      <c r="AJ67" s="31">
        <v>2006</v>
      </c>
      <c r="AK67" s="14"/>
      <c r="AL67" s="14"/>
      <c r="AM67" s="14"/>
      <c r="AN67" s="56">
        <v>2450000</v>
      </c>
      <c r="AO67" s="168" t="s">
        <v>421</v>
      </c>
      <c r="AP67" s="178" t="s">
        <v>72</v>
      </c>
      <c r="AQ67" s="168" t="s">
        <v>645</v>
      </c>
      <c r="AR67" s="159"/>
      <c r="AS67" s="159"/>
      <c r="AT67" s="159"/>
      <c r="AU67" s="159"/>
      <c r="AV67" s="159"/>
    </row>
    <row r="68" spans="1:48" ht="30" customHeight="1" x14ac:dyDescent="0.2">
      <c r="A68" s="5"/>
      <c r="B68" s="7"/>
      <c r="C68" s="46" t="s">
        <v>208</v>
      </c>
      <c r="D68" s="29" t="s">
        <v>247</v>
      </c>
      <c r="E68" s="7"/>
      <c r="F68" s="4"/>
      <c r="G68" s="4"/>
      <c r="H68" s="4"/>
      <c r="I68" s="4"/>
      <c r="J68" s="29" t="s">
        <v>248</v>
      </c>
      <c r="K68" s="7"/>
      <c r="L68" s="49" t="s">
        <v>211</v>
      </c>
      <c r="M68" s="140"/>
      <c r="N68" s="140"/>
      <c r="O68" s="140"/>
      <c r="P68" s="140"/>
      <c r="Q68" s="140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29" t="s">
        <v>81</v>
      </c>
      <c r="AJ68" s="31">
        <v>2006</v>
      </c>
      <c r="AK68" s="14"/>
      <c r="AL68" s="14"/>
      <c r="AM68" s="14"/>
      <c r="AN68" s="57">
        <v>2975000</v>
      </c>
      <c r="AO68" s="168" t="s">
        <v>465</v>
      </c>
      <c r="AP68" s="178" t="s">
        <v>72</v>
      </c>
      <c r="AQ68" s="168" t="s">
        <v>647</v>
      </c>
      <c r="AR68" s="159"/>
      <c r="AS68" s="159"/>
      <c r="AT68" s="159"/>
      <c r="AU68" s="159"/>
      <c r="AV68" s="159"/>
    </row>
    <row r="69" spans="1:48" ht="30" customHeight="1" x14ac:dyDescent="0.2">
      <c r="A69" s="5"/>
      <c r="B69" s="7"/>
      <c r="C69" s="45" t="s">
        <v>187</v>
      </c>
      <c r="D69" s="31" t="s">
        <v>188</v>
      </c>
      <c r="E69" s="7"/>
      <c r="F69" s="4"/>
      <c r="G69" s="4"/>
      <c r="H69" s="4"/>
      <c r="I69" s="4"/>
      <c r="J69" s="31" t="s">
        <v>249</v>
      </c>
      <c r="K69" s="7"/>
      <c r="L69" s="49" t="s">
        <v>190</v>
      </c>
      <c r="M69" s="140"/>
      <c r="N69" s="140"/>
      <c r="O69" s="140"/>
      <c r="P69" s="140"/>
      <c r="Q69" s="140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31" t="s">
        <v>81</v>
      </c>
      <c r="AJ69" s="31">
        <v>2002</v>
      </c>
      <c r="AK69" s="14"/>
      <c r="AL69" s="14"/>
      <c r="AM69" s="14"/>
      <c r="AN69" s="56">
        <v>845000</v>
      </c>
      <c r="AO69" s="168" t="s">
        <v>465</v>
      </c>
      <c r="AP69" s="178" t="s">
        <v>72</v>
      </c>
      <c r="AQ69" s="168" t="s">
        <v>645</v>
      </c>
      <c r="AR69" s="159"/>
      <c r="AS69" s="159"/>
      <c r="AT69" s="159"/>
      <c r="AU69" s="159"/>
      <c r="AV69" s="159"/>
    </row>
    <row r="70" spans="1:48" ht="30" customHeight="1" x14ac:dyDescent="0.2">
      <c r="A70" s="5"/>
      <c r="B70" s="7"/>
      <c r="C70" s="46" t="s">
        <v>187</v>
      </c>
      <c r="D70" s="29" t="s">
        <v>188</v>
      </c>
      <c r="E70" s="7"/>
      <c r="F70" s="4"/>
      <c r="G70" s="4"/>
      <c r="H70" s="4"/>
      <c r="I70" s="4"/>
      <c r="J70" s="29" t="s">
        <v>207</v>
      </c>
      <c r="K70" s="7"/>
      <c r="L70" s="49" t="s">
        <v>190</v>
      </c>
      <c r="M70" s="140"/>
      <c r="N70" s="140"/>
      <c r="O70" s="140"/>
      <c r="P70" s="140"/>
      <c r="Q70" s="140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29" t="s">
        <v>81</v>
      </c>
      <c r="AJ70" s="31">
        <v>2002</v>
      </c>
      <c r="AK70" s="14"/>
      <c r="AL70" s="14"/>
      <c r="AM70" s="14"/>
      <c r="AN70" s="57">
        <v>1560000</v>
      </c>
      <c r="AO70" s="168" t="s">
        <v>465</v>
      </c>
      <c r="AP70" s="178" t="s">
        <v>72</v>
      </c>
      <c r="AQ70" s="168" t="s">
        <v>652</v>
      </c>
      <c r="AR70" s="159"/>
      <c r="AS70" s="159"/>
      <c r="AT70" s="159"/>
      <c r="AU70" s="159"/>
      <c r="AV70" s="159"/>
    </row>
    <row r="71" spans="1:48" ht="30" customHeight="1" x14ac:dyDescent="0.2">
      <c r="A71" s="5"/>
      <c r="B71" s="7"/>
      <c r="C71" s="45" t="s">
        <v>187</v>
      </c>
      <c r="D71" s="31" t="s">
        <v>188</v>
      </c>
      <c r="E71" s="7"/>
      <c r="F71" s="4"/>
      <c r="G71" s="4"/>
      <c r="H71" s="4"/>
      <c r="I71" s="4"/>
      <c r="J71" s="31" t="s">
        <v>250</v>
      </c>
      <c r="K71" s="7"/>
      <c r="L71" s="49" t="s">
        <v>190</v>
      </c>
      <c r="M71" s="140"/>
      <c r="N71" s="140"/>
      <c r="O71" s="140"/>
      <c r="P71" s="140"/>
      <c r="Q71" s="140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31" t="s">
        <v>81</v>
      </c>
      <c r="AJ71" s="31">
        <v>2004</v>
      </c>
      <c r="AK71" s="14"/>
      <c r="AL71" s="14"/>
      <c r="AM71" s="14"/>
      <c r="AN71" s="56">
        <v>975000</v>
      </c>
      <c r="AO71" s="168" t="s">
        <v>465</v>
      </c>
      <c r="AP71" s="178" t="s">
        <v>72</v>
      </c>
      <c r="AQ71" s="168" t="s">
        <v>645</v>
      </c>
      <c r="AR71" s="159"/>
      <c r="AS71" s="159"/>
      <c r="AT71" s="159"/>
      <c r="AU71" s="159"/>
      <c r="AV71" s="159"/>
    </row>
    <row r="72" spans="1:48" ht="30" customHeight="1" x14ac:dyDescent="0.2">
      <c r="A72" s="5"/>
      <c r="B72" s="7"/>
      <c r="C72" s="46" t="s">
        <v>214</v>
      </c>
      <c r="D72" s="29" t="s">
        <v>188</v>
      </c>
      <c r="E72" s="7"/>
      <c r="F72" s="4"/>
      <c r="G72" s="4"/>
      <c r="H72" s="4"/>
      <c r="I72" s="4"/>
      <c r="J72" s="29" t="s">
        <v>197</v>
      </c>
      <c r="K72" s="7"/>
      <c r="L72" s="49" t="s">
        <v>215</v>
      </c>
      <c r="M72" s="140"/>
      <c r="N72" s="140"/>
      <c r="O72" s="140"/>
      <c r="P72" s="140"/>
      <c r="Q72" s="140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29" t="s">
        <v>81</v>
      </c>
      <c r="AJ72" s="29">
        <v>2006</v>
      </c>
      <c r="AK72" s="14"/>
      <c r="AL72" s="14"/>
      <c r="AM72" s="14"/>
      <c r="AN72" s="57">
        <v>1125000</v>
      </c>
      <c r="AO72" s="168" t="s">
        <v>421</v>
      </c>
      <c r="AP72" s="178" t="s">
        <v>72</v>
      </c>
      <c r="AQ72" s="168" t="s">
        <v>652</v>
      </c>
      <c r="AR72" s="159"/>
      <c r="AS72" s="159"/>
      <c r="AT72" s="159"/>
      <c r="AU72" s="159"/>
      <c r="AV72" s="159"/>
    </row>
    <row r="73" spans="1:48" ht="30" customHeight="1" x14ac:dyDescent="0.2">
      <c r="A73" s="5"/>
      <c r="B73" s="7"/>
      <c r="C73" s="46" t="s">
        <v>208</v>
      </c>
      <c r="D73" s="29" t="s">
        <v>247</v>
      </c>
      <c r="E73" s="7"/>
      <c r="F73" s="4"/>
      <c r="G73" s="4"/>
      <c r="H73" s="4"/>
      <c r="I73" s="4"/>
      <c r="J73" s="29" t="s">
        <v>210</v>
      </c>
      <c r="K73" s="7"/>
      <c r="L73" s="49" t="s">
        <v>211</v>
      </c>
      <c r="M73" s="140"/>
      <c r="N73" s="140"/>
      <c r="O73" s="140"/>
      <c r="P73" s="140"/>
      <c r="Q73" s="140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29" t="s">
        <v>81</v>
      </c>
      <c r="AJ73" s="29">
        <v>2006</v>
      </c>
      <c r="AK73" s="14"/>
      <c r="AL73" s="14"/>
      <c r="AM73" s="14"/>
      <c r="AN73" s="57">
        <v>2062500</v>
      </c>
      <c r="AO73" s="168" t="s">
        <v>421</v>
      </c>
      <c r="AP73" s="178" t="s">
        <v>72</v>
      </c>
      <c r="AQ73" s="168" t="s">
        <v>647</v>
      </c>
      <c r="AR73" s="159"/>
      <c r="AS73" s="159"/>
      <c r="AT73" s="159"/>
      <c r="AU73" s="159"/>
      <c r="AV73" s="159"/>
    </row>
    <row r="74" spans="1:48" ht="30" customHeight="1" x14ac:dyDescent="0.2">
      <c r="A74" s="5"/>
      <c r="B74" s="7"/>
      <c r="C74" s="45" t="s">
        <v>251</v>
      </c>
      <c r="D74" s="31" t="s">
        <v>252</v>
      </c>
      <c r="E74" s="7"/>
      <c r="F74" s="4"/>
      <c r="G74" s="4"/>
      <c r="H74" s="4"/>
      <c r="I74" s="4"/>
      <c r="J74" s="31" t="s">
        <v>253</v>
      </c>
      <c r="K74" s="7"/>
      <c r="L74" s="49" t="s">
        <v>254</v>
      </c>
      <c r="M74" s="140"/>
      <c r="N74" s="140"/>
      <c r="O74" s="140"/>
      <c r="P74" s="140"/>
      <c r="Q74" s="140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31" t="s">
        <v>81</v>
      </c>
      <c r="AJ74" s="29">
        <v>2006</v>
      </c>
      <c r="AK74" s="14"/>
      <c r="AL74" s="14"/>
      <c r="AM74" s="14"/>
      <c r="AN74" s="56">
        <v>140000</v>
      </c>
      <c r="AO74" s="168" t="s">
        <v>465</v>
      </c>
      <c r="AP74" s="178" t="s">
        <v>72</v>
      </c>
      <c r="AQ74" s="168" t="s">
        <v>645</v>
      </c>
      <c r="AR74" s="159"/>
      <c r="AS74" s="159"/>
      <c r="AT74" s="159"/>
      <c r="AU74" s="159"/>
      <c r="AV74" s="159"/>
    </row>
    <row r="75" spans="1:48" ht="30" customHeight="1" x14ac:dyDescent="0.2">
      <c r="A75" s="5"/>
      <c r="B75" s="7"/>
      <c r="C75" s="46" t="s">
        <v>191</v>
      </c>
      <c r="D75" s="29" t="s">
        <v>192</v>
      </c>
      <c r="E75" s="7"/>
      <c r="F75" s="4"/>
      <c r="G75" s="4"/>
      <c r="H75" s="4"/>
      <c r="I75" s="4"/>
      <c r="J75" s="29" t="s">
        <v>193</v>
      </c>
      <c r="K75" s="7"/>
      <c r="L75" s="49" t="s">
        <v>198</v>
      </c>
      <c r="M75" s="140"/>
      <c r="N75" s="140"/>
      <c r="O75" s="140"/>
      <c r="P75" s="140"/>
      <c r="Q75" s="140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29" t="s">
        <v>81</v>
      </c>
      <c r="AJ75" s="29">
        <v>2006</v>
      </c>
      <c r="AK75" s="14"/>
      <c r="AL75" s="14"/>
      <c r="AM75" s="14"/>
      <c r="AN75" s="57">
        <v>682500</v>
      </c>
      <c r="AO75" s="168" t="s">
        <v>421</v>
      </c>
      <c r="AP75" s="178" t="s">
        <v>72</v>
      </c>
      <c r="AQ75" s="168" t="s">
        <v>647</v>
      </c>
      <c r="AR75" s="159"/>
      <c r="AS75" s="159"/>
      <c r="AT75" s="159"/>
      <c r="AU75" s="159"/>
      <c r="AV75" s="159"/>
    </row>
    <row r="76" spans="1:48" ht="30" customHeight="1" x14ac:dyDescent="0.2">
      <c r="A76" s="5"/>
      <c r="B76" s="7"/>
      <c r="C76" s="45" t="s">
        <v>195</v>
      </c>
      <c r="D76" s="31" t="s">
        <v>242</v>
      </c>
      <c r="E76" s="7"/>
      <c r="F76" s="4"/>
      <c r="G76" s="4"/>
      <c r="H76" s="4"/>
      <c r="I76" s="4"/>
      <c r="J76" s="31" t="s">
        <v>230</v>
      </c>
      <c r="K76" s="7"/>
      <c r="L76" s="49" t="s">
        <v>198</v>
      </c>
      <c r="M76" s="140"/>
      <c r="N76" s="140"/>
      <c r="O76" s="140"/>
      <c r="P76" s="140"/>
      <c r="Q76" s="140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31" t="s">
        <v>81</v>
      </c>
      <c r="AJ76" s="31">
        <v>2006</v>
      </c>
      <c r="AK76" s="14"/>
      <c r="AL76" s="14"/>
      <c r="AM76" s="14"/>
      <c r="AN76" s="56">
        <v>562500</v>
      </c>
      <c r="AO76" s="168" t="s">
        <v>421</v>
      </c>
      <c r="AP76" s="178" t="s">
        <v>72</v>
      </c>
      <c r="AQ76" s="168" t="s">
        <v>645</v>
      </c>
      <c r="AR76" s="159"/>
      <c r="AS76" s="159"/>
      <c r="AT76" s="159"/>
      <c r="AU76" s="159"/>
      <c r="AV76" s="159"/>
    </row>
    <row r="77" spans="1:48" ht="30" customHeight="1" x14ac:dyDescent="0.2">
      <c r="A77" s="5"/>
      <c r="B77" s="7"/>
      <c r="C77" s="45" t="s">
        <v>199</v>
      </c>
      <c r="D77" s="31" t="s">
        <v>216</v>
      </c>
      <c r="E77" s="7"/>
      <c r="F77" s="4"/>
      <c r="G77" s="4"/>
      <c r="H77" s="4"/>
      <c r="I77" s="4"/>
      <c r="J77" s="31" t="s">
        <v>197</v>
      </c>
      <c r="K77" s="7"/>
      <c r="L77" s="31" t="s">
        <v>217</v>
      </c>
      <c r="M77" s="140"/>
      <c r="N77" s="140"/>
      <c r="O77" s="140"/>
      <c r="P77" s="140"/>
      <c r="Q77" s="140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31" t="s">
        <v>81</v>
      </c>
      <c r="AJ77" s="29">
        <v>2005</v>
      </c>
      <c r="AK77" s="14"/>
      <c r="AL77" s="14"/>
      <c r="AM77" s="14"/>
      <c r="AN77" s="56">
        <v>595000</v>
      </c>
      <c r="AO77" s="168" t="s">
        <v>421</v>
      </c>
      <c r="AP77" s="178" t="s">
        <v>72</v>
      </c>
      <c r="AQ77" s="168" t="s">
        <v>646</v>
      </c>
      <c r="AR77" s="159"/>
      <c r="AS77" s="159"/>
      <c r="AT77" s="159"/>
      <c r="AU77" s="159"/>
      <c r="AV77" s="159"/>
    </row>
    <row r="78" spans="1:48" ht="30" customHeight="1" x14ac:dyDescent="0.2">
      <c r="A78" s="5"/>
      <c r="B78" s="7"/>
      <c r="C78" s="46" t="s">
        <v>195</v>
      </c>
      <c r="D78" s="29" t="s">
        <v>242</v>
      </c>
      <c r="E78" s="7"/>
      <c r="F78" s="4"/>
      <c r="G78" s="4"/>
      <c r="H78" s="4"/>
      <c r="I78" s="4"/>
      <c r="J78" s="29" t="s">
        <v>230</v>
      </c>
      <c r="K78" s="7"/>
      <c r="L78" s="29" t="s">
        <v>198</v>
      </c>
      <c r="M78" s="140"/>
      <c r="N78" s="140"/>
      <c r="O78" s="140"/>
      <c r="P78" s="140"/>
      <c r="Q78" s="140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29" t="s">
        <v>81</v>
      </c>
      <c r="AJ78" s="29">
        <v>2006</v>
      </c>
      <c r="AK78" s="14"/>
      <c r="AL78" s="14"/>
      <c r="AM78" s="14"/>
      <c r="AN78" s="57">
        <v>900000</v>
      </c>
      <c r="AO78" s="168" t="s">
        <v>421</v>
      </c>
      <c r="AP78" s="178" t="s">
        <v>72</v>
      </c>
      <c r="AQ78" s="168" t="s">
        <v>638</v>
      </c>
      <c r="AR78" s="159"/>
      <c r="AS78" s="159"/>
      <c r="AT78" s="159"/>
      <c r="AU78" s="159"/>
      <c r="AV78" s="159"/>
    </row>
    <row r="79" spans="1:48" ht="30" customHeight="1" x14ac:dyDescent="0.2">
      <c r="A79" s="5"/>
      <c r="B79" s="7"/>
      <c r="C79" s="45" t="s">
        <v>195</v>
      </c>
      <c r="D79" s="31" t="s">
        <v>196</v>
      </c>
      <c r="E79" s="7"/>
      <c r="F79" s="4"/>
      <c r="G79" s="4"/>
      <c r="H79" s="4"/>
      <c r="I79" s="4"/>
      <c r="J79" s="31" t="s">
        <v>259</v>
      </c>
      <c r="K79" s="7"/>
      <c r="L79" s="31" t="s">
        <v>198</v>
      </c>
      <c r="M79" s="140"/>
      <c r="N79" s="140"/>
      <c r="O79" s="140"/>
      <c r="P79" s="140"/>
      <c r="Q79" s="140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31" t="s">
        <v>81</v>
      </c>
      <c r="AJ79" s="29">
        <v>2006</v>
      </c>
      <c r="AK79" s="14"/>
      <c r="AL79" s="14"/>
      <c r="AM79" s="14"/>
      <c r="AN79" s="56">
        <v>280000</v>
      </c>
      <c r="AO79" s="168" t="s">
        <v>421</v>
      </c>
      <c r="AP79" s="178" t="s">
        <v>72</v>
      </c>
      <c r="AQ79" s="168" t="s">
        <v>645</v>
      </c>
      <c r="AR79" s="159"/>
      <c r="AS79" s="159"/>
      <c r="AT79" s="159"/>
      <c r="AU79" s="159"/>
      <c r="AV79" s="159"/>
    </row>
    <row r="80" spans="1:48" ht="30" customHeight="1" x14ac:dyDescent="0.2">
      <c r="A80" s="5"/>
      <c r="B80" s="7"/>
      <c r="C80" s="46" t="s">
        <v>199</v>
      </c>
      <c r="D80" s="29" t="s">
        <v>216</v>
      </c>
      <c r="E80" s="7"/>
      <c r="F80" s="4"/>
      <c r="G80" s="4"/>
      <c r="H80" s="4"/>
      <c r="I80" s="4"/>
      <c r="J80" s="29" t="s">
        <v>260</v>
      </c>
      <c r="K80" s="7"/>
      <c r="L80" s="29" t="s">
        <v>219</v>
      </c>
      <c r="M80" s="140"/>
      <c r="N80" s="140"/>
      <c r="O80" s="140"/>
      <c r="P80" s="140"/>
      <c r="Q80" s="140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29" t="s">
        <v>81</v>
      </c>
      <c r="AJ80" s="29">
        <v>2006</v>
      </c>
      <c r="AK80" s="14"/>
      <c r="AL80" s="14"/>
      <c r="AM80" s="14"/>
      <c r="AN80" s="57">
        <v>1275000</v>
      </c>
      <c r="AO80" s="168" t="s">
        <v>465</v>
      </c>
      <c r="AP80" s="178" t="s">
        <v>72</v>
      </c>
      <c r="AQ80" s="168" t="s">
        <v>646</v>
      </c>
      <c r="AR80" s="159"/>
      <c r="AS80" s="159"/>
      <c r="AT80" s="159"/>
      <c r="AU80" s="159"/>
      <c r="AV80" s="159"/>
    </row>
    <row r="81" spans="1:48" ht="30" customHeight="1" x14ac:dyDescent="0.2">
      <c r="A81" s="5"/>
      <c r="B81" s="7"/>
      <c r="C81" s="46" t="s">
        <v>187</v>
      </c>
      <c r="D81" s="29" t="s">
        <v>188</v>
      </c>
      <c r="E81" s="7"/>
      <c r="F81" s="4"/>
      <c r="G81" s="4"/>
      <c r="H81" s="4"/>
      <c r="I81" s="4"/>
      <c r="J81" s="29" t="s">
        <v>207</v>
      </c>
      <c r="K81" s="7"/>
      <c r="L81" s="29" t="s">
        <v>190</v>
      </c>
      <c r="M81" s="140"/>
      <c r="N81" s="140"/>
      <c r="O81" s="140"/>
      <c r="P81" s="140"/>
      <c r="Q81" s="140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29" t="s">
        <v>81</v>
      </c>
      <c r="AJ81" s="29">
        <v>2006</v>
      </c>
      <c r="AK81" s="14"/>
      <c r="AL81" s="14"/>
      <c r="AM81" s="14"/>
      <c r="AN81" s="57">
        <v>975000</v>
      </c>
      <c r="AO81" s="168" t="s">
        <v>465</v>
      </c>
      <c r="AP81" s="178" t="s">
        <v>72</v>
      </c>
      <c r="AQ81" s="168" t="s">
        <v>645</v>
      </c>
      <c r="AR81" s="159"/>
      <c r="AS81" s="159"/>
      <c r="AT81" s="159"/>
      <c r="AU81" s="159"/>
      <c r="AV81" s="159"/>
    </row>
    <row r="82" spans="1:48" ht="30" customHeight="1" x14ac:dyDescent="0.2">
      <c r="A82" s="5"/>
      <c r="B82" s="7"/>
      <c r="C82" s="45" t="s">
        <v>264</v>
      </c>
      <c r="D82" s="31" t="s">
        <v>188</v>
      </c>
      <c r="E82" s="7"/>
      <c r="F82" s="4"/>
      <c r="G82" s="4"/>
      <c r="H82" s="4"/>
      <c r="I82" s="4"/>
      <c r="J82" s="31" t="s">
        <v>197</v>
      </c>
      <c r="K82" s="7"/>
      <c r="L82" s="31" t="s">
        <v>217</v>
      </c>
      <c r="M82" s="140"/>
      <c r="N82" s="140"/>
      <c r="O82" s="140"/>
      <c r="P82" s="140"/>
      <c r="Q82" s="140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31" t="s">
        <v>81</v>
      </c>
      <c r="AJ82" s="29">
        <v>2005</v>
      </c>
      <c r="AK82" s="14"/>
      <c r="AL82" s="14"/>
      <c r="AM82" s="14"/>
      <c r="AN82" s="56">
        <v>650000</v>
      </c>
      <c r="AO82" s="168" t="s">
        <v>421</v>
      </c>
      <c r="AP82" s="178" t="s">
        <v>72</v>
      </c>
      <c r="AQ82" s="168" t="s">
        <v>647</v>
      </c>
      <c r="AR82" s="159"/>
      <c r="AS82" s="159"/>
      <c r="AT82" s="159"/>
      <c r="AU82" s="159"/>
      <c r="AV82" s="159"/>
    </row>
    <row r="83" spans="1:48" ht="30" customHeight="1" x14ac:dyDescent="0.2">
      <c r="A83" s="5"/>
      <c r="B83" s="7"/>
      <c r="C83" s="45" t="s">
        <v>264</v>
      </c>
      <c r="D83" s="31" t="s">
        <v>265</v>
      </c>
      <c r="E83" s="7"/>
      <c r="F83" s="4"/>
      <c r="G83" s="4"/>
      <c r="H83" s="4"/>
      <c r="I83" s="4"/>
      <c r="J83" s="31" t="s">
        <v>197</v>
      </c>
      <c r="K83" s="7"/>
      <c r="L83" s="31" t="s">
        <v>217</v>
      </c>
      <c r="M83" s="140"/>
      <c r="N83" s="140"/>
      <c r="O83" s="140"/>
      <c r="P83" s="140"/>
      <c r="Q83" s="140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31" t="s">
        <v>81</v>
      </c>
      <c r="AJ83" s="29">
        <v>2005</v>
      </c>
      <c r="AK83" s="14"/>
      <c r="AL83" s="14"/>
      <c r="AM83" s="14"/>
      <c r="AN83" s="56">
        <v>750000</v>
      </c>
      <c r="AO83" s="168" t="s">
        <v>421</v>
      </c>
      <c r="AP83" s="178" t="s">
        <v>72</v>
      </c>
      <c r="AQ83" s="168" t="s">
        <v>638</v>
      </c>
      <c r="AR83" s="159"/>
      <c r="AS83" s="159"/>
      <c r="AT83" s="159"/>
      <c r="AU83" s="159"/>
      <c r="AV83" s="159"/>
    </row>
    <row r="84" spans="1:48" ht="30" customHeight="1" x14ac:dyDescent="0.2">
      <c r="A84" s="5"/>
      <c r="B84" s="7"/>
      <c r="C84" s="45" t="s">
        <v>251</v>
      </c>
      <c r="D84" s="31" t="s">
        <v>252</v>
      </c>
      <c r="E84" s="7"/>
      <c r="F84" s="4"/>
      <c r="G84" s="4"/>
      <c r="H84" s="4"/>
      <c r="I84" s="4"/>
      <c r="J84" s="31" t="s">
        <v>253</v>
      </c>
      <c r="K84" s="7"/>
      <c r="L84" s="31" t="s">
        <v>254</v>
      </c>
      <c r="M84" s="140"/>
      <c r="N84" s="140"/>
      <c r="O84" s="140"/>
      <c r="P84" s="140"/>
      <c r="Q84" s="140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31" t="s">
        <v>81</v>
      </c>
      <c r="AJ84" s="29">
        <v>2006</v>
      </c>
      <c r="AK84" s="14"/>
      <c r="AL84" s="14"/>
      <c r="AM84" s="14"/>
      <c r="AN84" s="56">
        <v>140000</v>
      </c>
      <c r="AO84" s="168" t="s">
        <v>421</v>
      </c>
      <c r="AP84" s="178" t="s">
        <v>72</v>
      </c>
      <c r="AQ84" s="168" t="s">
        <v>645</v>
      </c>
      <c r="AR84" s="159"/>
      <c r="AS84" s="159"/>
      <c r="AT84" s="159"/>
      <c r="AU84" s="159"/>
      <c r="AV84" s="159"/>
    </row>
    <row r="85" spans="1:48" ht="30" customHeight="1" x14ac:dyDescent="0.2">
      <c r="A85" s="5"/>
      <c r="B85" s="7"/>
      <c r="C85" s="46" t="s">
        <v>187</v>
      </c>
      <c r="D85" s="29" t="s">
        <v>188</v>
      </c>
      <c r="E85" s="7"/>
      <c r="F85" s="4"/>
      <c r="G85" s="4"/>
      <c r="H85" s="4"/>
      <c r="I85" s="4"/>
      <c r="J85" s="29" t="s">
        <v>207</v>
      </c>
      <c r="K85" s="7"/>
      <c r="L85" s="29" t="s">
        <v>190</v>
      </c>
      <c r="M85" s="140"/>
      <c r="N85" s="140"/>
      <c r="O85" s="140"/>
      <c r="P85" s="140"/>
      <c r="Q85" s="140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29" t="s">
        <v>81</v>
      </c>
      <c r="AJ85" s="29">
        <v>2006</v>
      </c>
      <c r="AK85" s="14"/>
      <c r="AL85" s="14"/>
      <c r="AM85" s="14"/>
      <c r="AN85" s="57">
        <v>2730000</v>
      </c>
      <c r="AO85" s="168" t="s">
        <v>465</v>
      </c>
      <c r="AP85" s="178" t="s">
        <v>72</v>
      </c>
      <c r="AQ85" s="168" t="s">
        <v>652</v>
      </c>
      <c r="AR85" s="159"/>
      <c r="AS85" s="159"/>
      <c r="AT85" s="159"/>
      <c r="AU85" s="159"/>
      <c r="AV85" s="159"/>
    </row>
    <row r="86" spans="1:48" ht="30" customHeight="1" x14ac:dyDescent="0.2">
      <c r="A86" s="5"/>
      <c r="B86" s="7"/>
      <c r="C86" s="45" t="s">
        <v>191</v>
      </c>
      <c r="D86" s="31" t="s">
        <v>242</v>
      </c>
      <c r="E86" s="7"/>
      <c r="F86" s="4"/>
      <c r="G86" s="4"/>
      <c r="H86" s="4"/>
      <c r="I86" s="4"/>
      <c r="J86" s="31" t="s">
        <v>271</v>
      </c>
      <c r="K86" s="7"/>
      <c r="L86" s="31" t="s">
        <v>198</v>
      </c>
      <c r="M86" s="140"/>
      <c r="N86" s="140"/>
      <c r="O86" s="140"/>
      <c r="P86" s="140"/>
      <c r="Q86" s="140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31" t="s">
        <v>81</v>
      </c>
      <c r="AJ86" s="29">
        <v>2006</v>
      </c>
      <c r="AK86" s="14"/>
      <c r="AL86" s="14"/>
      <c r="AM86" s="14"/>
      <c r="AN86" s="56">
        <v>420000</v>
      </c>
      <c r="AO86" s="168" t="s">
        <v>421</v>
      </c>
      <c r="AP86" s="178" t="s">
        <v>72</v>
      </c>
      <c r="AQ86" s="168" t="s">
        <v>647</v>
      </c>
      <c r="AR86" s="159"/>
      <c r="AS86" s="159"/>
      <c r="AT86" s="159"/>
      <c r="AU86" s="159"/>
      <c r="AV86" s="159"/>
    </row>
    <row r="87" spans="1:48" ht="30" customHeight="1" x14ac:dyDescent="0.2">
      <c r="A87" s="5"/>
      <c r="B87" s="7"/>
      <c r="C87" s="46" t="s">
        <v>195</v>
      </c>
      <c r="D87" s="29" t="s">
        <v>196</v>
      </c>
      <c r="E87" s="7"/>
      <c r="F87" s="4"/>
      <c r="G87" s="4"/>
      <c r="H87" s="4"/>
      <c r="I87" s="4"/>
      <c r="J87" s="29" t="s">
        <v>230</v>
      </c>
      <c r="K87" s="7"/>
      <c r="L87" s="29" t="s">
        <v>198</v>
      </c>
      <c r="M87" s="140"/>
      <c r="N87" s="140"/>
      <c r="O87" s="140"/>
      <c r="P87" s="140"/>
      <c r="Q87" s="140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29" t="s">
        <v>81</v>
      </c>
      <c r="AJ87" s="29">
        <v>2006</v>
      </c>
      <c r="AK87" s="14"/>
      <c r="AL87" s="14"/>
      <c r="AM87" s="14"/>
      <c r="AN87" s="57">
        <v>937500</v>
      </c>
      <c r="AO87" s="168" t="s">
        <v>421</v>
      </c>
      <c r="AP87" s="178" t="s">
        <v>72</v>
      </c>
      <c r="AQ87" s="168" t="s">
        <v>647</v>
      </c>
      <c r="AR87" s="159"/>
      <c r="AS87" s="159"/>
      <c r="AT87" s="159"/>
      <c r="AU87" s="159"/>
      <c r="AV87" s="159"/>
    </row>
    <row r="88" spans="1:48" ht="30" customHeight="1" x14ac:dyDescent="0.2">
      <c r="A88" s="5"/>
      <c r="B88" s="7"/>
      <c r="C88" s="45" t="s">
        <v>195</v>
      </c>
      <c r="D88" s="31" t="s">
        <v>242</v>
      </c>
      <c r="E88" s="7"/>
      <c r="F88" s="4"/>
      <c r="G88" s="4"/>
      <c r="H88" s="4"/>
      <c r="I88" s="4"/>
      <c r="J88" s="31" t="s">
        <v>230</v>
      </c>
      <c r="K88" s="7"/>
      <c r="L88" s="31" t="s">
        <v>198</v>
      </c>
      <c r="M88" s="140"/>
      <c r="N88" s="140"/>
      <c r="O88" s="140"/>
      <c r="P88" s="140"/>
      <c r="Q88" s="140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31" t="s">
        <v>81</v>
      </c>
      <c r="AJ88" s="29">
        <v>2005</v>
      </c>
      <c r="AK88" s="14"/>
      <c r="AL88" s="14"/>
      <c r="AM88" s="14"/>
      <c r="AN88" s="56">
        <v>1050000</v>
      </c>
      <c r="AO88" s="168" t="s">
        <v>421</v>
      </c>
      <c r="AP88" s="178" t="s">
        <v>72</v>
      </c>
      <c r="AQ88" s="168" t="s">
        <v>647</v>
      </c>
      <c r="AR88" s="159"/>
      <c r="AS88" s="159"/>
      <c r="AT88" s="159"/>
      <c r="AU88" s="159"/>
      <c r="AV88" s="159"/>
    </row>
    <row r="89" spans="1:48" ht="30" customHeight="1" x14ac:dyDescent="0.2">
      <c r="A89" s="5"/>
      <c r="B89" s="7"/>
      <c r="C89" s="46" t="s">
        <v>187</v>
      </c>
      <c r="D89" s="29" t="s">
        <v>188</v>
      </c>
      <c r="E89" s="7"/>
      <c r="F89" s="4"/>
      <c r="G89" s="4"/>
      <c r="H89" s="4"/>
      <c r="I89" s="4"/>
      <c r="J89" s="29" t="s">
        <v>272</v>
      </c>
      <c r="K89" s="7"/>
      <c r="L89" s="29" t="s">
        <v>190</v>
      </c>
      <c r="M89" s="140"/>
      <c r="N89" s="140"/>
      <c r="O89" s="140"/>
      <c r="P89" s="140"/>
      <c r="Q89" s="140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29" t="s">
        <v>81</v>
      </c>
      <c r="AJ89" s="29">
        <v>2004</v>
      </c>
      <c r="AK89" s="14"/>
      <c r="AL89" s="14"/>
      <c r="AM89" s="14"/>
      <c r="AN89" s="57">
        <v>1105000</v>
      </c>
      <c r="AO89" s="168" t="s">
        <v>421</v>
      </c>
      <c r="AP89" s="178" t="s">
        <v>72</v>
      </c>
      <c r="AQ89" s="168" t="s">
        <v>652</v>
      </c>
      <c r="AR89" s="159"/>
      <c r="AS89" s="159"/>
      <c r="AT89" s="159"/>
      <c r="AU89" s="159"/>
      <c r="AV89" s="159"/>
    </row>
    <row r="90" spans="1:48" ht="30" customHeight="1" x14ac:dyDescent="0.2">
      <c r="A90" s="5"/>
      <c r="B90" s="7"/>
      <c r="C90" s="45" t="s">
        <v>274</v>
      </c>
      <c r="D90" s="31" t="s">
        <v>275</v>
      </c>
      <c r="E90" s="7"/>
      <c r="F90" s="4"/>
      <c r="G90" s="4"/>
      <c r="H90" s="4"/>
      <c r="I90" s="4"/>
      <c r="J90" s="31" t="s">
        <v>197</v>
      </c>
      <c r="K90" s="7"/>
      <c r="L90" s="31" t="s">
        <v>276</v>
      </c>
      <c r="M90" s="140"/>
      <c r="N90" s="140"/>
      <c r="O90" s="140"/>
      <c r="P90" s="140"/>
      <c r="Q90" s="140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31" t="s">
        <v>81</v>
      </c>
      <c r="AJ90" s="29">
        <v>2006</v>
      </c>
      <c r="AK90" s="14"/>
      <c r="AL90" s="14"/>
      <c r="AM90" s="14"/>
      <c r="AN90" s="56">
        <v>70000</v>
      </c>
      <c r="AO90" s="168" t="s">
        <v>421</v>
      </c>
      <c r="AP90" s="178" t="s">
        <v>72</v>
      </c>
      <c r="AQ90" s="168" t="s">
        <v>647</v>
      </c>
      <c r="AR90" s="159"/>
      <c r="AS90" s="159"/>
      <c r="AT90" s="159"/>
      <c r="AU90" s="159"/>
      <c r="AV90" s="159"/>
    </row>
    <row r="91" spans="1:48" ht="30" customHeight="1" x14ac:dyDescent="0.2">
      <c r="A91" s="5"/>
      <c r="B91" s="7"/>
      <c r="C91" s="45" t="s">
        <v>191</v>
      </c>
      <c r="D91" s="31" t="s">
        <v>192</v>
      </c>
      <c r="E91" s="7"/>
      <c r="F91" s="4"/>
      <c r="G91" s="4"/>
      <c r="H91" s="4"/>
      <c r="I91" s="4"/>
      <c r="J91" s="31" t="s">
        <v>212</v>
      </c>
      <c r="K91" s="7"/>
      <c r="L91" s="31" t="s">
        <v>198</v>
      </c>
      <c r="M91" s="140"/>
      <c r="N91" s="140"/>
      <c r="O91" s="140"/>
      <c r="P91" s="140"/>
      <c r="Q91" s="140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31" t="s">
        <v>81</v>
      </c>
      <c r="AJ91" s="29">
        <v>2006</v>
      </c>
      <c r="AK91" s="14"/>
      <c r="AL91" s="14"/>
      <c r="AM91" s="14"/>
      <c r="AN91" s="56">
        <v>420000</v>
      </c>
      <c r="AO91" s="168" t="s">
        <v>421</v>
      </c>
      <c r="AP91" s="178" t="s">
        <v>72</v>
      </c>
      <c r="AQ91" s="168" t="s">
        <v>647</v>
      </c>
      <c r="AR91" s="159"/>
      <c r="AS91" s="159"/>
      <c r="AT91" s="159"/>
      <c r="AU91" s="159"/>
      <c r="AV91" s="159"/>
    </row>
    <row r="92" spans="1:48" ht="30" customHeight="1" x14ac:dyDescent="0.2">
      <c r="A92" s="5"/>
      <c r="B92" s="7"/>
      <c r="C92" s="45" t="s">
        <v>264</v>
      </c>
      <c r="D92" s="31" t="s">
        <v>188</v>
      </c>
      <c r="E92" s="7"/>
      <c r="F92" s="4"/>
      <c r="G92" s="4"/>
      <c r="H92" s="4"/>
      <c r="I92" s="4"/>
      <c r="J92" s="31" t="s">
        <v>197</v>
      </c>
      <c r="K92" s="7"/>
      <c r="L92" s="31" t="s">
        <v>217</v>
      </c>
      <c r="M92" s="140"/>
      <c r="N92" s="140"/>
      <c r="O92" s="140"/>
      <c r="P92" s="140"/>
      <c r="Q92" s="140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31" t="s">
        <v>81</v>
      </c>
      <c r="AJ92" s="29">
        <v>2005</v>
      </c>
      <c r="AK92" s="14"/>
      <c r="AL92" s="14"/>
      <c r="AM92" s="14"/>
      <c r="AN92" s="56">
        <v>750000</v>
      </c>
      <c r="AO92" s="168" t="s">
        <v>421</v>
      </c>
      <c r="AP92" s="178" t="s">
        <v>72</v>
      </c>
      <c r="AQ92" s="168" t="s">
        <v>652</v>
      </c>
      <c r="AR92" s="159"/>
      <c r="AS92" s="159"/>
      <c r="AT92" s="159"/>
      <c r="AU92" s="159"/>
      <c r="AV92" s="159"/>
    </row>
    <row r="93" spans="1:48" ht="30" customHeight="1" x14ac:dyDescent="0.2">
      <c r="A93" s="5"/>
      <c r="B93" s="7"/>
      <c r="C93" s="46" t="s">
        <v>251</v>
      </c>
      <c r="D93" s="29" t="s">
        <v>252</v>
      </c>
      <c r="E93" s="7"/>
      <c r="F93" s="4"/>
      <c r="G93" s="4"/>
      <c r="H93" s="4"/>
      <c r="I93" s="4"/>
      <c r="J93" s="29" t="s">
        <v>253</v>
      </c>
      <c r="K93" s="7"/>
      <c r="L93" s="29" t="s">
        <v>254</v>
      </c>
      <c r="M93" s="140"/>
      <c r="N93" s="140"/>
      <c r="O93" s="140"/>
      <c r="P93" s="140"/>
      <c r="Q93" s="140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29" t="s">
        <v>81</v>
      </c>
      <c r="AJ93" s="29">
        <v>2003</v>
      </c>
      <c r="AK93" s="14"/>
      <c r="AL93" s="14"/>
      <c r="AM93" s="14"/>
      <c r="AN93" s="57">
        <v>260000</v>
      </c>
      <c r="AO93" s="168" t="s">
        <v>421</v>
      </c>
      <c r="AP93" s="178" t="s">
        <v>72</v>
      </c>
      <c r="AQ93" s="168" t="s">
        <v>647</v>
      </c>
      <c r="AR93" s="159"/>
      <c r="AS93" s="159"/>
      <c r="AT93" s="159"/>
      <c r="AU93" s="159"/>
      <c r="AV93" s="159"/>
    </row>
    <row r="94" spans="1:48" ht="30" customHeight="1" x14ac:dyDescent="0.2">
      <c r="A94" s="5"/>
      <c r="B94" s="7"/>
      <c r="C94" s="46" t="s">
        <v>244</v>
      </c>
      <c r="D94" s="29" t="s">
        <v>245</v>
      </c>
      <c r="E94" s="7"/>
      <c r="F94" s="4"/>
      <c r="G94" s="4"/>
      <c r="H94" s="4"/>
      <c r="I94" s="4"/>
      <c r="J94" s="29" t="s">
        <v>197</v>
      </c>
      <c r="K94" s="7"/>
      <c r="L94" s="29" t="s">
        <v>279</v>
      </c>
      <c r="M94" s="140"/>
      <c r="N94" s="140"/>
      <c r="O94" s="140"/>
      <c r="P94" s="140"/>
      <c r="Q94" s="140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29" t="s">
        <v>81</v>
      </c>
      <c r="AJ94" s="29">
        <v>2001</v>
      </c>
      <c r="AK94" s="14"/>
      <c r="AL94" s="14"/>
      <c r="AM94" s="14"/>
      <c r="AN94" s="57">
        <v>1787500</v>
      </c>
      <c r="AO94" s="168" t="s">
        <v>421</v>
      </c>
      <c r="AP94" s="178" t="s">
        <v>72</v>
      </c>
      <c r="AQ94" s="168" t="s">
        <v>645</v>
      </c>
      <c r="AR94" s="159"/>
      <c r="AS94" s="159"/>
      <c r="AT94" s="159"/>
      <c r="AU94" s="159"/>
      <c r="AV94" s="159"/>
    </row>
    <row r="95" spans="1:48" ht="30" customHeight="1" x14ac:dyDescent="0.2">
      <c r="A95" s="5"/>
      <c r="B95" s="7"/>
      <c r="C95" s="45" t="s">
        <v>199</v>
      </c>
      <c r="D95" s="31" t="s">
        <v>216</v>
      </c>
      <c r="E95" s="7"/>
      <c r="F95" s="4"/>
      <c r="G95" s="4"/>
      <c r="H95" s="4"/>
      <c r="I95" s="4"/>
      <c r="J95" s="31" t="s">
        <v>218</v>
      </c>
      <c r="K95" s="7"/>
      <c r="L95" s="31" t="s">
        <v>219</v>
      </c>
      <c r="M95" s="140"/>
      <c r="N95" s="140"/>
      <c r="O95" s="140"/>
      <c r="P95" s="140"/>
      <c r="Q95" s="140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31" t="s">
        <v>81</v>
      </c>
      <c r="AJ95" s="29">
        <v>2006</v>
      </c>
      <c r="AK95" s="14"/>
      <c r="AL95" s="14"/>
      <c r="AM95" s="14"/>
      <c r="AN95" s="56">
        <v>320000</v>
      </c>
      <c r="AO95" s="168" t="s">
        <v>421</v>
      </c>
      <c r="AP95" s="178" t="s">
        <v>72</v>
      </c>
      <c r="AQ95" s="168" t="s">
        <v>645</v>
      </c>
      <c r="AR95" s="159"/>
      <c r="AS95" s="159"/>
      <c r="AT95" s="159"/>
      <c r="AU95" s="159"/>
      <c r="AV95" s="159"/>
    </row>
    <row r="96" spans="1:48" ht="30" customHeight="1" x14ac:dyDescent="0.2">
      <c r="A96" s="5"/>
      <c r="B96" s="7"/>
      <c r="C96" s="46" t="s">
        <v>264</v>
      </c>
      <c r="D96" s="29" t="s">
        <v>188</v>
      </c>
      <c r="E96" s="7"/>
      <c r="F96" s="4"/>
      <c r="G96" s="4"/>
      <c r="H96" s="4"/>
      <c r="I96" s="4"/>
      <c r="J96" s="29" t="s">
        <v>197</v>
      </c>
      <c r="K96" s="7"/>
      <c r="L96" s="29" t="s">
        <v>217</v>
      </c>
      <c r="M96" s="140"/>
      <c r="N96" s="140"/>
      <c r="O96" s="140"/>
      <c r="P96" s="140"/>
      <c r="Q96" s="140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29" t="s">
        <v>81</v>
      </c>
      <c r="AJ96" s="29">
        <v>2005</v>
      </c>
      <c r="AK96" s="14"/>
      <c r="AL96" s="14"/>
      <c r="AM96" s="14"/>
      <c r="AN96" s="57">
        <v>600000</v>
      </c>
      <c r="AO96" s="168" t="s">
        <v>421</v>
      </c>
      <c r="AP96" s="178" t="s">
        <v>72</v>
      </c>
      <c r="AQ96" s="168" t="s">
        <v>647</v>
      </c>
      <c r="AR96" s="159"/>
      <c r="AS96" s="159"/>
      <c r="AT96" s="159"/>
      <c r="AU96" s="159"/>
      <c r="AV96" s="159"/>
    </row>
    <row r="97" spans="1:48" ht="30" customHeight="1" x14ac:dyDescent="0.2">
      <c r="A97" s="5"/>
      <c r="B97" s="7"/>
      <c r="C97" s="45" t="s">
        <v>244</v>
      </c>
      <c r="D97" s="31" t="s">
        <v>188</v>
      </c>
      <c r="E97" s="7"/>
      <c r="F97" s="4"/>
      <c r="G97" s="4"/>
      <c r="H97" s="4"/>
      <c r="I97" s="4"/>
      <c r="J97" s="31" t="s">
        <v>197</v>
      </c>
      <c r="K97" s="7"/>
      <c r="L97" s="31" t="s">
        <v>229</v>
      </c>
      <c r="M97" s="140"/>
      <c r="N97" s="140"/>
      <c r="O97" s="140"/>
      <c r="P97" s="140"/>
      <c r="Q97" s="140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31" t="s">
        <v>81</v>
      </c>
      <c r="AJ97" s="29">
        <v>2005</v>
      </c>
      <c r="AK97" s="14"/>
      <c r="AL97" s="14"/>
      <c r="AM97" s="14"/>
      <c r="AN97" s="56">
        <v>770000</v>
      </c>
      <c r="AO97" s="168" t="s">
        <v>421</v>
      </c>
      <c r="AP97" s="178" t="s">
        <v>72</v>
      </c>
      <c r="AQ97" s="168" t="s">
        <v>647</v>
      </c>
      <c r="AR97" s="159"/>
      <c r="AS97" s="159"/>
      <c r="AT97" s="159"/>
      <c r="AU97" s="159"/>
      <c r="AV97" s="159"/>
    </row>
    <row r="98" spans="1:48" ht="30" customHeight="1" x14ac:dyDescent="0.2">
      <c r="A98" s="5"/>
      <c r="B98" s="7"/>
      <c r="C98" s="46" t="s">
        <v>195</v>
      </c>
      <c r="D98" s="29" t="s">
        <v>242</v>
      </c>
      <c r="E98" s="7"/>
      <c r="F98" s="4"/>
      <c r="G98" s="4"/>
      <c r="H98" s="4"/>
      <c r="I98" s="4"/>
      <c r="J98" s="29" t="s">
        <v>230</v>
      </c>
      <c r="K98" s="7"/>
      <c r="L98" s="29" t="s">
        <v>198</v>
      </c>
      <c r="M98" s="140"/>
      <c r="N98" s="140"/>
      <c r="O98" s="140"/>
      <c r="P98" s="140"/>
      <c r="Q98" s="140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29" t="s">
        <v>81</v>
      </c>
      <c r="AJ98" s="29">
        <v>2006</v>
      </c>
      <c r="AK98" s="14"/>
      <c r="AL98" s="14"/>
      <c r="AM98" s="14"/>
      <c r="AN98" s="57">
        <v>600000</v>
      </c>
      <c r="AO98" s="168" t="s">
        <v>421</v>
      </c>
      <c r="AP98" s="178" t="s">
        <v>72</v>
      </c>
      <c r="AQ98" s="168" t="s">
        <v>698</v>
      </c>
      <c r="AR98" s="159"/>
      <c r="AS98" s="159"/>
      <c r="AT98" s="159"/>
      <c r="AU98" s="159"/>
      <c r="AV98" s="159"/>
    </row>
    <row r="99" spans="1:48" ht="30" customHeight="1" x14ac:dyDescent="0.2">
      <c r="A99" s="5"/>
      <c r="B99" s="7"/>
      <c r="C99" s="45" t="s">
        <v>191</v>
      </c>
      <c r="D99" s="31" t="s">
        <v>242</v>
      </c>
      <c r="E99" s="7"/>
      <c r="F99" s="4"/>
      <c r="G99" s="4"/>
      <c r="H99" s="4"/>
      <c r="I99" s="4"/>
      <c r="J99" s="31" t="s">
        <v>271</v>
      </c>
      <c r="K99" s="7"/>
      <c r="L99" s="31" t="s">
        <v>198</v>
      </c>
      <c r="M99" s="140"/>
      <c r="N99" s="140"/>
      <c r="O99" s="140"/>
      <c r="P99" s="140"/>
      <c r="Q99" s="140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31" t="s">
        <v>81</v>
      </c>
      <c r="AJ99" s="29">
        <v>2006</v>
      </c>
      <c r="AK99" s="14"/>
      <c r="AL99" s="14"/>
      <c r="AM99" s="14"/>
      <c r="AN99" s="56">
        <v>750000</v>
      </c>
      <c r="AO99" s="168" t="s">
        <v>421</v>
      </c>
      <c r="AP99" s="178" t="s">
        <v>72</v>
      </c>
      <c r="AQ99" s="168" t="s">
        <v>647</v>
      </c>
      <c r="AR99" s="159"/>
      <c r="AS99" s="159"/>
      <c r="AT99" s="159"/>
      <c r="AU99" s="159"/>
      <c r="AV99" s="159"/>
    </row>
    <row r="100" spans="1:48" ht="30" customHeight="1" x14ac:dyDescent="0.2">
      <c r="A100" s="5"/>
      <c r="B100" s="7"/>
      <c r="C100" s="46" t="s">
        <v>187</v>
      </c>
      <c r="D100" s="29" t="s">
        <v>188</v>
      </c>
      <c r="E100" s="7"/>
      <c r="F100" s="4"/>
      <c r="G100" s="4"/>
      <c r="H100" s="4"/>
      <c r="I100" s="4"/>
      <c r="J100" s="29" t="s">
        <v>285</v>
      </c>
      <c r="K100" s="7"/>
      <c r="L100" s="29" t="s">
        <v>190</v>
      </c>
      <c r="M100" s="140"/>
      <c r="N100" s="140"/>
      <c r="O100" s="140"/>
      <c r="P100" s="140"/>
      <c r="Q100" s="140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29" t="s">
        <v>81</v>
      </c>
      <c r="AJ100" s="29">
        <v>2006</v>
      </c>
      <c r="AK100" s="14"/>
      <c r="AL100" s="14"/>
      <c r="AM100" s="14"/>
      <c r="AN100" s="57">
        <v>2100000</v>
      </c>
      <c r="AO100" s="168" t="s">
        <v>421</v>
      </c>
      <c r="AP100" s="178" t="s">
        <v>72</v>
      </c>
      <c r="AQ100" s="168" t="s">
        <v>647</v>
      </c>
      <c r="AR100" s="159"/>
      <c r="AS100" s="159"/>
      <c r="AT100" s="159"/>
      <c r="AU100" s="159"/>
      <c r="AV100" s="159"/>
    </row>
    <row r="101" spans="1:48" ht="30" customHeight="1" x14ac:dyDescent="0.2">
      <c r="A101" s="5"/>
      <c r="B101" s="7"/>
      <c r="C101" s="46" t="s">
        <v>286</v>
      </c>
      <c r="D101" s="29" t="s">
        <v>287</v>
      </c>
      <c r="E101" s="7"/>
      <c r="F101" s="4"/>
      <c r="G101" s="4"/>
      <c r="H101" s="4"/>
      <c r="I101" s="4"/>
      <c r="J101" s="29" t="s">
        <v>288</v>
      </c>
      <c r="K101" s="7"/>
      <c r="L101" s="29" t="s">
        <v>211</v>
      </c>
      <c r="M101" s="140"/>
      <c r="N101" s="140"/>
      <c r="O101" s="140"/>
      <c r="P101" s="140"/>
      <c r="Q101" s="140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29" t="s">
        <v>81</v>
      </c>
      <c r="AJ101" s="29">
        <v>2006</v>
      </c>
      <c r="AK101" s="14"/>
      <c r="AL101" s="14"/>
      <c r="AM101" s="14"/>
      <c r="AN101" s="57">
        <v>5625000</v>
      </c>
      <c r="AO101" s="168" t="s">
        <v>421</v>
      </c>
      <c r="AP101" s="178" t="s">
        <v>72</v>
      </c>
      <c r="AQ101" s="168" t="s">
        <v>647</v>
      </c>
      <c r="AR101" s="159"/>
      <c r="AS101" s="159"/>
      <c r="AT101" s="159"/>
      <c r="AU101" s="159"/>
      <c r="AV101" s="159"/>
    </row>
    <row r="102" spans="1:48" ht="30" customHeight="1" x14ac:dyDescent="0.2">
      <c r="A102" s="5"/>
      <c r="B102" s="7"/>
      <c r="C102" s="46" t="s">
        <v>195</v>
      </c>
      <c r="D102" s="29" t="s">
        <v>297</v>
      </c>
      <c r="E102" s="7"/>
      <c r="F102" s="4"/>
      <c r="G102" s="4"/>
      <c r="H102" s="4"/>
      <c r="I102" s="4"/>
      <c r="J102" s="29" t="s">
        <v>259</v>
      </c>
      <c r="K102" s="7"/>
      <c r="L102" s="29" t="s">
        <v>198</v>
      </c>
      <c r="M102" s="140"/>
      <c r="N102" s="140"/>
      <c r="O102" s="140"/>
      <c r="P102" s="140"/>
      <c r="Q102" s="140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29" t="s">
        <v>81</v>
      </c>
      <c r="AJ102" s="29">
        <v>2006</v>
      </c>
      <c r="AK102" s="14"/>
      <c r="AL102" s="14"/>
      <c r="AM102" s="14"/>
      <c r="AN102" s="57">
        <v>600000</v>
      </c>
      <c r="AO102" s="168" t="s">
        <v>421</v>
      </c>
      <c r="AP102" s="178" t="s">
        <v>72</v>
      </c>
      <c r="AQ102" s="168" t="s">
        <v>698</v>
      </c>
      <c r="AR102" s="159"/>
      <c r="AS102" s="159"/>
      <c r="AT102" s="159"/>
      <c r="AU102" s="159"/>
      <c r="AV102" s="159"/>
    </row>
    <row r="103" spans="1:48" ht="30" customHeight="1" x14ac:dyDescent="0.2">
      <c r="A103" s="5"/>
      <c r="B103" s="7"/>
      <c r="C103" s="46" t="s">
        <v>298</v>
      </c>
      <c r="D103" s="29" t="s">
        <v>209</v>
      </c>
      <c r="E103" s="7"/>
      <c r="F103" s="4"/>
      <c r="G103" s="4"/>
      <c r="H103" s="4"/>
      <c r="I103" s="4"/>
      <c r="J103" s="29" t="s">
        <v>210</v>
      </c>
      <c r="K103" s="7"/>
      <c r="L103" s="29" t="s">
        <v>211</v>
      </c>
      <c r="M103" s="140"/>
      <c r="N103" s="140"/>
      <c r="O103" s="140"/>
      <c r="P103" s="140"/>
      <c r="Q103" s="140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29" t="s">
        <v>81</v>
      </c>
      <c r="AJ103" s="29">
        <v>2001</v>
      </c>
      <c r="AK103" s="14"/>
      <c r="AL103" s="14"/>
      <c r="AM103" s="14"/>
      <c r="AN103" s="57">
        <v>0</v>
      </c>
      <c r="AO103" s="168" t="s">
        <v>465</v>
      </c>
      <c r="AP103" s="178" t="s">
        <v>72</v>
      </c>
      <c r="AQ103" s="168" t="s">
        <v>638</v>
      </c>
      <c r="AR103" s="159"/>
      <c r="AS103" s="159"/>
      <c r="AT103" s="159"/>
      <c r="AU103" s="159"/>
      <c r="AV103" s="159"/>
    </row>
    <row r="104" spans="1:48" ht="30" customHeight="1" x14ac:dyDescent="0.2">
      <c r="A104" s="5"/>
      <c r="B104" s="7"/>
      <c r="C104" s="46" t="s">
        <v>298</v>
      </c>
      <c r="D104" s="29" t="s">
        <v>209</v>
      </c>
      <c r="E104" s="7"/>
      <c r="F104" s="4"/>
      <c r="G104" s="4"/>
      <c r="H104" s="4"/>
      <c r="I104" s="4"/>
      <c r="J104" s="29" t="s">
        <v>210</v>
      </c>
      <c r="K104" s="7"/>
      <c r="L104" s="29" t="s">
        <v>211</v>
      </c>
      <c r="M104" s="140"/>
      <c r="N104" s="140"/>
      <c r="O104" s="140"/>
      <c r="P104" s="140"/>
      <c r="Q104" s="140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29" t="s">
        <v>81</v>
      </c>
      <c r="AJ104" s="29">
        <v>2001</v>
      </c>
      <c r="AK104" s="14"/>
      <c r="AL104" s="14"/>
      <c r="AM104" s="14"/>
      <c r="AN104" s="57">
        <v>0</v>
      </c>
      <c r="AO104" s="168" t="s">
        <v>465</v>
      </c>
      <c r="AP104" s="178" t="s">
        <v>72</v>
      </c>
      <c r="AQ104" s="168" t="s">
        <v>645</v>
      </c>
      <c r="AR104" s="159"/>
      <c r="AS104" s="159"/>
      <c r="AT104" s="159"/>
      <c r="AU104" s="159"/>
      <c r="AV104" s="159"/>
    </row>
    <row r="105" spans="1:48" ht="30" customHeight="1" x14ac:dyDescent="0.2">
      <c r="A105" s="5"/>
      <c r="B105" s="7"/>
      <c r="C105" s="45" t="s">
        <v>298</v>
      </c>
      <c r="D105" s="31" t="s">
        <v>209</v>
      </c>
      <c r="E105" s="7"/>
      <c r="F105" s="4"/>
      <c r="G105" s="4"/>
      <c r="H105" s="4"/>
      <c r="I105" s="4"/>
      <c r="J105" s="31" t="s">
        <v>210</v>
      </c>
      <c r="K105" s="7"/>
      <c r="L105" s="31" t="s">
        <v>211</v>
      </c>
      <c r="M105" s="140"/>
      <c r="N105" s="140"/>
      <c r="O105" s="140"/>
      <c r="P105" s="140"/>
      <c r="Q105" s="140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31" t="s">
        <v>81</v>
      </c>
      <c r="AJ105" s="29">
        <v>2002</v>
      </c>
      <c r="AK105" s="14"/>
      <c r="AL105" s="14"/>
      <c r="AM105" s="14"/>
      <c r="AN105" s="56">
        <v>0</v>
      </c>
      <c r="AO105" s="168" t="s">
        <v>465</v>
      </c>
      <c r="AP105" s="178" t="s">
        <v>72</v>
      </c>
      <c r="AQ105" s="168" t="s">
        <v>695</v>
      </c>
      <c r="AR105" s="159"/>
      <c r="AS105" s="159"/>
      <c r="AT105" s="159"/>
      <c r="AU105" s="159"/>
      <c r="AV105" s="159"/>
    </row>
    <row r="106" spans="1:48" ht="30" customHeight="1" x14ac:dyDescent="0.2">
      <c r="A106" s="5"/>
      <c r="B106" s="7"/>
      <c r="C106" s="47" t="s">
        <v>304</v>
      </c>
      <c r="D106" s="52" t="s">
        <v>305</v>
      </c>
      <c r="E106" s="7"/>
      <c r="F106" s="4"/>
      <c r="G106" s="4"/>
      <c r="H106" s="4"/>
      <c r="I106" s="4"/>
      <c r="J106" s="52" t="s">
        <v>212</v>
      </c>
      <c r="K106" s="7"/>
      <c r="L106" s="52" t="s">
        <v>198</v>
      </c>
      <c r="M106" s="140"/>
      <c r="N106" s="140"/>
      <c r="O106" s="140"/>
      <c r="P106" s="140"/>
      <c r="Q106" s="140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52" t="s">
        <v>81</v>
      </c>
      <c r="AJ106" s="52">
        <v>2002</v>
      </c>
      <c r="AK106" s="14"/>
      <c r="AL106" s="14"/>
      <c r="AM106" s="14"/>
      <c r="AN106" s="58">
        <v>0</v>
      </c>
      <c r="AO106" s="168" t="s">
        <v>421</v>
      </c>
      <c r="AP106" s="178" t="s">
        <v>72</v>
      </c>
      <c r="AQ106" s="168" t="s">
        <v>645</v>
      </c>
      <c r="AR106" s="159"/>
      <c r="AS106" s="159"/>
      <c r="AT106" s="159"/>
      <c r="AU106" s="159"/>
      <c r="AV106" s="159"/>
    </row>
    <row r="107" spans="1:48" ht="30" customHeight="1" x14ac:dyDescent="0.2">
      <c r="A107" s="5"/>
      <c r="B107" s="7"/>
      <c r="C107" s="46" t="s">
        <v>302</v>
      </c>
      <c r="D107" s="29" t="s">
        <v>312</v>
      </c>
      <c r="E107" s="7"/>
      <c r="F107" s="4"/>
      <c r="G107" s="4"/>
      <c r="H107" s="4"/>
      <c r="I107" s="4"/>
      <c r="J107" s="29" t="s">
        <v>212</v>
      </c>
      <c r="K107" s="7"/>
      <c r="L107" s="29" t="s">
        <v>198</v>
      </c>
      <c r="M107" s="140"/>
      <c r="N107" s="140"/>
      <c r="O107" s="140"/>
      <c r="P107" s="140"/>
      <c r="Q107" s="140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29" t="s">
        <v>81</v>
      </c>
      <c r="AJ107" s="29">
        <v>2003</v>
      </c>
      <c r="AK107" s="14"/>
      <c r="AL107" s="14"/>
      <c r="AM107" s="14"/>
      <c r="AN107" s="57">
        <v>0</v>
      </c>
      <c r="AO107" s="168" t="s">
        <v>421</v>
      </c>
      <c r="AP107" s="178" t="s">
        <v>72</v>
      </c>
      <c r="AQ107" s="168" t="s">
        <v>645</v>
      </c>
      <c r="AR107" s="159"/>
      <c r="AS107" s="159"/>
      <c r="AT107" s="159"/>
      <c r="AU107" s="159"/>
      <c r="AV107" s="159"/>
    </row>
    <row r="108" spans="1:48" s="166" customFormat="1" ht="30" customHeight="1" x14ac:dyDescent="0.2">
      <c r="A108" s="5"/>
      <c r="B108" s="67"/>
      <c r="C108" s="230" t="s">
        <v>332</v>
      </c>
      <c r="D108" s="231" t="s">
        <v>333</v>
      </c>
      <c r="E108" s="232" t="s">
        <v>334</v>
      </c>
      <c r="F108" s="174"/>
      <c r="G108" s="174"/>
      <c r="H108" s="174"/>
      <c r="I108" s="174"/>
      <c r="J108" s="231" t="s">
        <v>335</v>
      </c>
      <c r="K108" s="67"/>
      <c r="L108" s="231"/>
      <c r="M108" s="206"/>
      <c r="N108" s="206"/>
      <c r="O108" s="206"/>
      <c r="P108" s="206"/>
      <c r="Q108" s="206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231" t="s">
        <v>81</v>
      </c>
      <c r="AJ108" s="232">
        <v>2007</v>
      </c>
      <c r="AK108" s="175"/>
      <c r="AL108" s="175"/>
      <c r="AM108" s="175"/>
      <c r="AN108" s="233">
        <v>32966666.666666664</v>
      </c>
      <c r="AO108" s="168" t="s">
        <v>421</v>
      </c>
      <c r="AP108" s="178" t="s">
        <v>72</v>
      </c>
      <c r="AQ108" s="168" t="s">
        <v>421</v>
      </c>
      <c r="AR108" s="176"/>
      <c r="AS108" s="176"/>
      <c r="AT108" s="176"/>
      <c r="AU108" s="176"/>
      <c r="AV108" s="176"/>
    </row>
    <row r="109" spans="1:48" s="166" customFormat="1" ht="30" customHeight="1" x14ac:dyDescent="0.2">
      <c r="A109" s="5"/>
      <c r="B109" s="67"/>
      <c r="C109" s="234" t="s">
        <v>342</v>
      </c>
      <c r="D109" s="232" t="s">
        <v>343</v>
      </c>
      <c r="E109" s="232" t="s">
        <v>331</v>
      </c>
      <c r="F109" s="174"/>
      <c r="G109" s="174"/>
      <c r="H109" s="174"/>
      <c r="I109" s="174"/>
      <c r="J109" s="232" t="s">
        <v>72</v>
      </c>
      <c r="K109" s="67"/>
      <c r="L109" s="51" t="s">
        <v>341</v>
      </c>
      <c r="M109" s="206"/>
      <c r="N109" s="206"/>
      <c r="O109" s="206"/>
      <c r="P109" s="206"/>
      <c r="Q109" s="206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231" t="s">
        <v>81</v>
      </c>
      <c r="AJ109" s="30">
        <v>2007</v>
      </c>
      <c r="AK109" s="175"/>
      <c r="AL109" s="175"/>
      <c r="AM109" s="175"/>
      <c r="AN109" s="207">
        <v>5950000</v>
      </c>
      <c r="AO109" s="168" t="s">
        <v>421</v>
      </c>
      <c r="AP109" s="178" t="s">
        <v>72</v>
      </c>
      <c r="AQ109" s="168" t="s">
        <v>647</v>
      </c>
      <c r="AR109" s="176"/>
      <c r="AS109" s="176"/>
      <c r="AT109" s="176"/>
      <c r="AU109" s="176"/>
      <c r="AV109" s="176"/>
    </row>
    <row r="110" spans="1:48" s="166" customFormat="1" ht="30" customHeight="1" x14ac:dyDescent="0.2">
      <c r="A110" s="5"/>
      <c r="B110" s="67"/>
      <c r="C110" s="234" t="s">
        <v>346</v>
      </c>
      <c r="D110" s="232" t="s">
        <v>347</v>
      </c>
      <c r="E110" s="232" t="s">
        <v>331</v>
      </c>
      <c r="F110" s="174"/>
      <c r="G110" s="174"/>
      <c r="H110" s="174"/>
      <c r="I110" s="174"/>
      <c r="J110" s="232" t="s">
        <v>72</v>
      </c>
      <c r="K110" s="67"/>
      <c r="L110" s="51" t="s">
        <v>341</v>
      </c>
      <c r="M110" s="206"/>
      <c r="N110" s="206"/>
      <c r="O110" s="206"/>
      <c r="P110" s="206"/>
      <c r="Q110" s="206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231" t="s">
        <v>81</v>
      </c>
      <c r="AJ110" s="30">
        <v>2007</v>
      </c>
      <c r="AK110" s="175"/>
      <c r="AL110" s="175"/>
      <c r="AM110" s="175"/>
      <c r="AN110" s="207">
        <v>5940000</v>
      </c>
      <c r="AO110" s="168" t="s">
        <v>421</v>
      </c>
      <c r="AP110" s="178" t="s">
        <v>72</v>
      </c>
      <c r="AQ110" s="168" t="s">
        <v>647</v>
      </c>
      <c r="AR110" s="176"/>
      <c r="AS110" s="176"/>
      <c r="AT110" s="176"/>
      <c r="AU110" s="176"/>
      <c r="AV110" s="176"/>
    </row>
    <row r="111" spans="1:48" s="166" customFormat="1" ht="30" customHeight="1" x14ac:dyDescent="0.2">
      <c r="A111" s="5"/>
      <c r="B111" s="67"/>
      <c r="C111" s="230" t="s">
        <v>348</v>
      </c>
      <c r="D111" s="231" t="s">
        <v>330</v>
      </c>
      <c r="E111" s="232" t="s">
        <v>349</v>
      </c>
      <c r="F111" s="174"/>
      <c r="G111" s="174"/>
      <c r="H111" s="174"/>
      <c r="I111" s="174"/>
      <c r="J111" s="231" t="s">
        <v>210</v>
      </c>
      <c r="K111" s="67"/>
      <c r="L111" s="51" t="s">
        <v>341</v>
      </c>
      <c r="M111" s="206"/>
      <c r="N111" s="206"/>
      <c r="O111" s="206"/>
      <c r="P111" s="206"/>
      <c r="Q111" s="206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231" t="s">
        <v>81</v>
      </c>
      <c r="AJ111" s="30">
        <v>2007</v>
      </c>
      <c r="AK111" s="175"/>
      <c r="AL111" s="175"/>
      <c r="AM111" s="175"/>
      <c r="AN111" s="233">
        <v>44900000</v>
      </c>
      <c r="AO111" s="168" t="s">
        <v>421</v>
      </c>
      <c r="AP111" s="178" t="s">
        <v>72</v>
      </c>
      <c r="AQ111" s="168" t="s">
        <v>646</v>
      </c>
      <c r="AR111" s="176"/>
      <c r="AS111" s="176"/>
      <c r="AT111" s="176"/>
      <c r="AU111" s="176"/>
      <c r="AV111" s="176"/>
    </row>
    <row r="112" spans="1:48" s="166" customFormat="1" ht="30" customHeight="1" x14ac:dyDescent="0.2">
      <c r="A112" s="5"/>
      <c r="B112" s="67"/>
      <c r="C112" s="48" t="s">
        <v>354</v>
      </c>
      <c r="D112" s="122" t="s">
        <v>339</v>
      </c>
      <c r="E112" s="27" t="s">
        <v>331</v>
      </c>
      <c r="F112" s="174"/>
      <c r="G112" s="174"/>
      <c r="H112" s="174"/>
      <c r="I112" s="174"/>
      <c r="J112" s="51" t="s">
        <v>355</v>
      </c>
      <c r="K112" s="67"/>
      <c r="L112" s="51" t="s">
        <v>356</v>
      </c>
      <c r="M112" s="206"/>
      <c r="N112" s="206"/>
      <c r="O112" s="206"/>
      <c r="P112" s="206"/>
      <c r="Q112" s="206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232" t="s">
        <v>81</v>
      </c>
      <c r="AJ112" s="30">
        <v>2008</v>
      </c>
      <c r="AK112" s="175"/>
      <c r="AL112" s="175"/>
      <c r="AM112" s="175"/>
      <c r="AN112" s="207">
        <v>1990000</v>
      </c>
      <c r="AO112" s="168" t="s">
        <v>421</v>
      </c>
      <c r="AP112" s="178" t="s">
        <v>72</v>
      </c>
      <c r="AQ112" s="168" t="s">
        <v>647</v>
      </c>
      <c r="AR112" s="176"/>
      <c r="AS112" s="176"/>
      <c r="AT112" s="176"/>
      <c r="AU112" s="176"/>
      <c r="AV112" s="176"/>
    </row>
    <row r="113" spans="1:48" s="166" customFormat="1" ht="30" customHeight="1" x14ac:dyDescent="0.2">
      <c r="A113" s="5"/>
      <c r="B113" s="67"/>
      <c r="C113" s="59" t="s">
        <v>357</v>
      </c>
      <c r="D113" s="231"/>
      <c r="E113" s="28" t="s">
        <v>331</v>
      </c>
      <c r="F113" s="174"/>
      <c r="G113" s="174"/>
      <c r="H113" s="174"/>
      <c r="I113" s="174"/>
      <c r="J113" s="51" t="s">
        <v>308</v>
      </c>
      <c r="K113" s="67"/>
      <c r="L113" s="51" t="s">
        <v>356</v>
      </c>
      <c r="M113" s="206"/>
      <c r="N113" s="206"/>
      <c r="O113" s="206"/>
      <c r="P113" s="206"/>
      <c r="Q113" s="206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231" t="s">
        <v>81</v>
      </c>
      <c r="AJ113" s="30">
        <v>2008</v>
      </c>
      <c r="AK113" s="175"/>
      <c r="AL113" s="175"/>
      <c r="AM113" s="175"/>
      <c r="AN113" s="233">
        <v>24970000</v>
      </c>
      <c r="AO113" s="168" t="s">
        <v>421</v>
      </c>
      <c r="AP113" s="178" t="s">
        <v>72</v>
      </c>
      <c r="AQ113" s="168" t="s">
        <v>647</v>
      </c>
      <c r="AR113" s="176"/>
      <c r="AS113" s="176"/>
      <c r="AT113" s="176"/>
      <c r="AU113" s="176"/>
      <c r="AV113" s="176"/>
    </row>
    <row r="114" spans="1:48" s="166" customFormat="1" ht="30" customHeight="1" x14ac:dyDescent="0.2">
      <c r="A114" s="5"/>
      <c r="B114" s="67"/>
      <c r="C114" s="26" t="s">
        <v>358</v>
      </c>
      <c r="D114" s="30" t="s">
        <v>333</v>
      </c>
      <c r="E114" s="28" t="s">
        <v>331</v>
      </c>
      <c r="F114" s="174"/>
      <c r="G114" s="174"/>
      <c r="H114" s="174"/>
      <c r="I114" s="174"/>
      <c r="J114" s="51" t="s">
        <v>359</v>
      </c>
      <c r="K114" s="67"/>
      <c r="L114" s="51" t="s">
        <v>356</v>
      </c>
      <c r="M114" s="206"/>
      <c r="N114" s="206"/>
      <c r="O114" s="206"/>
      <c r="P114" s="206"/>
      <c r="Q114" s="206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232" t="s">
        <v>81</v>
      </c>
      <c r="AJ114" s="30">
        <v>2008</v>
      </c>
      <c r="AK114" s="175"/>
      <c r="AL114" s="175"/>
      <c r="AM114" s="175"/>
      <c r="AN114" s="207">
        <v>19960000</v>
      </c>
      <c r="AO114" s="168" t="s">
        <v>421</v>
      </c>
      <c r="AP114" s="178" t="s">
        <v>72</v>
      </c>
      <c r="AQ114" s="168" t="s">
        <v>647</v>
      </c>
      <c r="AR114" s="176"/>
      <c r="AS114" s="176"/>
      <c r="AT114" s="176"/>
      <c r="AU114" s="176"/>
      <c r="AV114" s="176"/>
    </row>
    <row r="115" spans="1:48" s="166" customFormat="1" ht="30" customHeight="1" x14ac:dyDescent="0.2">
      <c r="A115" s="5"/>
      <c r="B115" s="67"/>
      <c r="C115" s="60" t="s">
        <v>360</v>
      </c>
      <c r="D115" s="122" t="s">
        <v>339</v>
      </c>
      <c r="E115" s="28" t="s">
        <v>361</v>
      </c>
      <c r="F115" s="174"/>
      <c r="G115" s="174"/>
      <c r="H115" s="174"/>
      <c r="I115" s="174"/>
      <c r="J115" s="51" t="s">
        <v>362</v>
      </c>
      <c r="K115" s="67"/>
      <c r="L115" s="51" t="s">
        <v>356</v>
      </c>
      <c r="M115" s="206"/>
      <c r="N115" s="206"/>
      <c r="O115" s="206"/>
      <c r="P115" s="206"/>
      <c r="Q115" s="206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231" t="s">
        <v>81</v>
      </c>
      <c r="AJ115" s="30">
        <v>2008</v>
      </c>
      <c r="AK115" s="175"/>
      <c r="AL115" s="175"/>
      <c r="AM115" s="175"/>
      <c r="AN115" s="233">
        <v>2000000</v>
      </c>
      <c r="AO115" s="168" t="s">
        <v>421</v>
      </c>
      <c r="AP115" s="178" t="s">
        <v>72</v>
      </c>
      <c r="AQ115" s="168" t="s">
        <v>647</v>
      </c>
      <c r="AR115" s="176"/>
      <c r="AS115" s="176"/>
      <c r="AT115" s="176"/>
      <c r="AU115" s="176"/>
      <c r="AV115" s="176"/>
    </row>
    <row r="116" spans="1:48" s="166" customFormat="1" ht="30" customHeight="1" x14ac:dyDescent="0.2">
      <c r="A116" s="5"/>
      <c r="B116" s="67"/>
      <c r="C116" s="61" t="s">
        <v>363</v>
      </c>
      <c r="D116" s="51" t="s">
        <v>364</v>
      </c>
      <c r="E116" s="65" t="s">
        <v>349</v>
      </c>
      <c r="F116" s="174"/>
      <c r="G116" s="174"/>
      <c r="H116" s="174"/>
      <c r="I116" s="174"/>
      <c r="J116" s="51"/>
      <c r="K116" s="67"/>
      <c r="L116" s="51" t="s">
        <v>365</v>
      </c>
      <c r="M116" s="206"/>
      <c r="N116" s="206"/>
      <c r="O116" s="206"/>
      <c r="P116" s="206"/>
      <c r="Q116" s="206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232" t="s">
        <v>81</v>
      </c>
      <c r="AJ116" s="30">
        <v>2008</v>
      </c>
      <c r="AK116" s="175"/>
      <c r="AL116" s="175"/>
      <c r="AM116" s="175"/>
      <c r="AN116" s="207">
        <v>2945000</v>
      </c>
      <c r="AO116" s="168" t="s">
        <v>421</v>
      </c>
      <c r="AP116" s="178" t="s">
        <v>72</v>
      </c>
      <c r="AQ116" s="168" t="s">
        <v>646</v>
      </c>
      <c r="AR116" s="176"/>
      <c r="AS116" s="176"/>
      <c r="AT116" s="176"/>
      <c r="AU116" s="176"/>
      <c r="AV116" s="176"/>
    </row>
    <row r="117" spans="1:48" s="166" customFormat="1" ht="30" customHeight="1" x14ac:dyDescent="0.2">
      <c r="A117" s="5"/>
      <c r="B117" s="67"/>
      <c r="C117" s="60" t="s">
        <v>366</v>
      </c>
      <c r="D117" s="51" t="s">
        <v>367</v>
      </c>
      <c r="E117" s="65" t="s">
        <v>179</v>
      </c>
      <c r="F117" s="174"/>
      <c r="G117" s="174"/>
      <c r="H117" s="174"/>
      <c r="I117" s="174"/>
      <c r="J117" s="51"/>
      <c r="K117" s="67"/>
      <c r="L117" s="51" t="s">
        <v>365</v>
      </c>
      <c r="M117" s="206"/>
      <c r="N117" s="206"/>
      <c r="O117" s="206"/>
      <c r="P117" s="206"/>
      <c r="Q117" s="206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231" t="s">
        <v>81</v>
      </c>
      <c r="AJ117" s="30">
        <v>2008</v>
      </c>
      <c r="AK117" s="175"/>
      <c r="AL117" s="175"/>
      <c r="AM117" s="175"/>
      <c r="AN117" s="233">
        <v>2000000</v>
      </c>
      <c r="AO117" s="168" t="s">
        <v>421</v>
      </c>
      <c r="AP117" s="178" t="s">
        <v>72</v>
      </c>
      <c r="AQ117" s="168" t="s">
        <v>646</v>
      </c>
      <c r="AR117" s="176"/>
      <c r="AS117" s="176"/>
      <c r="AT117" s="176"/>
      <c r="AU117" s="176"/>
      <c r="AV117" s="176"/>
    </row>
    <row r="118" spans="1:48" s="166" customFormat="1" ht="30" customHeight="1" x14ac:dyDescent="0.2">
      <c r="A118" s="5"/>
      <c r="B118" s="67"/>
      <c r="C118" s="48" t="s">
        <v>368</v>
      </c>
      <c r="D118" s="51" t="s">
        <v>369</v>
      </c>
      <c r="E118" s="64" t="s">
        <v>370</v>
      </c>
      <c r="F118" s="174"/>
      <c r="G118" s="174"/>
      <c r="H118" s="174"/>
      <c r="I118" s="174"/>
      <c r="J118" s="51"/>
      <c r="K118" s="67"/>
      <c r="L118" s="51" t="s">
        <v>371</v>
      </c>
      <c r="M118" s="206"/>
      <c r="N118" s="206"/>
      <c r="O118" s="206"/>
      <c r="P118" s="206"/>
      <c r="Q118" s="206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232" t="s">
        <v>81</v>
      </c>
      <c r="AJ118" s="30">
        <v>2008</v>
      </c>
      <c r="AK118" s="175"/>
      <c r="AL118" s="175"/>
      <c r="AM118" s="175"/>
      <c r="AN118" s="207">
        <v>3408500</v>
      </c>
      <c r="AO118" s="168" t="s">
        <v>421</v>
      </c>
      <c r="AP118" s="178" t="s">
        <v>72</v>
      </c>
      <c r="AQ118" s="168" t="s">
        <v>646</v>
      </c>
      <c r="AR118" s="176"/>
      <c r="AS118" s="176"/>
      <c r="AT118" s="176"/>
      <c r="AU118" s="176"/>
      <c r="AV118" s="176"/>
    </row>
    <row r="119" spans="1:48" s="166" customFormat="1" ht="30" customHeight="1" x14ac:dyDescent="0.2">
      <c r="A119" s="5"/>
      <c r="B119" s="67"/>
      <c r="C119" s="48" t="s">
        <v>372</v>
      </c>
      <c r="D119" s="51" t="s">
        <v>330</v>
      </c>
      <c r="E119" s="64" t="s">
        <v>334</v>
      </c>
      <c r="F119" s="174"/>
      <c r="G119" s="174"/>
      <c r="H119" s="174"/>
      <c r="I119" s="174"/>
      <c r="J119" s="51" t="s">
        <v>210</v>
      </c>
      <c r="K119" s="67"/>
      <c r="L119" s="51" t="s">
        <v>356</v>
      </c>
      <c r="M119" s="206"/>
      <c r="N119" s="206"/>
      <c r="O119" s="206"/>
      <c r="P119" s="206"/>
      <c r="Q119" s="206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231" t="s">
        <v>81</v>
      </c>
      <c r="AJ119" s="30">
        <v>2008</v>
      </c>
      <c r="AK119" s="175"/>
      <c r="AL119" s="175"/>
      <c r="AM119" s="175"/>
      <c r="AN119" s="233">
        <v>23970000</v>
      </c>
      <c r="AO119" s="168" t="s">
        <v>421</v>
      </c>
      <c r="AP119" s="178" t="s">
        <v>72</v>
      </c>
      <c r="AQ119" s="168" t="s">
        <v>646</v>
      </c>
      <c r="AR119" s="176"/>
      <c r="AS119" s="176"/>
      <c r="AT119" s="176"/>
      <c r="AU119" s="176"/>
      <c r="AV119" s="176"/>
    </row>
    <row r="120" spans="1:48" s="166" customFormat="1" ht="30" customHeight="1" x14ac:dyDescent="0.2">
      <c r="A120" s="5"/>
      <c r="B120" s="67"/>
      <c r="C120" s="62" t="s">
        <v>373</v>
      </c>
      <c r="D120" s="232"/>
      <c r="E120" s="65" t="s">
        <v>331</v>
      </c>
      <c r="F120" s="174"/>
      <c r="G120" s="174"/>
      <c r="H120" s="174"/>
      <c r="I120" s="174"/>
      <c r="J120" s="232"/>
      <c r="K120" s="67"/>
      <c r="L120" s="51" t="s">
        <v>217</v>
      </c>
      <c r="M120" s="206"/>
      <c r="N120" s="206"/>
      <c r="O120" s="206"/>
      <c r="P120" s="206"/>
      <c r="Q120" s="206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30" t="s">
        <v>81</v>
      </c>
      <c r="AJ120" s="30">
        <v>2009</v>
      </c>
      <c r="AK120" s="175"/>
      <c r="AL120" s="175"/>
      <c r="AM120" s="175"/>
      <c r="AN120" s="207">
        <v>6950000</v>
      </c>
      <c r="AO120" s="168" t="s">
        <v>421</v>
      </c>
      <c r="AP120" s="178" t="s">
        <v>72</v>
      </c>
      <c r="AQ120" s="168" t="s">
        <v>638</v>
      </c>
      <c r="AR120" s="176"/>
      <c r="AS120" s="176"/>
      <c r="AT120" s="176"/>
      <c r="AU120" s="176"/>
      <c r="AV120" s="176"/>
    </row>
    <row r="121" spans="1:48" s="166" customFormat="1" ht="30" customHeight="1" x14ac:dyDescent="0.2">
      <c r="A121" s="5"/>
      <c r="B121" s="67"/>
      <c r="C121" s="62" t="s">
        <v>374</v>
      </c>
      <c r="D121" s="232"/>
      <c r="E121" s="66" t="s">
        <v>334</v>
      </c>
      <c r="F121" s="174"/>
      <c r="G121" s="174"/>
      <c r="H121" s="174"/>
      <c r="I121" s="174"/>
      <c r="J121" s="51" t="s">
        <v>72</v>
      </c>
      <c r="K121" s="67"/>
      <c r="L121" s="232"/>
      <c r="M121" s="206"/>
      <c r="N121" s="206"/>
      <c r="O121" s="206"/>
      <c r="P121" s="206"/>
      <c r="Q121" s="206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30" t="s">
        <v>81</v>
      </c>
      <c r="AJ121" s="30">
        <v>2009</v>
      </c>
      <c r="AK121" s="175"/>
      <c r="AL121" s="175"/>
      <c r="AM121" s="175"/>
      <c r="AN121" s="207">
        <v>8299500</v>
      </c>
      <c r="AO121" s="168" t="s">
        <v>421</v>
      </c>
      <c r="AP121" s="178" t="s">
        <v>72</v>
      </c>
      <c r="AQ121" s="168" t="s">
        <v>695</v>
      </c>
      <c r="AR121" s="176"/>
      <c r="AS121" s="176"/>
      <c r="AT121" s="176"/>
      <c r="AU121" s="176"/>
      <c r="AV121" s="176"/>
    </row>
    <row r="122" spans="1:48" s="166" customFormat="1" ht="30" customHeight="1" x14ac:dyDescent="0.2">
      <c r="A122" s="5"/>
      <c r="B122" s="67"/>
      <c r="C122" s="62" t="s">
        <v>375</v>
      </c>
      <c r="D122" s="232"/>
      <c r="E122" s="65" t="s">
        <v>331</v>
      </c>
      <c r="F122" s="174"/>
      <c r="G122" s="174"/>
      <c r="H122" s="174"/>
      <c r="I122" s="174"/>
      <c r="J122" s="51" t="s">
        <v>72</v>
      </c>
      <c r="K122" s="67"/>
      <c r="L122" s="232"/>
      <c r="M122" s="206"/>
      <c r="N122" s="206"/>
      <c r="O122" s="206"/>
      <c r="P122" s="206"/>
      <c r="Q122" s="206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30" t="s">
        <v>81</v>
      </c>
      <c r="AJ122" s="30">
        <v>2009</v>
      </c>
      <c r="AK122" s="175"/>
      <c r="AL122" s="175"/>
      <c r="AM122" s="175"/>
      <c r="AN122" s="207">
        <v>2766500</v>
      </c>
      <c r="AO122" s="168" t="s">
        <v>421</v>
      </c>
      <c r="AP122" s="178" t="s">
        <v>72</v>
      </c>
      <c r="AQ122" s="168" t="s">
        <v>647</v>
      </c>
      <c r="AR122" s="176"/>
      <c r="AS122" s="176"/>
      <c r="AT122" s="176"/>
      <c r="AU122" s="176"/>
      <c r="AV122" s="176"/>
    </row>
    <row r="123" spans="1:48" s="166" customFormat="1" ht="30" customHeight="1" x14ac:dyDescent="0.2">
      <c r="A123" s="5"/>
      <c r="B123" s="67"/>
      <c r="C123" s="25" t="s">
        <v>376</v>
      </c>
      <c r="D123" s="51" t="s">
        <v>333</v>
      </c>
      <c r="E123" s="65" t="s">
        <v>331</v>
      </c>
      <c r="F123" s="174"/>
      <c r="G123" s="174"/>
      <c r="H123" s="174"/>
      <c r="I123" s="174"/>
      <c r="J123" s="51" t="s">
        <v>377</v>
      </c>
      <c r="K123" s="67"/>
      <c r="L123" s="51" t="s">
        <v>356</v>
      </c>
      <c r="M123" s="206"/>
      <c r="N123" s="206"/>
      <c r="O123" s="206"/>
      <c r="P123" s="206"/>
      <c r="Q123" s="206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30" t="s">
        <v>81</v>
      </c>
      <c r="AJ123" s="30">
        <v>2010</v>
      </c>
      <c r="AK123" s="175"/>
      <c r="AL123" s="175"/>
      <c r="AM123" s="175"/>
      <c r="AN123" s="207">
        <v>16100000</v>
      </c>
      <c r="AO123" s="168" t="s">
        <v>421</v>
      </c>
      <c r="AP123" s="178" t="s">
        <v>72</v>
      </c>
      <c r="AQ123" s="168" t="s">
        <v>647</v>
      </c>
      <c r="AR123" s="176"/>
      <c r="AS123" s="176"/>
      <c r="AT123" s="176"/>
      <c r="AU123" s="176"/>
      <c r="AV123" s="176"/>
    </row>
    <row r="124" spans="1:48" s="166" customFormat="1" ht="30" customHeight="1" x14ac:dyDescent="0.2">
      <c r="A124" s="5"/>
      <c r="B124" s="67"/>
      <c r="C124" s="63" t="s">
        <v>378</v>
      </c>
      <c r="D124" s="51" t="s">
        <v>330</v>
      </c>
      <c r="E124" s="66" t="s">
        <v>361</v>
      </c>
      <c r="F124" s="174"/>
      <c r="G124" s="174"/>
      <c r="H124" s="174"/>
      <c r="I124" s="174"/>
      <c r="J124" s="51" t="s">
        <v>210</v>
      </c>
      <c r="K124" s="67"/>
      <c r="L124" s="51" t="s">
        <v>356</v>
      </c>
      <c r="M124" s="206"/>
      <c r="N124" s="206"/>
      <c r="O124" s="206"/>
      <c r="P124" s="206"/>
      <c r="Q124" s="206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30" t="s">
        <v>81</v>
      </c>
      <c r="AJ124" s="30">
        <v>2010</v>
      </c>
      <c r="AK124" s="175"/>
      <c r="AL124" s="175"/>
      <c r="AM124" s="175"/>
      <c r="AN124" s="207">
        <v>17800000</v>
      </c>
      <c r="AO124" s="168" t="s">
        <v>421</v>
      </c>
      <c r="AP124" s="178" t="s">
        <v>72</v>
      </c>
      <c r="AQ124" s="168" t="s">
        <v>646</v>
      </c>
      <c r="AR124" s="176"/>
      <c r="AS124" s="176"/>
      <c r="AT124" s="176"/>
      <c r="AU124" s="176"/>
      <c r="AV124" s="176"/>
    </row>
    <row r="125" spans="1:48" s="166" customFormat="1" ht="30" customHeight="1" x14ac:dyDescent="0.2">
      <c r="A125" s="5"/>
      <c r="B125" s="67"/>
      <c r="C125" s="110" t="s">
        <v>379</v>
      </c>
      <c r="D125" s="121" t="s">
        <v>364</v>
      </c>
      <c r="E125" s="65" t="s">
        <v>179</v>
      </c>
      <c r="F125" s="174"/>
      <c r="G125" s="174"/>
      <c r="H125" s="174"/>
      <c r="I125" s="174"/>
      <c r="J125" s="51" t="s">
        <v>280</v>
      </c>
      <c r="K125" s="67"/>
      <c r="L125" s="51" t="s">
        <v>380</v>
      </c>
      <c r="M125" s="206"/>
      <c r="N125" s="206"/>
      <c r="O125" s="206"/>
      <c r="P125" s="206"/>
      <c r="Q125" s="206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30" t="s">
        <v>81</v>
      </c>
      <c r="AJ125" s="30">
        <v>2011</v>
      </c>
      <c r="AK125" s="175"/>
      <c r="AL125" s="175"/>
      <c r="AM125" s="175"/>
      <c r="AN125" s="207">
        <v>19888000</v>
      </c>
      <c r="AO125" s="168" t="s">
        <v>421</v>
      </c>
      <c r="AP125" s="178" t="s">
        <v>72</v>
      </c>
      <c r="AQ125" s="168" t="s">
        <v>646</v>
      </c>
      <c r="AR125" s="176"/>
      <c r="AS125" s="176"/>
      <c r="AT125" s="176"/>
      <c r="AU125" s="176"/>
      <c r="AV125" s="176"/>
    </row>
    <row r="126" spans="1:48" s="166" customFormat="1" ht="30" customHeight="1" x14ac:dyDescent="0.2">
      <c r="A126" s="5"/>
      <c r="B126" s="67"/>
      <c r="C126" s="110" t="s">
        <v>381</v>
      </c>
      <c r="D126" s="121" t="s">
        <v>382</v>
      </c>
      <c r="E126" s="65" t="s">
        <v>179</v>
      </c>
      <c r="F126" s="174"/>
      <c r="G126" s="174"/>
      <c r="H126" s="174"/>
      <c r="I126" s="174"/>
      <c r="J126" s="51" t="s">
        <v>72</v>
      </c>
      <c r="K126" s="67"/>
      <c r="L126" s="51" t="s">
        <v>72</v>
      </c>
      <c r="M126" s="206"/>
      <c r="N126" s="206"/>
      <c r="O126" s="206"/>
      <c r="P126" s="206"/>
      <c r="Q126" s="206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30" t="s">
        <v>81</v>
      </c>
      <c r="AJ126" s="30">
        <v>2011</v>
      </c>
      <c r="AK126" s="175"/>
      <c r="AL126" s="175"/>
      <c r="AM126" s="175"/>
      <c r="AN126" s="207">
        <v>27478000</v>
      </c>
      <c r="AO126" s="168" t="s">
        <v>421</v>
      </c>
      <c r="AP126" s="178" t="s">
        <v>72</v>
      </c>
      <c r="AQ126" s="168" t="s">
        <v>646</v>
      </c>
      <c r="AR126" s="176"/>
      <c r="AS126" s="176"/>
      <c r="AT126" s="176"/>
      <c r="AU126" s="176"/>
      <c r="AV126" s="176"/>
    </row>
    <row r="127" spans="1:48" s="166" customFormat="1" ht="30" customHeight="1" x14ac:dyDescent="0.2">
      <c r="A127" s="5"/>
      <c r="B127" s="67"/>
      <c r="C127" s="163" t="s">
        <v>383</v>
      </c>
      <c r="D127" s="121" t="s">
        <v>333</v>
      </c>
      <c r="E127" s="65" t="s">
        <v>331</v>
      </c>
      <c r="F127" s="174"/>
      <c r="G127" s="174"/>
      <c r="H127" s="174"/>
      <c r="I127" s="174"/>
      <c r="J127" s="51" t="s">
        <v>384</v>
      </c>
      <c r="K127" s="67"/>
      <c r="L127" s="51" t="s">
        <v>341</v>
      </c>
      <c r="M127" s="206"/>
      <c r="N127" s="206"/>
      <c r="O127" s="206"/>
      <c r="P127" s="206"/>
      <c r="Q127" s="206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30" t="s">
        <v>81</v>
      </c>
      <c r="AJ127" s="30">
        <v>2011</v>
      </c>
      <c r="AK127" s="175"/>
      <c r="AL127" s="175"/>
      <c r="AM127" s="175"/>
      <c r="AN127" s="207">
        <v>16775000</v>
      </c>
      <c r="AO127" s="168" t="s">
        <v>421</v>
      </c>
      <c r="AP127" s="178" t="s">
        <v>72</v>
      </c>
      <c r="AQ127" s="168" t="s">
        <v>645</v>
      </c>
      <c r="AR127" s="176"/>
      <c r="AS127" s="176"/>
      <c r="AT127" s="176"/>
      <c r="AU127" s="176"/>
      <c r="AV127" s="176"/>
    </row>
    <row r="128" spans="1:48" s="166" customFormat="1" ht="30" customHeight="1" x14ac:dyDescent="0.2">
      <c r="A128" s="5"/>
      <c r="B128" s="67"/>
      <c r="C128" s="114" t="s">
        <v>385</v>
      </c>
      <c r="D128" s="51" t="s">
        <v>337</v>
      </c>
      <c r="E128" s="65" t="s">
        <v>331</v>
      </c>
      <c r="F128" s="174"/>
      <c r="G128" s="174"/>
      <c r="H128" s="174"/>
      <c r="I128" s="174"/>
      <c r="J128" s="51" t="s">
        <v>386</v>
      </c>
      <c r="K128" s="67"/>
      <c r="L128" s="51" t="s">
        <v>356</v>
      </c>
      <c r="M128" s="206"/>
      <c r="N128" s="206"/>
      <c r="O128" s="206"/>
      <c r="P128" s="206"/>
      <c r="Q128" s="206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30" t="s">
        <v>81</v>
      </c>
      <c r="AJ128" s="30">
        <v>2011</v>
      </c>
      <c r="AK128" s="175"/>
      <c r="AL128" s="175"/>
      <c r="AM128" s="175"/>
      <c r="AN128" s="207">
        <v>15719000</v>
      </c>
      <c r="AO128" s="168"/>
      <c r="AP128" s="178" t="s">
        <v>72</v>
      </c>
      <c r="AQ128" s="168" t="s">
        <v>647</v>
      </c>
      <c r="AR128" s="176"/>
      <c r="AS128" s="176"/>
      <c r="AT128" s="176"/>
      <c r="AU128" s="176"/>
      <c r="AV128" s="176"/>
    </row>
    <row r="129" spans="1:48" s="166" customFormat="1" ht="30" customHeight="1" x14ac:dyDescent="0.2">
      <c r="A129" s="5"/>
      <c r="B129" s="67"/>
      <c r="C129" s="195" t="s">
        <v>706</v>
      </c>
      <c r="D129" s="51"/>
      <c r="E129" s="66" t="s">
        <v>498</v>
      </c>
      <c r="F129" s="174"/>
      <c r="G129" s="174"/>
      <c r="H129" s="174"/>
      <c r="I129" s="174"/>
      <c r="J129" s="51"/>
      <c r="K129" s="67"/>
      <c r="L129" s="51" t="s">
        <v>356</v>
      </c>
      <c r="M129" s="206"/>
      <c r="N129" s="206"/>
      <c r="O129" s="206"/>
      <c r="P129" s="206"/>
      <c r="Q129" s="206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30" t="s">
        <v>81</v>
      </c>
      <c r="AJ129" s="30">
        <v>2012</v>
      </c>
      <c r="AK129" s="32" t="s">
        <v>723</v>
      </c>
      <c r="AL129" s="175"/>
      <c r="AM129" s="175"/>
      <c r="AN129" s="207"/>
      <c r="AO129" s="168" t="s">
        <v>421</v>
      </c>
      <c r="AP129" s="178"/>
      <c r="AQ129" s="168" t="s">
        <v>721</v>
      </c>
      <c r="AR129" s="168" t="s">
        <v>646</v>
      </c>
      <c r="AS129" s="176"/>
      <c r="AT129" s="168" t="s">
        <v>720</v>
      </c>
      <c r="AU129" s="176"/>
      <c r="AV129" s="176"/>
    </row>
    <row r="130" spans="1:48" s="166" customFormat="1" ht="30" customHeight="1" x14ac:dyDescent="0.2">
      <c r="A130" s="5"/>
      <c r="B130" s="67"/>
      <c r="C130" s="195" t="s">
        <v>706</v>
      </c>
      <c r="D130" s="51"/>
      <c r="E130" s="66" t="s">
        <v>179</v>
      </c>
      <c r="F130" s="174"/>
      <c r="G130" s="174"/>
      <c r="H130" s="174"/>
      <c r="I130" s="174"/>
      <c r="J130" s="199" t="s">
        <v>717</v>
      </c>
      <c r="K130" s="67"/>
      <c r="L130" s="198" t="s">
        <v>714</v>
      </c>
      <c r="M130" s="206"/>
      <c r="N130" s="206"/>
      <c r="O130" s="206"/>
      <c r="P130" s="206"/>
      <c r="Q130" s="206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30" t="s">
        <v>81</v>
      </c>
      <c r="AJ130" s="30">
        <v>2012</v>
      </c>
      <c r="AK130" s="32" t="s">
        <v>724</v>
      </c>
      <c r="AL130" s="175"/>
      <c r="AM130" s="175"/>
      <c r="AN130" s="207">
        <v>27500000</v>
      </c>
      <c r="AO130" s="168" t="s">
        <v>421</v>
      </c>
      <c r="AP130" s="178"/>
      <c r="AQ130" s="168" t="s">
        <v>721</v>
      </c>
      <c r="AR130" s="168" t="s">
        <v>646</v>
      </c>
      <c r="AS130" s="176"/>
      <c r="AT130" s="176"/>
      <c r="AU130" s="176"/>
      <c r="AV130" s="176"/>
    </row>
    <row r="131" spans="1:48" s="166" customFormat="1" ht="30" customHeight="1" x14ac:dyDescent="0.2">
      <c r="A131" s="5"/>
      <c r="B131" s="67"/>
      <c r="C131" s="195" t="s">
        <v>707</v>
      </c>
      <c r="D131" s="51"/>
      <c r="E131" s="66" t="s">
        <v>179</v>
      </c>
      <c r="F131" s="174"/>
      <c r="G131" s="174"/>
      <c r="H131" s="174"/>
      <c r="I131" s="174"/>
      <c r="J131" s="199" t="s">
        <v>718</v>
      </c>
      <c r="K131" s="67"/>
      <c r="L131" s="198" t="s">
        <v>341</v>
      </c>
      <c r="M131" s="206"/>
      <c r="N131" s="206"/>
      <c r="O131" s="206"/>
      <c r="P131" s="206"/>
      <c r="Q131" s="206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30" t="s">
        <v>81</v>
      </c>
      <c r="AJ131" s="30">
        <v>2012</v>
      </c>
      <c r="AK131" s="32" t="s">
        <v>724</v>
      </c>
      <c r="AL131" s="175"/>
      <c r="AM131" s="175"/>
      <c r="AN131" s="207">
        <v>19800000</v>
      </c>
      <c r="AO131" s="168" t="s">
        <v>421</v>
      </c>
      <c r="AP131" s="178"/>
      <c r="AQ131" s="168" t="s">
        <v>721</v>
      </c>
      <c r="AR131" s="168" t="s">
        <v>646</v>
      </c>
      <c r="AS131" s="176"/>
      <c r="AT131" s="176"/>
      <c r="AU131" s="176"/>
      <c r="AV131" s="176"/>
    </row>
    <row r="132" spans="1:48" s="166" customFormat="1" ht="30" customHeight="1" x14ac:dyDescent="0.2">
      <c r="A132" s="5"/>
      <c r="B132" s="67"/>
      <c r="C132" s="195" t="s">
        <v>708</v>
      </c>
      <c r="D132" s="51"/>
      <c r="E132" s="66" t="s">
        <v>712</v>
      </c>
      <c r="F132" s="174"/>
      <c r="G132" s="174"/>
      <c r="H132" s="174"/>
      <c r="I132" s="174"/>
      <c r="J132" s="199"/>
      <c r="K132" s="67"/>
      <c r="L132" s="198" t="s">
        <v>715</v>
      </c>
      <c r="M132" s="206"/>
      <c r="N132" s="206"/>
      <c r="O132" s="206"/>
      <c r="P132" s="206"/>
      <c r="Q132" s="206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30" t="s">
        <v>81</v>
      </c>
      <c r="AJ132" s="30">
        <v>2012</v>
      </c>
      <c r="AK132" s="32" t="s">
        <v>712</v>
      </c>
      <c r="AL132" s="175"/>
      <c r="AM132" s="175"/>
      <c r="AN132" s="207">
        <v>29370000</v>
      </c>
      <c r="AO132" s="168" t="s">
        <v>421</v>
      </c>
      <c r="AP132" s="178"/>
      <c r="AQ132" s="168" t="s">
        <v>722</v>
      </c>
      <c r="AR132" s="168" t="s">
        <v>646</v>
      </c>
      <c r="AS132" s="176"/>
      <c r="AT132" s="176"/>
      <c r="AU132" s="176"/>
      <c r="AV132" s="176"/>
    </row>
    <row r="133" spans="1:48" s="166" customFormat="1" ht="30" customHeight="1" x14ac:dyDescent="0.2">
      <c r="A133" s="5"/>
      <c r="B133" s="67"/>
      <c r="C133" s="197" t="s">
        <v>710</v>
      </c>
      <c r="D133" s="51"/>
      <c r="E133" s="66" t="s">
        <v>331</v>
      </c>
      <c r="F133" s="174"/>
      <c r="G133" s="174"/>
      <c r="H133" s="174"/>
      <c r="I133" s="174"/>
      <c r="J133" s="199"/>
      <c r="K133" s="67"/>
      <c r="L133" s="51" t="s">
        <v>341</v>
      </c>
      <c r="M133" s="206"/>
      <c r="N133" s="206"/>
      <c r="O133" s="206"/>
      <c r="P133" s="206"/>
      <c r="Q133" s="206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30" t="s">
        <v>81</v>
      </c>
      <c r="AJ133" s="30">
        <v>2012</v>
      </c>
      <c r="AK133" s="32" t="s">
        <v>725</v>
      </c>
      <c r="AL133" s="175"/>
      <c r="AM133" s="175"/>
      <c r="AN133" s="207">
        <v>16885000</v>
      </c>
      <c r="AO133" s="168" t="s">
        <v>421</v>
      </c>
      <c r="AP133" s="178"/>
      <c r="AQ133" s="168" t="s">
        <v>759</v>
      </c>
      <c r="AR133" s="168" t="s">
        <v>646</v>
      </c>
      <c r="AS133" s="176"/>
      <c r="AT133" s="176"/>
      <c r="AU133" s="176"/>
      <c r="AV133" s="176"/>
    </row>
    <row r="134" spans="1:48" s="166" customFormat="1" ht="30" customHeight="1" x14ac:dyDescent="0.2">
      <c r="A134" s="5"/>
      <c r="B134" s="67"/>
      <c r="C134" s="196" t="s">
        <v>711</v>
      </c>
      <c r="D134" s="51"/>
      <c r="E134" s="66" t="s">
        <v>331</v>
      </c>
      <c r="F134" s="174"/>
      <c r="G134" s="174"/>
      <c r="H134" s="174"/>
      <c r="I134" s="174"/>
      <c r="J134" s="199" t="s">
        <v>719</v>
      </c>
      <c r="K134" s="67"/>
      <c r="L134" s="51" t="s">
        <v>341</v>
      </c>
      <c r="M134" s="206"/>
      <c r="N134" s="206"/>
      <c r="O134" s="206"/>
      <c r="P134" s="206"/>
      <c r="Q134" s="206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30" t="s">
        <v>81</v>
      </c>
      <c r="AJ134" s="30">
        <v>2012</v>
      </c>
      <c r="AK134" s="32" t="s">
        <v>725</v>
      </c>
      <c r="AL134" s="175"/>
      <c r="AM134" s="175"/>
      <c r="AN134" s="207">
        <v>15840000</v>
      </c>
      <c r="AO134" s="168" t="s">
        <v>421</v>
      </c>
      <c r="AP134" s="178"/>
      <c r="AQ134" s="168" t="s">
        <v>759</v>
      </c>
      <c r="AR134" s="168" t="s">
        <v>646</v>
      </c>
      <c r="AS134" s="176"/>
      <c r="AT134" s="176"/>
      <c r="AU134" s="176"/>
      <c r="AV134" s="176"/>
    </row>
    <row r="135" spans="1:48" x14ac:dyDescent="0.2">
      <c r="A135" s="5"/>
      <c r="B135" s="7"/>
      <c r="C135" s="294" t="s">
        <v>756</v>
      </c>
      <c r="D135" s="51"/>
      <c r="E135" s="66" t="s">
        <v>331</v>
      </c>
      <c r="F135" s="4"/>
      <c r="G135" s="4"/>
      <c r="H135" s="4"/>
      <c r="I135" s="4"/>
      <c r="J135" s="51"/>
      <c r="K135" s="7"/>
      <c r="L135" s="51"/>
      <c r="M135" s="140"/>
      <c r="N135" s="140"/>
      <c r="O135" s="140"/>
      <c r="P135" s="140"/>
      <c r="Q135" s="140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30" t="s">
        <v>81</v>
      </c>
      <c r="AJ135" s="30">
        <v>2012</v>
      </c>
      <c r="AK135" s="32" t="s">
        <v>725</v>
      </c>
      <c r="AL135" s="14"/>
      <c r="AM135" s="14"/>
      <c r="AN135" s="57">
        <v>45500000</v>
      </c>
      <c r="AO135" s="168" t="s">
        <v>421</v>
      </c>
      <c r="AP135" s="178"/>
      <c r="AQ135" s="168"/>
      <c r="AR135" s="159"/>
      <c r="AS135" s="159" t="s">
        <v>421</v>
      </c>
      <c r="AT135" s="159"/>
      <c r="AU135" s="159"/>
      <c r="AV135" s="159"/>
    </row>
    <row r="136" spans="1:48" x14ac:dyDescent="0.2">
      <c r="A136" s="5"/>
      <c r="B136" s="7"/>
      <c r="C136" s="51"/>
      <c r="D136" s="51"/>
      <c r="E136" s="66"/>
      <c r="F136" s="4"/>
      <c r="G136" s="4"/>
      <c r="H136" s="4"/>
      <c r="I136" s="4"/>
      <c r="J136" s="51"/>
      <c r="K136" s="7"/>
      <c r="L136" s="51"/>
      <c r="M136" s="140"/>
      <c r="N136" s="140"/>
      <c r="O136" s="140"/>
      <c r="P136" s="140"/>
      <c r="Q136" s="140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30"/>
      <c r="AJ136" s="30"/>
      <c r="AK136" s="14"/>
      <c r="AL136" s="14"/>
      <c r="AM136" s="14"/>
      <c r="AN136" s="57"/>
      <c r="AO136" s="168"/>
      <c r="AP136" s="178"/>
      <c r="AQ136" s="168"/>
      <c r="AR136" s="159"/>
      <c r="AS136" s="159"/>
      <c r="AT136" s="159"/>
      <c r="AU136" s="159"/>
      <c r="AV136" s="159"/>
    </row>
    <row r="137" spans="1:48" x14ac:dyDescent="0.2">
      <c r="A137" s="5"/>
      <c r="B137" s="7"/>
      <c r="C137" s="7"/>
      <c r="D137" s="119"/>
      <c r="E137" s="7"/>
      <c r="F137" s="7"/>
      <c r="G137" s="7"/>
      <c r="H137" s="7"/>
      <c r="I137" s="7"/>
      <c r="J137" s="7"/>
      <c r="K137" s="7"/>
      <c r="L137" s="119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13"/>
      <c r="AJ137" s="13"/>
      <c r="AK137" s="13"/>
      <c r="AL137" s="13"/>
      <c r="AM137" s="13"/>
      <c r="AN137" s="13"/>
      <c r="AO137" s="119"/>
      <c r="AP137" s="7"/>
      <c r="AQ137" s="119"/>
      <c r="AR137" s="7"/>
      <c r="AS137" s="7"/>
      <c r="AT137" s="7"/>
      <c r="AU137" s="7"/>
      <c r="AV137" s="7"/>
    </row>
    <row r="138" spans="1:48" s="166" customFormat="1" ht="32" x14ac:dyDescent="0.2">
      <c r="A138" s="5" t="s">
        <v>390</v>
      </c>
      <c r="B138" s="67" t="s">
        <v>391</v>
      </c>
      <c r="C138" s="67"/>
      <c r="D138" s="123"/>
      <c r="E138" s="67"/>
      <c r="F138" s="67"/>
      <c r="G138" s="67"/>
      <c r="H138" s="67"/>
      <c r="I138" s="67"/>
      <c r="J138" s="67"/>
      <c r="K138" s="67"/>
      <c r="L138" s="123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130"/>
      <c r="AJ138" s="130"/>
      <c r="AK138" s="130"/>
      <c r="AL138" s="130"/>
      <c r="AM138" s="130"/>
      <c r="AN138" s="129">
        <f>SUM(AN139:AN141)</f>
        <v>20180000</v>
      </c>
      <c r="AO138" s="123"/>
      <c r="AP138" s="67"/>
      <c r="AQ138" s="123"/>
      <c r="AR138" s="67"/>
      <c r="AS138" s="67"/>
      <c r="AT138" s="67"/>
      <c r="AU138" s="67"/>
      <c r="AV138" s="67"/>
    </row>
    <row r="139" spans="1:48" ht="16" x14ac:dyDescent="0.2">
      <c r="A139" s="5"/>
      <c r="B139" s="7" t="s">
        <v>68</v>
      </c>
      <c r="C139" s="46" t="s">
        <v>392</v>
      </c>
      <c r="D139" s="29" t="s">
        <v>393</v>
      </c>
      <c r="E139" s="140"/>
      <c r="F139" s="4"/>
      <c r="G139" s="4"/>
      <c r="H139" s="4"/>
      <c r="I139" s="4"/>
      <c r="J139" s="29" t="s">
        <v>72</v>
      </c>
      <c r="K139" s="140"/>
      <c r="L139" s="29" t="s">
        <v>211</v>
      </c>
      <c r="M139" s="140"/>
      <c r="N139" s="140"/>
      <c r="O139" s="140"/>
      <c r="P139" s="140"/>
      <c r="Q139" s="140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31" t="s">
        <v>81</v>
      </c>
      <c r="AJ139" s="29" t="s">
        <v>82</v>
      </c>
      <c r="AK139" s="14"/>
      <c r="AL139" s="14"/>
      <c r="AM139" s="14"/>
      <c r="AN139" s="57">
        <v>300000</v>
      </c>
      <c r="AO139" s="169" t="s">
        <v>637</v>
      </c>
      <c r="AP139" s="170" t="s">
        <v>72</v>
      </c>
      <c r="AQ139" s="169" t="s">
        <v>647</v>
      </c>
      <c r="AR139" s="169" t="s">
        <v>646</v>
      </c>
      <c r="AS139" s="170" t="s">
        <v>72</v>
      </c>
      <c r="AT139" s="169" t="s">
        <v>646</v>
      </c>
      <c r="AU139" s="170" t="s">
        <v>72</v>
      </c>
      <c r="AV139" s="159"/>
    </row>
    <row r="140" spans="1:48" x14ac:dyDescent="0.2">
      <c r="A140" s="5"/>
      <c r="B140" s="7"/>
      <c r="C140" s="45" t="s">
        <v>392</v>
      </c>
      <c r="D140" s="31" t="s">
        <v>393</v>
      </c>
      <c r="E140" s="140"/>
      <c r="F140" s="4"/>
      <c r="G140" s="4"/>
      <c r="H140" s="4"/>
      <c r="I140" s="4"/>
      <c r="J140" s="31" t="s">
        <v>394</v>
      </c>
      <c r="K140" s="140"/>
      <c r="L140" s="31" t="s">
        <v>211</v>
      </c>
      <c r="M140" s="140"/>
      <c r="N140" s="140"/>
      <c r="O140" s="140"/>
      <c r="P140" s="140"/>
      <c r="Q140" s="140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31" t="s">
        <v>81</v>
      </c>
      <c r="AJ140" s="29" t="s">
        <v>75</v>
      </c>
      <c r="AK140" s="14"/>
      <c r="AL140" s="14"/>
      <c r="AM140" s="14"/>
      <c r="AN140" s="56">
        <v>245000</v>
      </c>
      <c r="AO140" s="169" t="s">
        <v>637</v>
      </c>
      <c r="AP140" s="170" t="s">
        <v>72</v>
      </c>
      <c r="AQ140" s="169" t="s">
        <v>647</v>
      </c>
      <c r="AR140" s="169" t="s">
        <v>646</v>
      </c>
      <c r="AS140" s="170" t="s">
        <v>72</v>
      </c>
      <c r="AT140" s="169" t="s">
        <v>646</v>
      </c>
      <c r="AU140" s="170" t="s">
        <v>72</v>
      </c>
      <c r="AV140" s="159"/>
    </row>
    <row r="141" spans="1:48" ht="16" x14ac:dyDescent="0.2">
      <c r="A141" s="5"/>
      <c r="B141" s="7"/>
      <c r="C141" s="196" t="s">
        <v>709</v>
      </c>
      <c r="D141" s="51"/>
      <c r="E141" s="66" t="s">
        <v>713</v>
      </c>
      <c r="F141" s="174"/>
      <c r="G141" s="174"/>
      <c r="H141" s="174"/>
      <c r="I141" s="174"/>
      <c r="J141" s="199"/>
      <c r="K141" s="67"/>
      <c r="L141" s="51" t="s">
        <v>716</v>
      </c>
      <c r="M141" s="206"/>
      <c r="N141" s="206"/>
      <c r="O141" s="206"/>
      <c r="P141" s="206"/>
      <c r="Q141" s="206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30" t="s">
        <v>81</v>
      </c>
      <c r="AJ141" s="30">
        <v>2012</v>
      </c>
      <c r="AK141" s="32" t="s">
        <v>712</v>
      </c>
      <c r="AL141" s="175"/>
      <c r="AM141" s="175"/>
      <c r="AN141" s="207">
        <v>19635000</v>
      </c>
      <c r="AO141" s="168" t="s">
        <v>421</v>
      </c>
      <c r="AP141" s="178"/>
      <c r="AQ141" s="168" t="s">
        <v>758</v>
      </c>
      <c r="AR141" s="168" t="s">
        <v>646</v>
      </c>
      <c r="AS141" s="176"/>
      <c r="AT141" s="176"/>
      <c r="AU141" s="7"/>
      <c r="AV141" s="7"/>
    </row>
    <row r="142" spans="1:48" ht="16" x14ac:dyDescent="0.2">
      <c r="A142" s="5" t="s">
        <v>395</v>
      </c>
      <c r="B142" s="7" t="s">
        <v>396</v>
      </c>
      <c r="C142" s="7"/>
      <c r="D142" s="119"/>
      <c r="E142" s="7"/>
      <c r="F142" s="7"/>
      <c r="G142" s="7"/>
      <c r="H142" s="7"/>
      <c r="I142" s="7"/>
      <c r="J142" s="7"/>
      <c r="K142" s="7"/>
      <c r="L142" s="119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13"/>
      <c r="AJ142" s="13"/>
      <c r="AK142" s="13"/>
      <c r="AL142" s="13"/>
      <c r="AM142" s="13"/>
      <c r="AN142" s="13"/>
      <c r="AO142" s="119"/>
      <c r="AP142" s="7"/>
      <c r="AQ142" s="119"/>
      <c r="AR142" s="7"/>
      <c r="AS142" s="7"/>
      <c r="AT142" s="7"/>
      <c r="AU142" s="7"/>
      <c r="AV142" s="7"/>
    </row>
    <row r="143" spans="1:48" ht="16" x14ac:dyDescent="0.2">
      <c r="A143" s="5"/>
      <c r="B143" s="7" t="s">
        <v>68</v>
      </c>
      <c r="C143" s="7" t="s">
        <v>72</v>
      </c>
      <c r="D143" s="119" t="s">
        <v>72</v>
      </c>
      <c r="E143" s="7" t="s">
        <v>72</v>
      </c>
      <c r="F143" s="7" t="s">
        <v>72</v>
      </c>
      <c r="G143" s="7" t="s">
        <v>72</v>
      </c>
      <c r="H143" s="7" t="s">
        <v>72</v>
      </c>
      <c r="I143" s="7" t="s">
        <v>72</v>
      </c>
      <c r="J143" s="7" t="s">
        <v>72</v>
      </c>
      <c r="K143" s="7" t="s">
        <v>72</v>
      </c>
      <c r="L143" s="119" t="s">
        <v>72</v>
      </c>
      <c r="M143" s="7" t="s">
        <v>72</v>
      </c>
      <c r="N143" s="7" t="s">
        <v>72</v>
      </c>
      <c r="O143" s="7" t="s">
        <v>72</v>
      </c>
      <c r="P143" s="7" t="s">
        <v>72</v>
      </c>
      <c r="Q143" s="7" t="s">
        <v>72</v>
      </c>
      <c r="R143" s="7" t="s">
        <v>72</v>
      </c>
      <c r="S143" s="7" t="s">
        <v>72</v>
      </c>
      <c r="T143" s="7" t="s">
        <v>72</v>
      </c>
      <c r="U143" s="7" t="s">
        <v>72</v>
      </c>
      <c r="V143" s="7" t="s">
        <v>72</v>
      </c>
      <c r="W143" s="7" t="s">
        <v>72</v>
      </c>
      <c r="X143" s="7" t="s">
        <v>72</v>
      </c>
      <c r="Y143" s="7" t="s">
        <v>72</v>
      </c>
      <c r="Z143" s="7" t="s">
        <v>72</v>
      </c>
      <c r="AA143" s="7" t="s">
        <v>72</v>
      </c>
      <c r="AB143" s="7" t="s">
        <v>72</v>
      </c>
      <c r="AC143" s="7" t="s">
        <v>72</v>
      </c>
      <c r="AD143" s="7" t="s">
        <v>72</v>
      </c>
      <c r="AE143" s="7" t="s">
        <v>72</v>
      </c>
      <c r="AF143" s="7" t="s">
        <v>72</v>
      </c>
      <c r="AG143" s="7" t="s">
        <v>72</v>
      </c>
      <c r="AH143" s="7" t="s">
        <v>72</v>
      </c>
      <c r="AI143" s="13" t="s">
        <v>72</v>
      </c>
      <c r="AJ143" s="13" t="s">
        <v>72</v>
      </c>
      <c r="AK143" s="13" t="s">
        <v>72</v>
      </c>
      <c r="AL143" s="13" t="s">
        <v>72</v>
      </c>
      <c r="AM143" s="13" t="s">
        <v>72</v>
      </c>
      <c r="AN143" s="13" t="s">
        <v>72</v>
      </c>
      <c r="AO143" s="119" t="s">
        <v>72</v>
      </c>
      <c r="AP143" s="7" t="s">
        <v>72</v>
      </c>
      <c r="AQ143" s="119" t="s">
        <v>72</v>
      </c>
      <c r="AR143" s="7" t="s">
        <v>72</v>
      </c>
      <c r="AS143" s="7" t="s">
        <v>72</v>
      </c>
      <c r="AT143" s="7" t="s">
        <v>72</v>
      </c>
      <c r="AU143" s="7" t="s">
        <v>72</v>
      </c>
      <c r="AV143" s="7" t="s">
        <v>72</v>
      </c>
    </row>
    <row r="144" spans="1:48" x14ac:dyDescent="0.2">
      <c r="A144" s="5"/>
      <c r="B144" s="7"/>
      <c r="C144" s="7"/>
      <c r="D144" s="119"/>
      <c r="E144" s="7"/>
      <c r="F144" s="7"/>
      <c r="G144" s="7"/>
      <c r="H144" s="7"/>
      <c r="I144" s="7"/>
      <c r="J144" s="7"/>
      <c r="K144" s="7"/>
      <c r="L144" s="119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13"/>
      <c r="AJ144" s="13"/>
      <c r="AK144" s="13"/>
      <c r="AL144" s="13"/>
      <c r="AM144" s="13"/>
      <c r="AN144" s="13"/>
      <c r="AO144" s="119"/>
      <c r="AP144" s="7"/>
      <c r="AQ144" s="119"/>
      <c r="AR144" s="7"/>
      <c r="AS144" s="7"/>
      <c r="AT144" s="7"/>
      <c r="AU144" s="7"/>
      <c r="AV144" s="7"/>
    </row>
    <row r="145" spans="1:48" ht="16" x14ac:dyDescent="0.2">
      <c r="A145" s="5" t="s">
        <v>397</v>
      </c>
      <c r="B145" s="7" t="s">
        <v>398</v>
      </c>
      <c r="C145" s="7"/>
      <c r="D145" s="119"/>
      <c r="E145" s="7"/>
      <c r="F145" s="4"/>
      <c r="G145" s="4"/>
      <c r="H145" s="4"/>
      <c r="I145" s="4"/>
      <c r="J145" s="7"/>
      <c r="K145" s="7"/>
      <c r="L145" s="119"/>
      <c r="M145" s="7"/>
      <c r="N145" s="7"/>
      <c r="O145" s="7"/>
      <c r="P145" s="7"/>
      <c r="Q145" s="7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3"/>
      <c r="AJ145" s="13"/>
      <c r="AK145" s="13"/>
      <c r="AL145" s="13"/>
      <c r="AM145" s="13"/>
      <c r="AN145" s="13"/>
      <c r="AO145" s="119"/>
      <c r="AP145" s="7"/>
      <c r="AQ145" s="119"/>
      <c r="AR145" s="7"/>
      <c r="AS145" s="7"/>
      <c r="AT145" s="7"/>
      <c r="AU145" s="7"/>
      <c r="AV145" s="7"/>
    </row>
    <row r="146" spans="1:48" ht="16" x14ac:dyDescent="0.2">
      <c r="A146" s="5"/>
      <c r="B146" s="7" t="s">
        <v>68</v>
      </c>
      <c r="C146" s="7"/>
      <c r="D146" s="119" t="s">
        <v>72</v>
      </c>
      <c r="E146" s="7" t="s">
        <v>72</v>
      </c>
      <c r="F146" s="7" t="s">
        <v>72</v>
      </c>
      <c r="G146" s="7" t="s">
        <v>72</v>
      </c>
      <c r="H146" s="7" t="s">
        <v>72</v>
      </c>
      <c r="I146" s="7" t="s">
        <v>72</v>
      </c>
      <c r="J146" s="7" t="s">
        <v>72</v>
      </c>
      <c r="K146" s="7" t="s">
        <v>72</v>
      </c>
      <c r="L146" s="119" t="s">
        <v>72</v>
      </c>
      <c r="M146" s="7" t="s">
        <v>72</v>
      </c>
      <c r="N146" s="7" t="s">
        <v>72</v>
      </c>
      <c r="O146" s="7" t="s">
        <v>72</v>
      </c>
      <c r="P146" s="7" t="s">
        <v>72</v>
      </c>
      <c r="Q146" s="7" t="s">
        <v>72</v>
      </c>
      <c r="R146" s="7" t="s">
        <v>72</v>
      </c>
      <c r="S146" s="7" t="s">
        <v>72</v>
      </c>
      <c r="T146" s="7" t="s">
        <v>72</v>
      </c>
      <c r="U146" s="7" t="s">
        <v>72</v>
      </c>
      <c r="V146" s="7" t="s">
        <v>72</v>
      </c>
      <c r="W146" s="7" t="s">
        <v>72</v>
      </c>
      <c r="X146" s="7" t="s">
        <v>72</v>
      </c>
      <c r="Y146" s="7" t="s">
        <v>72</v>
      </c>
      <c r="Z146" s="7" t="s">
        <v>72</v>
      </c>
      <c r="AA146" s="7" t="s">
        <v>72</v>
      </c>
      <c r="AB146" s="7" t="s">
        <v>72</v>
      </c>
      <c r="AC146" s="7" t="s">
        <v>72</v>
      </c>
      <c r="AD146" s="7" t="s">
        <v>72</v>
      </c>
      <c r="AE146" s="7" t="s">
        <v>72</v>
      </c>
      <c r="AF146" s="7" t="s">
        <v>72</v>
      </c>
      <c r="AG146" s="7" t="s">
        <v>72</v>
      </c>
      <c r="AH146" s="7" t="s">
        <v>72</v>
      </c>
      <c r="AI146" s="13" t="s">
        <v>72</v>
      </c>
      <c r="AJ146" s="13" t="s">
        <v>72</v>
      </c>
      <c r="AK146" s="13" t="s">
        <v>72</v>
      </c>
      <c r="AL146" s="13" t="s">
        <v>72</v>
      </c>
      <c r="AM146" s="13" t="s">
        <v>72</v>
      </c>
      <c r="AN146" s="13" t="s">
        <v>72</v>
      </c>
      <c r="AO146" s="119" t="s">
        <v>72</v>
      </c>
      <c r="AP146" s="7" t="s">
        <v>72</v>
      </c>
      <c r="AQ146" s="119" t="s">
        <v>72</v>
      </c>
      <c r="AR146" s="7" t="s">
        <v>72</v>
      </c>
      <c r="AS146" s="7" t="s">
        <v>72</v>
      </c>
      <c r="AT146" s="7" t="s">
        <v>72</v>
      </c>
      <c r="AU146" s="7" t="s">
        <v>72</v>
      </c>
      <c r="AV146" s="7" t="s">
        <v>72</v>
      </c>
    </row>
    <row r="147" spans="1:48" x14ac:dyDescent="0.2">
      <c r="A147" s="5"/>
      <c r="B147" s="7"/>
      <c r="C147" s="7"/>
      <c r="D147" s="119"/>
      <c r="E147" s="7"/>
      <c r="F147" s="7"/>
      <c r="G147" s="7"/>
      <c r="H147" s="7"/>
      <c r="I147" s="7"/>
      <c r="J147" s="7"/>
      <c r="K147" s="7"/>
      <c r="L147" s="119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13"/>
      <c r="AJ147" s="13"/>
      <c r="AK147" s="13"/>
      <c r="AL147" s="13"/>
      <c r="AM147" s="13"/>
      <c r="AN147" s="13"/>
      <c r="AO147" s="119"/>
      <c r="AP147" s="7"/>
      <c r="AQ147" s="119"/>
      <c r="AR147" s="7"/>
      <c r="AS147" s="7"/>
      <c r="AT147" s="7"/>
      <c r="AU147" s="7"/>
      <c r="AV147" s="7"/>
    </row>
    <row r="148" spans="1:48" ht="16" x14ac:dyDescent="0.2">
      <c r="A148" s="5" t="s">
        <v>399</v>
      </c>
      <c r="B148" s="7" t="s">
        <v>400</v>
      </c>
      <c r="C148" s="7"/>
      <c r="D148" s="119"/>
      <c r="E148" s="7"/>
      <c r="F148" s="7"/>
      <c r="G148" s="7"/>
      <c r="H148" s="7"/>
      <c r="I148" s="7"/>
      <c r="J148" s="7"/>
      <c r="K148" s="7"/>
      <c r="L148" s="119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13"/>
      <c r="AJ148" s="13"/>
      <c r="AK148" s="13"/>
      <c r="AL148" s="13"/>
      <c r="AM148" s="13"/>
      <c r="AN148" s="13"/>
      <c r="AO148" s="119"/>
      <c r="AP148" s="7"/>
      <c r="AQ148" s="119"/>
      <c r="AR148" s="7"/>
      <c r="AS148" s="7"/>
      <c r="AT148" s="7"/>
      <c r="AU148" s="7"/>
      <c r="AV148" s="7"/>
    </row>
    <row r="149" spans="1:48" ht="16" x14ac:dyDescent="0.2">
      <c r="A149" s="5"/>
      <c r="B149" s="7" t="s">
        <v>68</v>
      </c>
      <c r="C149" s="7" t="s">
        <v>72</v>
      </c>
      <c r="D149" s="119" t="s">
        <v>72</v>
      </c>
      <c r="E149" s="7" t="s">
        <v>72</v>
      </c>
      <c r="F149" s="7" t="s">
        <v>72</v>
      </c>
      <c r="G149" s="7" t="s">
        <v>72</v>
      </c>
      <c r="H149" s="7" t="s">
        <v>72</v>
      </c>
      <c r="I149" s="7" t="s">
        <v>72</v>
      </c>
      <c r="J149" s="7" t="s">
        <v>72</v>
      </c>
      <c r="K149" s="7" t="s">
        <v>72</v>
      </c>
      <c r="L149" s="119" t="s">
        <v>72</v>
      </c>
      <c r="M149" s="7" t="s">
        <v>72</v>
      </c>
      <c r="N149" s="7" t="s">
        <v>72</v>
      </c>
      <c r="O149" s="7" t="s">
        <v>72</v>
      </c>
      <c r="P149" s="7" t="s">
        <v>72</v>
      </c>
      <c r="Q149" s="7" t="s">
        <v>72</v>
      </c>
      <c r="R149" s="7" t="s">
        <v>72</v>
      </c>
      <c r="S149" s="7" t="s">
        <v>72</v>
      </c>
      <c r="T149" s="7" t="s">
        <v>72</v>
      </c>
      <c r="U149" s="7" t="s">
        <v>72</v>
      </c>
      <c r="V149" s="7" t="s">
        <v>72</v>
      </c>
      <c r="W149" s="7" t="s">
        <v>72</v>
      </c>
      <c r="X149" s="7" t="s">
        <v>72</v>
      </c>
      <c r="Y149" s="7" t="s">
        <v>72</v>
      </c>
      <c r="Z149" s="7" t="s">
        <v>72</v>
      </c>
      <c r="AA149" s="7" t="s">
        <v>72</v>
      </c>
      <c r="AB149" s="7" t="s">
        <v>72</v>
      </c>
      <c r="AC149" s="7" t="s">
        <v>72</v>
      </c>
      <c r="AD149" s="7" t="s">
        <v>72</v>
      </c>
      <c r="AE149" s="7" t="s">
        <v>72</v>
      </c>
      <c r="AF149" s="7" t="s">
        <v>72</v>
      </c>
      <c r="AG149" s="7" t="s">
        <v>72</v>
      </c>
      <c r="AH149" s="7" t="s">
        <v>72</v>
      </c>
      <c r="AI149" s="13" t="s">
        <v>72</v>
      </c>
      <c r="AJ149" s="13" t="s">
        <v>72</v>
      </c>
      <c r="AK149" s="13" t="s">
        <v>72</v>
      </c>
      <c r="AL149" s="13" t="s">
        <v>72</v>
      </c>
      <c r="AM149" s="13" t="s">
        <v>72</v>
      </c>
      <c r="AN149" s="13" t="s">
        <v>72</v>
      </c>
      <c r="AO149" s="119" t="s">
        <v>72</v>
      </c>
      <c r="AP149" s="7" t="s">
        <v>72</v>
      </c>
      <c r="AQ149" s="119" t="s">
        <v>72</v>
      </c>
      <c r="AR149" s="7" t="s">
        <v>72</v>
      </c>
      <c r="AS149" s="7" t="s">
        <v>72</v>
      </c>
      <c r="AT149" s="7" t="s">
        <v>72</v>
      </c>
      <c r="AU149" s="7" t="s">
        <v>72</v>
      </c>
      <c r="AV149" s="7" t="s">
        <v>72</v>
      </c>
    </row>
    <row r="150" spans="1:48" x14ac:dyDescent="0.2">
      <c r="A150" s="5"/>
      <c r="B150" s="7"/>
      <c r="C150" s="7"/>
      <c r="D150" s="119"/>
      <c r="E150" s="7"/>
      <c r="F150" s="7"/>
      <c r="G150" s="7"/>
      <c r="H150" s="7"/>
      <c r="I150" s="7"/>
      <c r="J150" s="7"/>
      <c r="K150" s="7"/>
      <c r="L150" s="119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13"/>
      <c r="AJ150" s="13"/>
      <c r="AK150" s="13"/>
      <c r="AL150" s="13"/>
      <c r="AM150" s="13"/>
      <c r="AN150" s="13"/>
      <c r="AO150" s="119"/>
      <c r="AP150" s="7"/>
      <c r="AQ150" s="119"/>
      <c r="AR150" s="7"/>
      <c r="AS150" s="7"/>
      <c r="AT150" s="7"/>
      <c r="AU150" s="7"/>
      <c r="AV150" s="7"/>
    </row>
    <row r="151" spans="1:48" ht="16" x14ac:dyDescent="0.2">
      <c r="A151" s="5" t="s">
        <v>401</v>
      </c>
      <c r="B151" s="7" t="s">
        <v>402</v>
      </c>
      <c r="C151" s="7"/>
      <c r="D151" s="119"/>
      <c r="E151" s="7"/>
      <c r="F151" s="4"/>
      <c r="G151" s="4"/>
      <c r="H151" s="4"/>
      <c r="I151" s="4"/>
      <c r="J151" s="7"/>
      <c r="K151" s="7"/>
      <c r="L151" s="119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13"/>
      <c r="AJ151" s="13"/>
      <c r="AK151" s="13"/>
      <c r="AL151" s="13"/>
      <c r="AM151" s="13"/>
      <c r="AN151" s="13"/>
      <c r="AO151" s="119"/>
      <c r="AP151" s="7"/>
      <c r="AQ151" s="119"/>
      <c r="AR151" s="7"/>
      <c r="AS151" s="7"/>
      <c r="AT151" s="7"/>
      <c r="AU151" s="7"/>
      <c r="AV151" s="7"/>
    </row>
    <row r="152" spans="1:48" ht="16" x14ac:dyDescent="0.2">
      <c r="A152" s="5"/>
      <c r="B152" s="7" t="s">
        <v>68</v>
      </c>
      <c r="C152" s="7" t="s">
        <v>72</v>
      </c>
      <c r="D152" s="119" t="s">
        <v>72</v>
      </c>
      <c r="E152" s="7" t="s">
        <v>72</v>
      </c>
      <c r="F152" s="7" t="s">
        <v>72</v>
      </c>
      <c r="G152" s="7" t="s">
        <v>72</v>
      </c>
      <c r="H152" s="7" t="s">
        <v>72</v>
      </c>
      <c r="I152" s="7" t="s">
        <v>72</v>
      </c>
      <c r="J152" s="7" t="s">
        <v>72</v>
      </c>
      <c r="K152" s="7" t="s">
        <v>72</v>
      </c>
      <c r="L152" s="119" t="s">
        <v>72</v>
      </c>
      <c r="M152" s="7" t="s">
        <v>72</v>
      </c>
      <c r="N152" s="7" t="s">
        <v>72</v>
      </c>
      <c r="O152" s="7" t="s">
        <v>72</v>
      </c>
      <c r="P152" s="7" t="s">
        <v>72</v>
      </c>
      <c r="Q152" s="7" t="s">
        <v>72</v>
      </c>
      <c r="R152" s="7" t="s">
        <v>72</v>
      </c>
      <c r="S152" s="7" t="s">
        <v>72</v>
      </c>
      <c r="T152" s="7" t="s">
        <v>72</v>
      </c>
      <c r="U152" s="7" t="s">
        <v>72</v>
      </c>
      <c r="V152" s="7" t="s">
        <v>72</v>
      </c>
      <c r="W152" s="7" t="s">
        <v>72</v>
      </c>
      <c r="X152" s="7" t="s">
        <v>72</v>
      </c>
      <c r="Y152" s="7" t="s">
        <v>72</v>
      </c>
      <c r="Z152" s="7" t="s">
        <v>72</v>
      </c>
      <c r="AA152" s="7" t="s">
        <v>72</v>
      </c>
      <c r="AB152" s="7" t="s">
        <v>72</v>
      </c>
      <c r="AC152" s="7" t="s">
        <v>72</v>
      </c>
      <c r="AD152" s="7" t="s">
        <v>72</v>
      </c>
      <c r="AE152" s="7" t="s">
        <v>72</v>
      </c>
      <c r="AF152" s="7" t="s">
        <v>72</v>
      </c>
      <c r="AG152" s="7" t="s">
        <v>72</v>
      </c>
      <c r="AH152" s="7" t="s">
        <v>72</v>
      </c>
      <c r="AI152" s="13" t="s">
        <v>72</v>
      </c>
      <c r="AJ152" s="13" t="s">
        <v>72</v>
      </c>
      <c r="AK152" s="13" t="s">
        <v>72</v>
      </c>
      <c r="AL152" s="13" t="s">
        <v>72</v>
      </c>
      <c r="AM152" s="13" t="s">
        <v>72</v>
      </c>
      <c r="AN152" s="13" t="s">
        <v>72</v>
      </c>
      <c r="AO152" s="119" t="s">
        <v>72</v>
      </c>
      <c r="AP152" s="7" t="s">
        <v>72</v>
      </c>
      <c r="AQ152" s="119" t="s">
        <v>72</v>
      </c>
      <c r="AR152" s="7" t="s">
        <v>72</v>
      </c>
      <c r="AS152" s="7" t="s">
        <v>72</v>
      </c>
      <c r="AT152" s="7" t="s">
        <v>72</v>
      </c>
      <c r="AU152" s="7" t="s">
        <v>72</v>
      </c>
      <c r="AV152" s="7" t="s">
        <v>72</v>
      </c>
    </row>
    <row r="153" spans="1:48" x14ac:dyDescent="0.2">
      <c r="A153" s="5"/>
      <c r="B153" s="8"/>
      <c r="C153" s="4"/>
      <c r="D153" s="10"/>
      <c r="E153" s="4"/>
      <c r="F153" s="4"/>
      <c r="G153" s="4"/>
      <c r="H153" s="4"/>
      <c r="I153" s="4"/>
      <c r="J153" s="4"/>
      <c r="K153" s="4"/>
      <c r="L153" s="10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4"/>
      <c r="AJ153" s="14"/>
      <c r="AK153" s="14"/>
      <c r="AL153" s="14"/>
      <c r="AM153" s="14"/>
      <c r="AN153" s="14"/>
      <c r="AO153" s="10"/>
      <c r="AP153" s="4"/>
      <c r="AQ153" s="10"/>
      <c r="AR153" s="4"/>
      <c r="AS153" s="4"/>
      <c r="AT153" s="4"/>
      <c r="AU153" s="4"/>
      <c r="AV153" s="4"/>
    </row>
    <row r="154" spans="1:48" ht="16" x14ac:dyDescent="0.2">
      <c r="A154" s="5" t="s">
        <v>403</v>
      </c>
      <c r="B154" s="9" t="s">
        <v>404</v>
      </c>
      <c r="C154" s="4"/>
      <c r="D154" s="10"/>
      <c r="E154" s="4"/>
      <c r="F154" s="4"/>
      <c r="G154" s="4"/>
      <c r="H154" s="4"/>
      <c r="I154" s="4"/>
      <c r="J154" s="4"/>
      <c r="K154" s="4"/>
      <c r="L154" s="10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14"/>
      <c r="AJ154" s="14"/>
      <c r="AK154" s="14"/>
      <c r="AL154" s="14"/>
      <c r="AM154" s="14"/>
      <c r="AN154" s="14"/>
      <c r="AO154" s="10"/>
      <c r="AP154" s="4"/>
      <c r="AQ154" s="10"/>
      <c r="AR154" s="4"/>
      <c r="AS154" s="4"/>
      <c r="AT154" s="4"/>
      <c r="AU154" s="4"/>
      <c r="AV154" s="4"/>
    </row>
    <row r="155" spans="1:48" ht="30.75" customHeight="1" x14ac:dyDescent="0.2">
      <c r="A155" s="5" t="s">
        <v>405</v>
      </c>
      <c r="B155" s="8" t="s">
        <v>406</v>
      </c>
      <c r="C155" s="4"/>
      <c r="D155" s="10"/>
      <c r="E155" s="4"/>
      <c r="F155" s="4"/>
      <c r="G155" s="4"/>
      <c r="H155" s="4"/>
      <c r="I155" s="4"/>
      <c r="J155" s="4"/>
      <c r="K155" s="4"/>
      <c r="L155" s="10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14"/>
      <c r="AJ155" s="14"/>
      <c r="AK155" s="14"/>
      <c r="AL155" s="14"/>
      <c r="AM155" s="14"/>
      <c r="AN155" s="213">
        <f>SUM(AN156:AN268)</f>
        <v>26118408732.137871</v>
      </c>
      <c r="AO155" s="10"/>
      <c r="AP155" s="4"/>
      <c r="AQ155" s="10"/>
      <c r="AR155" s="4"/>
      <c r="AS155" s="4"/>
      <c r="AT155" s="4"/>
      <c r="AU155" s="4"/>
      <c r="AV155" s="4"/>
    </row>
    <row r="156" spans="1:48" ht="16" x14ac:dyDescent="0.2">
      <c r="A156" s="5"/>
      <c r="B156" s="7" t="s">
        <v>407</v>
      </c>
      <c r="C156" s="68" t="s">
        <v>408</v>
      </c>
      <c r="D156" s="82" t="s">
        <v>409</v>
      </c>
      <c r="E156" s="87"/>
      <c r="F156" s="82" t="s">
        <v>410</v>
      </c>
      <c r="G156" s="140"/>
      <c r="H156" s="82" t="s">
        <v>411</v>
      </c>
      <c r="I156" s="140"/>
      <c r="J156" s="4"/>
      <c r="K156" s="4"/>
      <c r="L156" s="10"/>
      <c r="M156" s="4"/>
      <c r="N156" s="4"/>
      <c r="O156" s="4"/>
      <c r="P156" s="4"/>
      <c r="Q156" s="4"/>
      <c r="R156" s="82"/>
      <c r="S156" s="82"/>
      <c r="T156" s="82">
        <v>419</v>
      </c>
      <c r="U156" s="82"/>
      <c r="V156" s="82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82"/>
      <c r="AI156" s="82" t="s">
        <v>81</v>
      </c>
      <c r="AJ156" s="89" t="s">
        <v>86</v>
      </c>
      <c r="AK156" s="14"/>
      <c r="AL156" s="14"/>
      <c r="AM156" s="14"/>
      <c r="AN156" s="95">
        <v>670400000</v>
      </c>
      <c r="AO156" s="188"/>
      <c r="AP156" s="185"/>
      <c r="AQ156" s="184"/>
      <c r="AR156" s="186"/>
      <c r="AS156" s="185"/>
      <c r="AT156" s="189"/>
      <c r="AU156" s="185"/>
      <c r="AV156" s="185"/>
    </row>
    <row r="157" spans="1:48" ht="30" customHeight="1" x14ac:dyDescent="0.2">
      <c r="A157" s="5"/>
      <c r="B157" s="7"/>
      <c r="C157" s="69" t="s">
        <v>412</v>
      </c>
      <c r="D157" s="83" t="s">
        <v>409</v>
      </c>
      <c r="E157" s="88"/>
      <c r="F157" s="83" t="s">
        <v>410</v>
      </c>
      <c r="G157" s="140"/>
      <c r="H157" s="83" t="s">
        <v>411</v>
      </c>
      <c r="I157" s="140"/>
      <c r="J157" s="4"/>
      <c r="K157" s="4"/>
      <c r="L157" s="10"/>
      <c r="M157" s="4"/>
      <c r="N157" s="4"/>
      <c r="O157" s="4"/>
      <c r="P157" s="4"/>
      <c r="Q157" s="4"/>
      <c r="R157" s="83"/>
      <c r="S157" s="83"/>
      <c r="T157" s="83">
        <v>490</v>
      </c>
      <c r="U157" s="83"/>
      <c r="V157" s="83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83"/>
      <c r="AI157" s="83" t="s">
        <v>81</v>
      </c>
      <c r="AJ157" s="90" t="s">
        <v>413</v>
      </c>
      <c r="AK157" s="14"/>
      <c r="AL157" s="14"/>
      <c r="AM157" s="14"/>
      <c r="AN157" s="96">
        <v>411820500</v>
      </c>
      <c r="AO157" s="188"/>
      <c r="AP157" s="185" t="s">
        <v>658</v>
      </c>
      <c r="AQ157" s="204" t="s">
        <v>72</v>
      </c>
      <c r="AR157" s="186"/>
      <c r="AS157" s="185"/>
      <c r="AT157" s="189" t="s">
        <v>414</v>
      </c>
      <c r="AU157" s="185"/>
      <c r="AV157" s="185"/>
    </row>
    <row r="158" spans="1:48" ht="30" customHeight="1" x14ac:dyDescent="0.2">
      <c r="A158" s="5"/>
      <c r="B158" s="7"/>
      <c r="C158" s="69" t="s">
        <v>415</v>
      </c>
      <c r="D158" s="83" t="s">
        <v>416</v>
      </c>
      <c r="E158" s="88" t="s">
        <v>331</v>
      </c>
      <c r="F158" s="83" t="s">
        <v>417</v>
      </c>
      <c r="G158" s="140"/>
      <c r="H158" s="83" t="s">
        <v>72</v>
      </c>
      <c r="I158" s="140"/>
      <c r="J158" s="4"/>
      <c r="K158" s="4"/>
      <c r="L158" s="10"/>
      <c r="M158" s="4"/>
      <c r="N158" s="4"/>
      <c r="O158" s="4"/>
      <c r="P158" s="4"/>
      <c r="Q158" s="4"/>
      <c r="R158" s="83" t="s">
        <v>418</v>
      </c>
      <c r="S158" s="83" t="s">
        <v>419</v>
      </c>
      <c r="T158" s="83" t="s">
        <v>420</v>
      </c>
      <c r="U158" s="83" t="s">
        <v>72</v>
      </c>
      <c r="V158" s="83" t="s">
        <v>72</v>
      </c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83" t="s">
        <v>420</v>
      </c>
      <c r="AI158" s="83" t="s">
        <v>81</v>
      </c>
      <c r="AJ158" s="90">
        <v>2007</v>
      </c>
      <c r="AK158" s="14"/>
      <c r="AL158" s="14"/>
      <c r="AM158" s="14"/>
      <c r="AN158" s="96">
        <v>398932867.19903994</v>
      </c>
      <c r="AO158" s="188" t="s">
        <v>421</v>
      </c>
      <c r="AP158" s="185"/>
      <c r="AQ158" s="184" t="s">
        <v>645</v>
      </c>
      <c r="AR158" s="186" t="s">
        <v>659</v>
      </c>
      <c r="AS158" s="185"/>
      <c r="AT158" s="189" t="s">
        <v>422</v>
      </c>
      <c r="AU158" s="185"/>
      <c r="AV158" s="185"/>
    </row>
    <row r="159" spans="1:48" ht="30" customHeight="1" x14ac:dyDescent="0.2">
      <c r="A159" s="5"/>
      <c r="B159" s="7"/>
      <c r="C159" s="69" t="s">
        <v>423</v>
      </c>
      <c r="D159" s="83"/>
      <c r="E159" s="88" t="s">
        <v>331</v>
      </c>
      <c r="F159" s="83" t="s">
        <v>424</v>
      </c>
      <c r="G159" s="140"/>
      <c r="H159" s="83" t="s">
        <v>72</v>
      </c>
      <c r="I159" s="140"/>
      <c r="J159" s="4"/>
      <c r="K159" s="4"/>
      <c r="L159" s="10"/>
      <c r="M159" s="4"/>
      <c r="N159" s="4"/>
      <c r="O159" s="4"/>
      <c r="P159" s="4"/>
      <c r="Q159" s="4"/>
      <c r="R159" s="83" t="s">
        <v>418</v>
      </c>
      <c r="S159" s="83" t="s">
        <v>419</v>
      </c>
      <c r="T159" s="83" t="s">
        <v>420</v>
      </c>
      <c r="U159" s="92">
        <v>39345</v>
      </c>
      <c r="V159" s="83" t="s">
        <v>425</v>
      </c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83" t="s">
        <v>420</v>
      </c>
      <c r="AI159" s="83" t="s">
        <v>81</v>
      </c>
      <c r="AJ159" s="90">
        <v>2007</v>
      </c>
      <c r="AK159" s="14"/>
      <c r="AL159" s="14"/>
      <c r="AM159" s="14"/>
      <c r="AN159" s="96">
        <v>109528308.97073069</v>
      </c>
      <c r="AO159" s="188" t="s">
        <v>421</v>
      </c>
      <c r="AP159" s="185"/>
      <c r="AQ159" s="184" t="s">
        <v>645</v>
      </c>
      <c r="AR159" s="186" t="s">
        <v>660</v>
      </c>
      <c r="AS159" s="185"/>
      <c r="AT159" s="189" t="s">
        <v>426</v>
      </c>
      <c r="AU159" s="185"/>
      <c r="AV159" s="185"/>
    </row>
    <row r="160" spans="1:48" ht="30" customHeight="1" x14ac:dyDescent="0.2">
      <c r="A160" s="5"/>
      <c r="B160" s="7"/>
      <c r="C160" s="69" t="s">
        <v>427</v>
      </c>
      <c r="D160" s="83" t="s">
        <v>416</v>
      </c>
      <c r="E160" s="88" t="s">
        <v>331</v>
      </c>
      <c r="F160" s="83" t="s">
        <v>424</v>
      </c>
      <c r="G160" s="140"/>
      <c r="H160" s="83" t="s">
        <v>72</v>
      </c>
      <c r="I160" s="140"/>
      <c r="J160" s="4"/>
      <c r="K160" s="4"/>
      <c r="L160" s="10"/>
      <c r="M160" s="4"/>
      <c r="N160" s="4"/>
      <c r="O160" s="4"/>
      <c r="P160" s="4"/>
      <c r="Q160" s="4"/>
      <c r="R160" s="83" t="s">
        <v>418</v>
      </c>
      <c r="S160" s="83" t="s">
        <v>419</v>
      </c>
      <c r="T160" s="83" t="s">
        <v>420</v>
      </c>
      <c r="U160" s="92">
        <v>39330</v>
      </c>
      <c r="V160" s="83" t="s">
        <v>428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83" t="s">
        <v>420</v>
      </c>
      <c r="AI160" s="83" t="s">
        <v>81</v>
      </c>
      <c r="AJ160" s="90">
        <v>2007</v>
      </c>
      <c r="AK160" s="14"/>
      <c r="AL160" s="14"/>
      <c r="AM160" s="14"/>
      <c r="AN160" s="96">
        <v>428983868.5822084</v>
      </c>
      <c r="AO160" s="188" t="s">
        <v>421</v>
      </c>
      <c r="AP160" s="185"/>
      <c r="AQ160" s="184" t="s">
        <v>645</v>
      </c>
      <c r="AR160" s="186" t="s">
        <v>661</v>
      </c>
      <c r="AS160" s="185"/>
      <c r="AT160" s="189" t="s">
        <v>429</v>
      </c>
      <c r="AU160" s="185"/>
      <c r="AV160" s="185"/>
    </row>
    <row r="161" spans="1:48" ht="30" customHeight="1" x14ac:dyDescent="0.2">
      <c r="A161" s="5"/>
      <c r="B161" s="7"/>
      <c r="C161" s="69" t="s">
        <v>430</v>
      </c>
      <c r="D161" s="83" t="s">
        <v>416</v>
      </c>
      <c r="E161" s="88" t="s">
        <v>331</v>
      </c>
      <c r="F161" s="83" t="s">
        <v>424</v>
      </c>
      <c r="G161" s="140"/>
      <c r="H161" s="83" t="s">
        <v>72</v>
      </c>
      <c r="I161" s="140"/>
      <c r="J161" s="4"/>
      <c r="K161" s="4"/>
      <c r="L161" s="10"/>
      <c r="M161" s="4"/>
      <c r="N161" s="4"/>
      <c r="O161" s="4"/>
      <c r="P161" s="4"/>
      <c r="Q161" s="4"/>
      <c r="R161" s="83" t="s">
        <v>418</v>
      </c>
      <c r="S161" s="83" t="s">
        <v>419</v>
      </c>
      <c r="T161" s="83" t="s">
        <v>420</v>
      </c>
      <c r="U161" s="92">
        <v>39333</v>
      </c>
      <c r="V161" s="83" t="s">
        <v>431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83" t="s">
        <v>420</v>
      </c>
      <c r="AI161" s="83" t="s">
        <v>81</v>
      </c>
      <c r="AJ161" s="90">
        <v>2007</v>
      </c>
      <c r="AK161" s="14"/>
      <c r="AL161" s="14"/>
      <c r="AM161" s="14"/>
      <c r="AN161" s="96">
        <v>286340014.7833271</v>
      </c>
      <c r="AO161" s="188" t="s">
        <v>421</v>
      </c>
      <c r="AP161" s="185"/>
      <c r="AQ161" s="184" t="s">
        <v>645</v>
      </c>
      <c r="AR161" s="186" t="s">
        <v>662</v>
      </c>
      <c r="AS161" s="185"/>
      <c r="AT161" s="189" t="s">
        <v>432</v>
      </c>
      <c r="AU161" s="185"/>
      <c r="AV161" s="185"/>
    </row>
    <row r="162" spans="1:48" ht="30" customHeight="1" x14ac:dyDescent="0.2">
      <c r="A162" s="5"/>
      <c r="B162" s="7"/>
      <c r="C162" s="69" t="s">
        <v>433</v>
      </c>
      <c r="D162" s="83"/>
      <c r="E162" s="88"/>
      <c r="F162" s="83"/>
      <c r="G162" s="140"/>
      <c r="H162" s="83"/>
      <c r="I162" s="140"/>
      <c r="J162" s="4"/>
      <c r="K162" s="4"/>
      <c r="L162" s="10"/>
      <c r="M162" s="4"/>
      <c r="N162" s="4"/>
      <c r="O162" s="4"/>
      <c r="P162" s="4"/>
      <c r="Q162" s="4"/>
      <c r="R162" s="83"/>
      <c r="S162" s="83"/>
      <c r="T162" s="83"/>
      <c r="U162" s="92"/>
      <c r="V162" s="8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83"/>
      <c r="AI162" s="83" t="s">
        <v>81</v>
      </c>
      <c r="AJ162" s="90">
        <v>2007</v>
      </c>
      <c r="AK162" s="14"/>
      <c r="AL162" s="14"/>
      <c r="AM162" s="14"/>
      <c r="AN162" s="96">
        <v>13153839.819550527</v>
      </c>
      <c r="AO162" s="188"/>
      <c r="AP162" s="185"/>
      <c r="AQ162" s="184"/>
      <c r="AR162" s="186"/>
      <c r="AS162" s="185"/>
      <c r="AT162" s="189"/>
      <c r="AU162" s="185"/>
      <c r="AV162" s="185"/>
    </row>
    <row r="163" spans="1:48" ht="30" customHeight="1" x14ac:dyDescent="0.2">
      <c r="A163" s="5"/>
      <c r="B163" s="7"/>
      <c r="C163" s="69" t="s">
        <v>434</v>
      </c>
      <c r="D163" s="83"/>
      <c r="E163" s="88"/>
      <c r="F163" s="83"/>
      <c r="G163" s="140"/>
      <c r="H163" s="83"/>
      <c r="I163" s="140"/>
      <c r="J163" s="4"/>
      <c r="K163" s="4"/>
      <c r="L163" s="10"/>
      <c r="M163" s="4"/>
      <c r="N163" s="4"/>
      <c r="O163" s="4"/>
      <c r="P163" s="4"/>
      <c r="Q163" s="4"/>
      <c r="R163" s="83"/>
      <c r="S163" s="83"/>
      <c r="T163" s="83"/>
      <c r="U163" s="92"/>
      <c r="V163" s="8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83"/>
      <c r="AI163" s="83" t="s">
        <v>81</v>
      </c>
      <c r="AJ163" s="90">
        <v>2007</v>
      </c>
      <c r="AK163" s="14"/>
      <c r="AL163" s="14"/>
      <c r="AM163" s="14"/>
      <c r="AN163" s="96">
        <v>592157753.59868789</v>
      </c>
      <c r="AO163" s="188" t="s">
        <v>421</v>
      </c>
      <c r="AP163" s="185"/>
      <c r="AQ163" s="184" t="s">
        <v>645</v>
      </c>
      <c r="AR163" s="186" t="s">
        <v>663</v>
      </c>
      <c r="AS163" s="185"/>
      <c r="AT163" s="189" t="s">
        <v>437</v>
      </c>
      <c r="AU163" s="185"/>
      <c r="AV163" s="185"/>
    </row>
    <row r="164" spans="1:48" ht="30" customHeight="1" x14ac:dyDescent="0.2">
      <c r="A164" s="5"/>
      <c r="B164" s="7"/>
      <c r="C164" s="69" t="s">
        <v>435</v>
      </c>
      <c r="D164" s="83" t="s">
        <v>416</v>
      </c>
      <c r="E164" s="88" t="s">
        <v>331</v>
      </c>
      <c r="F164" s="83" t="s">
        <v>424</v>
      </c>
      <c r="G164" s="140"/>
      <c r="H164" s="83" t="s">
        <v>72</v>
      </c>
      <c r="I164" s="140"/>
      <c r="J164" s="4"/>
      <c r="K164" s="4"/>
      <c r="L164" s="10"/>
      <c r="M164" s="4"/>
      <c r="N164" s="4"/>
      <c r="O164" s="4"/>
      <c r="P164" s="4"/>
      <c r="Q164" s="4"/>
      <c r="R164" s="83" t="s">
        <v>418</v>
      </c>
      <c r="S164" s="83" t="s">
        <v>419</v>
      </c>
      <c r="T164" s="83" t="s">
        <v>420</v>
      </c>
      <c r="U164" s="92">
        <v>39331</v>
      </c>
      <c r="V164" s="83" t="s">
        <v>436</v>
      </c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83" t="s">
        <v>420</v>
      </c>
      <c r="AI164" s="83" t="s">
        <v>81</v>
      </c>
      <c r="AJ164" s="90">
        <v>2007</v>
      </c>
      <c r="AK164" s="14"/>
      <c r="AL164" s="14"/>
      <c r="AM164" s="14"/>
      <c r="AN164" s="96">
        <v>28466515.945363164</v>
      </c>
      <c r="AO164" s="188"/>
      <c r="AP164" s="185"/>
      <c r="AQ164" s="184"/>
      <c r="AR164" s="186"/>
      <c r="AS164" s="185"/>
      <c r="AT164" s="189"/>
      <c r="AU164" s="185"/>
      <c r="AV164" s="185"/>
    </row>
    <row r="165" spans="1:48" ht="30" customHeight="1" x14ac:dyDescent="0.2">
      <c r="A165" s="5"/>
      <c r="B165" s="7"/>
      <c r="C165" s="69" t="s">
        <v>433</v>
      </c>
      <c r="D165" s="83"/>
      <c r="E165" s="88"/>
      <c r="F165" s="83"/>
      <c r="G165" s="140"/>
      <c r="H165" s="83"/>
      <c r="I165" s="140"/>
      <c r="J165" s="4"/>
      <c r="K165" s="4"/>
      <c r="L165" s="10"/>
      <c r="M165" s="4"/>
      <c r="N165" s="4"/>
      <c r="O165" s="4"/>
      <c r="P165" s="4"/>
      <c r="Q165" s="4"/>
      <c r="R165" s="83"/>
      <c r="S165" s="83"/>
      <c r="T165" s="83"/>
      <c r="U165" s="92"/>
      <c r="V165" s="8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83"/>
      <c r="AI165" s="83" t="s">
        <v>81</v>
      </c>
      <c r="AJ165" s="90">
        <v>2007</v>
      </c>
      <c r="AK165" s="14"/>
      <c r="AL165" s="14"/>
      <c r="AM165" s="14"/>
      <c r="AN165" s="96">
        <v>21688774.053610031</v>
      </c>
      <c r="AO165" s="188"/>
      <c r="AP165" s="185"/>
      <c r="AQ165" s="184"/>
      <c r="AR165" s="186"/>
      <c r="AS165" s="185"/>
      <c r="AT165" s="189"/>
      <c r="AU165" s="185"/>
      <c r="AV165" s="185"/>
    </row>
    <row r="166" spans="1:48" ht="30" customHeight="1" x14ac:dyDescent="0.2">
      <c r="A166" s="5"/>
      <c r="B166" s="7"/>
      <c r="C166" s="69" t="s">
        <v>438</v>
      </c>
      <c r="D166" s="83"/>
      <c r="E166" s="88"/>
      <c r="F166" s="83"/>
      <c r="G166" s="140"/>
      <c r="H166" s="83"/>
      <c r="I166" s="140"/>
      <c r="J166" s="4"/>
      <c r="K166" s="4"/>
      <c r="L166" s="10"/>
      <c r="M166" s="4"/>
      <c r="N166" s="4"/>
      <c r="O166" s="4"/>
      <c r="P166" s="4"/>
      <c r="Q166" s="4"/>
      <c r="R166" s="83"/>
      <c r="S166" s="83"/>
      <c r="T166" s="83"/>
      <c r="U166" s="92"/>
      <c r="V166" s="8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83"/>
      <c r="AI166" s="83" t="s">
        <v>81</v>
      </c>
      <c r="AJ166" s="90">
        <v>2007</v>
      </c>
      <c r="AK166" s="14"/>
      <c r="AL166" s="14"/>
      <c r="AM166" s="14"/>
      <c r="AN166" s="96">
        <v>376386583.28238451</v>
      </c>
      <c r="AO166" s="188" t="s">
        <v>421</v>
      </c>
      <c r="AP166" s="185"/>
      <c r="AQ166" s="184" t="s">
        <v>645</v>
      </c>
      <c r="AR166" s="186" t="s">
        <v>664</v>
      </c>
      <c r="AS166" s="185"/>
      <c r="AT166" s="189" t="s">
        <v>440</v>
      </c>
      <c r="AU166" s="185"/>
      <c r="AV166" s="185"/>
    </row>
    <row r="167" spans="1:48" ht="30" customHeight="1" x14ac:dyDescent="0.2">
      <c r="A167" s="5"/>
      <c r="B167" s="7"/>
      <c r="C167" s="69" t="s">
        <v>435</v>
      </c>
      <c r="D167" s="83" t="s">
        <v>416</v>
      </c>
      <c r="E167" s="88" t="s">
        <v>331</v>
      </c>
      <c r="F167" s="83" t="s">
        <v>424</v>
      </c>
      <c r="G167" s="140"/>
      <c r="H167" s="83" t="s">
        <v>72</v>
      </c>
      <c r="I167" s="140"/>
      <c r="J167" s="4"/>
      <c r="K167" s="4"/>
      <c r="L167" s="10"/>
      <c r="M167" s="4"/>
      <c r="N167" s="4"/>
      <c r="O167" s="4"/>
      <c r="P167" s="4"/>
      <c r="Q167" s="4"/>
      <c r="R167" s="83" t="s">
        <v>418</v>
      </c>
      <c r="S167" s="83" t="s">
        <v>419</v>
      </c>
      <c r="T167" s="83" t="s">
        <v>420</v>
      </c>
      <c r="U167" s="92">
        <v>39335</v>
      </c>
      <c r="V167" s="83" t="s">
        <v>439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83" t="s">
        <v>420</v>
      </c>
      <c r="AI167" s="83" t="s">
        <v>81</v>
      </c>
      <c r="AJ167" s="90">
        <v>2007</v>
      </c>
      <c r="AK167" s="14"/>
      <c r="AL167" s="14"/>
      <c r="AM167" s="14"/>
      <c r="AN167" s="96">
        <v>25102747.74723383</v>
      </c>
      <c r="AO167" s="188"/>
      <c r="AP167" s="185"/>
      <c r="AQ167" s="184"/>
      <c r="AR167" s="186"/>
      <c r="AS167" s="185"/>
      <c r="AT167" s="189"/>
      <c r="AU167" s="185"/>
      <c r="AV167" s="185"/>
    </row>
    <row r="168" spans="1:48" ht="30" customHeight="1" x14ac:dyDescent="0.2">
      <c r="A168" s="5"/>
      <c r="B168" s="7"/>
      <c r="C168" s="69" t="s">
        <v>433</v>
      </c>
      <c r="D168" s="83"/>
      <c r="E168" s="88"/>
      <c r="F168" s="83"/>
      <c r="G168" s="140"/>
      <c r="H168" s="83"/>
      <c r="I168" s="140"/>
      <c r="J168" s="4"/>
      <c r="K168" s="4"/>
      <c r="L168" s="10"/>
      <c r="M168" s="4"/>
      <c r="N168" s="4"/>
      <c r="O168" s="4"/>
      <c r="P168" s="4"/>
      <c r="Q168" s="4"/>
      <c r="R168" s="83"/>
      <c r="S168" s="83"/>
      <c r="T168" s="83"/>
      <c r="U168" s="92"/>
      <c r="V168" s="8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83"/>
      <c r="AI168" s="83" t="s">
        <v>81</v>
      </c>
      <c r="AJ168" s="90">
        <v>2007</v>
      </c>
      <c r="AK168" s="14"/>
      <c r="AL168" s="14"/>
      <c r="AM168" s="14"/>
      <c r="AN168" s="96">
        <v>17873156.396030486</v>
      </c>
      <c r="AO168" s="188"/>
      <c r="AP168" s="185"/>
      <c r="AQ168" s="184"/>
      <c r="AR168" s="186"/>
      <c r="AS168" s="185"/>
      <c r="AT168" s="189"/>
      <c r="AU168" s="185"/>
      <c r="AV168" s="185"/>
    </row>
    <row r="169" spans="1:48" ht="30" customHeight="1" x14ac:dyDescent="0.2">
      <c r="A169" s="5"/>
      <c r="B169" s="7"/>
      <c r="C169" s="69" t="s">
        <v>441</v>
      </c>
      <c r="D169" s="83"/>
      <c r="E169" s="88"/>
      <c r="F169" s="83"/>
      <c r="G169" s="140"/>
      <c r="H169" s="83"/>
      <c r="I169" s="140"/>
      <c r="J169" s="4"/>
      <c r="K169" s="4"/>
      <c r="L169" s="10"/>
      <c r="M169" s="4"/>
      <c r="N169" s="4"/>
      <c r="O169" s="4"/>
      <c r="P169" s="4"/>
      <c r="Q169" s="4"/>
      <c r="R169" s="83"/>
      <c r="S169" s="83"/>
      <c r="T169" s="83"/>
      <c r="U169" s="92"/>
      <c r="V169" s="8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83"/>
      <c r="AI169" s="83" t="s">
        <v>81</v>
      </c>
      <c r="AJ169" s="90">
        <v>2007</v>
      </c>
      <c r="AK169" s="14"/>
      <c r="AL169" s="14"/>
      <c r="AM169" s="14"/>
      <c r="AN169" s="96">
        <v>275828992.24660534</v>
      </c>
      <c r="AO169" s="188" t="s">
        <v>421</v>
      </c>
      <c r="AP169" s="185"/>
      <c r="AQ169" s="184" t="s">
        <v>645</v>
      </c>
      <c r="AR169" s="186" t="s">
        <v>665</v>
      </c>
      <c r="AS169" s="185"/>
      <c r="AT169" s="189" t="s">
        <v>443</v>
      </c>
      <c r="AU169" s="185"/>
      <c r="AV169" s="185"/>
    </row>
    <row r="170" spans="1:48" ht="30" customHeight="1" x14ac:dyDescent="0.2">
      <c r="A170" s="5"/>
      <c r="B170" s="7"/>
      <c r="C170" s="69" t="s">
        <v>435</v>
      </c>
      <c r="D170" s="83" t="s">
        <v>416</v>
      </c>
      <c r="E170" s="88" t="s">
        <v>331</v>
      </c>
      <c r="F170" s="83" t="s">
        <v>424</v>
      </c>
      <c r="G170" s="140"/>
      <c r="H170" s="83" t="s">
        <v>72</v>
      </c>
      <c r="I170" s="140"/>
      <c r="J170" s="4"/>
      <c r="K170" s="4"/>
      <c r="L170" s="10"/>
      <c r="M170" s="4"/>
      <c r="N170" s="4"/>
      <c r="O170" s="4"/>
      <c r="P170" s="4"/>
      <c r="Q170" s="4"/>
      <c r="R170" s="83" t="s">
        <v>418</v>
      </c>
      <c r="S170" s="83" t="s">
        <v>419</v>
      </c>
      <c r="T170" s="83" t="s">
        <v>420</v>
      </c>
      <c r="U170" s="92">
        <v>39332</v>
      </c>
      <c r="V170" s="83" t="s">
        <v>442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83" t="s">
        <v>420</v>
      </c>
      <c r="AI170" s="83" t="s">
        <v>81</v>
      </c>
      <c r="AJ170" s="90">
        <v>2007</v>
      </c>
      <c r="AK170" s="14"/>
      <c r="AL170" s="14"/>
      <c r="AM170" s="14"/>
      <c r="AN170" s="96">
        <v>19745821.37797413</v>
      </c>
      <c r="AO170" s="188"/>
      <c r="AP170" s="185"/>
      <c r="AQ170" s="184"/>
      <c r="AR170" s="186"/>
      <c r="AS170" s="185"/>
      <c r="AT170" s="183"/>
      <c r="AU170" s="185"/>
      <c r="AV170" s="185"/>
    </row>
    <row r="171" spans="1:48" ht="30" customHeight="1" x14ac:dyDescent="0.2">
      <c r="A171" s="5"/>
      <c r="B171" s="7"/>
      <c r="C171" s="69" t="s">
        <v>433</v>
      </c>
      <c r="D171" s="83"/>
      <c r="E171" s="88"/>
      <c r="F171" s="83"/>
      <c r="G171" s="140"/>
      <c r="H171" s="83"/>
      <c r="I171" s="140"/>
      <c r="J171" s="4"/>
      <c r="K171" s="4"/>
      <c r="L171" s="10"/>
      <c r="M171" s="4"/>
      <c r="N171" s="4"/>
      <c r="O171" s="4"/>
      <c r="P171" s="4"/>
      <c r="Q171" s="4"/>
      <c r="R171" s="83"/>
      <c r="S171" s="83"/>
      <c r="T171" s="83"/>
      <c r="U171" s="92"/>
      <c r="V171" s="8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83"/>
      <c r="AI171" s="83" t="s">
        <v>81</v>
      </c>
      <c r="AJ171" s="90">
        <v>2007</v>
      </c>
      <c r="AK171" s="14"/>
      <c r="AL171" s="14"/>
      <c r="AM171" s="14"/>
      <c r="AN171" s="96">
        <v>12852606.846583722</v>
      </c>
      <c r="AO171" s="188"/>
      <c r="AP171" s="185"/>
      <c r="AQ171" s="184"/>
      <c r="AR171" s="186"/>
      <c r="AS171" s="185"/>
      <c r="AT171" s="189"/>
      <c r="AU171" s="185"/>
      <c r="AV171" s="185"/>
    </row>
    <row r="172" spans="1:48" ht="30" customHeight="1" x14ac:dyDescent="0.2">
      <c r="A172" s="5"/>
      <c r="B172" s="7"/>
      <c r="C172" s="69" t="s">
        <v>444</v>
      </c>
      <c r="D172" s="83"/>
      <c r="E172" s="88"/>
      <c r="F172" s="83"/>
      <c r="G172" s="140"/>
      <c r="H172" s="83"/>
      <c r="I172" s="140"/>
      <c r="J172" s="4"/>
      <c r="K172" s="4"/>
      <c r="L172" s="10"/>
      <c r="M172" s="4"/>
      <c r="N172" s="4"/>
      <c r="O172" s="4"/>
      <c r="P172" s="4"/>
      <c r="Q172" s="4"/>
      <c r="R172" s="83"/>
      <c r="S172" s="83"/>
      <c r="T172" s="83"/>
      <c r="U172" s="92"/>
      <c r="V172" s="8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83"/>
      <c r="AI172" s="83" t="s">
        <v>81</v>
      </c>
      <c r="AJ172" s="90">
        <v>2007</v>
      </c>
      <c r="AK172" s="14"/>
      <c r="AL172" s="14"/>
      <c r="AM172" s="14"/>
      <c r="AN172" s="96">
        <v>297360121.04436272</v>
      </c>
      <c r="AO172" s="188" t="s">
        <v>421</v>
      </c>
      <c r="AP172" s="185"/>
      <c r="AQ172" s="184" t="s">
        <v>645</v>
      </c>
      <c r="AR172" s="186" t="s">
        <v>666</v>
      </c>
      <c r="AS172" s="185"/>
      <c r="AT172" s="189" t="s">
        <v>446</v>
      </c>
      <c r="AU172" s="185"/>
      <c r="AV172" s="185"/>
    </row>
    <row r="173" spans="1:48" ht="30" customHeight="1" x14ac:dyDescent="0.2">
      <c r="A173" s="5"/>
      <c r="B173" s="7"/>
      <c r="C173" s="69" t="s">
        <v>435</v>
      </c>
      <c r="D173" s="83" t="s">
        <v>416</v>
      </c>
      <c r="E173" s="88" t="s">
        <v>331</v>
      </c>
      <c r="F173" s="83" t="s">
        <v>424</v>
      </c>
      <c r="G173" s="140"/>
      <c r="H173" s="83" t="s">
        <v>72</v>
      </c>
      <c r="I173" s="140"/>
      <c r="J173" s="4"/>
      <c r="K173" s="4"/>
      <c r="L173" s="10"/>
      <c r="M173" s="4"/>
      <c r="N173" s="4"/>
      <c r="O173" s="4"/>
      <c r="P173" s="4"/>
      <c r="Q173" s="4"/>
      <c r="R173" s="83" t="s">
        <v>418</v>
      </c>
      <c r="S173" s="83" t="s">
        <v>419</v>
      </c>
      <c r="T173" s="83" t="s">
        <v>420</v>
      </c>
      <c r="U173" s="92">
        <v>39335</v>
      </c>
      <c r="V173" s="83" t="s">
        <v>445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83" t="s">
        <v>420</v>
      </c>
      <c r="AI173" s="83" t="s">
        <v>81</v>
      </c>
      <c r="AJ173" s="90">
        <v>2007</v>
      </c>
      <c r="AK173" s="14"/>
      <c r="AL173" s="14"/>
      <c r="AM173" s="14"/>
      <c r="AN173" s="96">
        <v>19680554.233831324</v>
      </c>
      <c r="AO173" s="188"/>
      <c r="AP173" s="185"/>
      <c r="AQ173" s="184"/>
      <c r="AR173" s="186"/>
      <c r="AS173" s="185"/>
      <c r="AT173" s="189"/>
      <c r="AU173" s="185"/>
      <c r="AV173" s="185"/>
    </row>
    <row r="174" spans="1:48" ht="30" customHeight="1" x14ac:dyDescent="0.2">
      <c r="A174" s="5"/>
      <c r="B174" s="7"/>
      <c r="C174" s="69" t="s">
        <v>433</v>
      </c>
      <c r="D174" s="83"/>
      <c r="E174" s="88"/>
      <c r="F174" s="83"/>
      <c r="G174" s="140"/>
      <c r="H174" s="83"/>
      <c r="I174" s="140"/>
      <c r="J174" s="4"/>
      <c r="K174" s="4"/>
      <c r="L174" s="10"/>
      <c r="M174" s="4"/>
      <c r="N174" s="4"/>
      <c r="O174" s="4"/>
      <c r="P174" s="4"/>
      <c r="Q174" s="4"/>
      <c r="R174" s="83"/>
      <c r="S174" s="83"/>
      <c r="T174" s="83"/>
      <c r="U174" s="92"/>
      <c r="V174" s="83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83"/>
      <c r="AI174" s="83" t="s">
        <v>81</v>
      </c>
      <c r="AJ174" s="90">
        <v>2007</v>
      </c>
      <c r="AK174" s="14"/>
      <c r="AL174" s="14"/>
      <c r="AM174" s="14"/>
      <c r="AN174" s="96">
        <v>12852606.846583722</v>
      </c>
      <c r="AO174" s="188"/>
      <c r="AP174" s="185"/>
      <c r="AQ174" s="184"/>
      <c r="AR174" s="186"/>
      <c r="AS174" s="185"/>
      <c r="AT174" s="189"/>
      <c r="AU174" s="185"/>
      <c r="AV174" s="185"/>
    </row>
    <row r="175" spans="1:48" ht="30" customHeight="1" x14ac:dyDescent="0.2">
      <c r="A175" s="5"/>
      <c r="B175" s="7"/>
      <c r="C175" s="162" t="s">
        <v>447</v>
      </c>
      <c r="D175" s="83"/>
      <c r="E175" s="88"/>
      <c r="F175" s="83"/>
      <c r="G175" s="140"/>
      <c r="H175" s="83"/>
      <c r="I175" s="140"/>
      <c r="J175" s="4"/>
      <c r="K175" s="4"/>
      <c r="L175" s="10"/>
      <c r="M175" s="4"/>
      <c r="N175" s="4"/>
      <c r="O175" s="4"/>
      <c r="P175" s="4"/>
      <c r="Q175" s="4"/>
      <c r="R175" s="83"/>
      <c r="S175" s="83"/>
      <c r="T175" s="83"/>
      <c r="U175" s="92"/>
      <c r="V175" s="8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83"/>
      <c r="AI175" s="83" t="s">
        <v>81</v>
      </c>
      <c r="AJ175" s="90">
        <v>2007</v>
      </c>
      <c r="AK175" s="14"/>
      <c r="AL175" s="14"/>
      <c r="AM175" s="14"/>
      <c r="AN175" s="96">
        <v>50105084.503478728</v>
      </c>
      <c r="AO175" s="188" t="s">
        <v>421</v>
      </c>
      <c r="AP175" s="185"/>
      <c r="AQ175" s="184" t="s">
        <v>645</v>
      </c>
      <c r="AR175" s="186" t="s">
        <v>667</v>
      </c>
      <c r="AS175" s="185"/>
      <c r="AT175" s="189" t="s">
        <v>449</v>
      </c>
      <c r="AU175" s="185"/>
      <c r="AV175" s="185"/>
    </row>
    <row r="176" spans="1:48" ht="30" customHeight="1" x14ac:dyDescent="0.2">
      <c r="A176" s="5"/>
      <c r="B176" s="7"/>
      <c r="C176" s="69" t="s">
        <v>435</v>
      </c>
      <c r="D176" s="83" t="s">
        <v>416</v>
      </c>
      <c r="E176" s="88" t="s">
        <v>331</v>
      </c>
      <c r="F176" s="83" t="s">
        <v>424</v>
      </c>
      <c r="G176" s="140"/>
      <c r="H176" s="83" t="s">
        <v>72</v>
      </c>
      <c r="I176" s="140"/>
      <c r="J176" s="4"/>
      <c r="K176" s="4"/>
      <c r="L176" s="10"/>
      <c r="M176" s="4"/>
      <c r="N176" s="4"/>
      <c r="O176" s="4"/>
      <c r="P176" s="4"/>
      <c r="Q176" s="4"/>
      <c r="R176" s="83" t="s">
        <v>418</v>
      </c>
      <c r="S176" s="83" t="s">
        <v>419</v>
      </c>
      <c r="T176" s="83" t="s">
        <v>420</v>
      </c>
      <c r="U176" s="92">
        <v>39265</v>
      </c>
      <c r="V176" s="83" t="s">
        <v>448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83" t="s">
        <v>420</v>
      </c>
      <c r="AI176" s="83" t="s">
        <v>81</v>
      </c>
      <c r="AJ176" s="90">
        <v>2007</v>
      </c>
      <c r="AK176" s="14"/>
      <c r="AL176" s="14"/>
      <c r="AM176" s="14"/>
      <c r="AN176" s="96">
        <v>3413973.6936238008</v>
      </c>
      <c r="AO176" s="188"/>
      <c r="AP176" s="185"/>
      <c r="AQ176" s="184"/>
      <c r="AR176" s="186"/>
      <c r="AS176" s="185"/>
      <c r="AT176" s="189"/>
      <c r="AU176" s="185"/>
      <c r="AV176" s="185"/>
    </row>
    <row r="177" spans="1:48" ht="30" customHeight="1" x14ac:dyDescent="0.2">
      <c r="A177" s="5"/>
      <c r="B177" s="7"/>
      <c r="C177" s="69" t="s">
        <v>433</v>
      </c>
      <c r="D177" s="83"/>
      <c r="E177" s="88"/>
      <c r="F177" s="83"/>
      <c r="G177" s="140"/>
      <c r="H177" s="83"/>
      <c r="I177" s="140"/>
      <c r="J177" s="4"/>
      <c r="K177" s="4"/>
      <c r="L177" s="10"/>
      <c r="M177" s="4"/>
      <c r="N177" s="4"/>
      <c r="O177" s="4"/>
      <c r="P177" s="4"/>
      <c r="Q177" s="4"/>
      <c r="R177" s="83"/>
      <c r="S177" s="83"/>
      <c r="T177" s="83"/>
      <c r="U177" s="83"/>
      <c r="V177" s="83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83"/>
      <c r="AI177" s="83" t="s">
        <v>81</v>
      </c>
      <c r="AJ177" s="90">
        <v>2007</v>
      </c>
      <c r="AK177" s="14"/>
      <c r="AL177" s="14"/>
      <c r="AM177" s="14"/>
      <c r="AN177" s="96">
        <v>1907808.8287897711</v>
      </c>
      <c r="AO177" s="188"/>
      <c r="AP177" s="185"/>
      <c r="AQ177" s="184"/>
      <c r="AR177" s="186"/>
      <c r="AS177" s="185"/>
      <c r="AT177" s="189"/>
      <c r="AU177" s="185"/>
      <c r="AV177" s="185"/>
    </row>
    <row r="178" spans="1:48" ht="30" customHeight="1" x14ac:dyDescent="0.2">
      <c r="A178" s="5"/>
      <c r="B178" s="7"/>
      <c r="C178" s="69" t="s">
        <v>450</v>
      </c>
      <c r="D178" s="83" t="s">
        <v>451</v>
      </c>
      <c r="E178" s="88" t="s">
        <v>331</v>
      </c>
      <c r="F178" s="83" t="s">
        <v>452</v>
      </c>
      <c r="G178" s="140"/>
      <c r="H178" s="83" t="s">
        <v>72</v>
      </c>
      <c r="I178" s="140"/>
      <c r="J178" s="4"/>
      <c r="K178" s="4"/>
      <c r="L178" s="10"/>
      <c r="M178" s="4"/>
      <c r="N178" s="4"/>
      <c r="O178" s="4"/>
      <c r="P178" s="4"/>
      <c r="Q178" s="4"/>
      <c r="R178" s="83" t="s">
        <v>418</v>
      </c>
      <c r="S178" s="83" t="s">
        <v>419</v>
      </c>
      <c r="T178" s="83" t="s">
        <v>420</v>
      </c>
      <c r="U178" s="83" t="s">
        <v>72</v>
      </c>
      <c r="V178" s="83" t="s">
        <v>72</v>
      </c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83" t="s">
        <v>420</v>
      </c>
      <c r="AI178" s="83" t="s">
        <v>81</v>
      </c>
      <c r="AJ178" s="90">
        <v>2007</v>
      </c>
      <c r="AK178" s="14"/>
      <c r="AL178" s="14"/>
      <c r="AM178" s="14"/>
      <c r="AN178" s="96">
        <v>1273834223.4481165</v>
      </c>
      <c r="AO178" s="188" t="s">
        <v>421</v>
      </c>
      <c r="AP178" s="185"/>
      <c r="AQ178" s="184" t="s">
        <v>645</v>
      </c>
      <c r="AR178" s="186" t="s">
        <v>668</v>
      </c>
      <c r="AS178" s="185"/>
      <c r="AT178" s="189" t="s">
        <v>453</v>
      </c>
      <c r="AU178" s="185"/>
      <c r="AV178" s="185"/>
    </row>
    <row r="179" spans="1:48" ht="30" customHeight="1" x14ac:dyDescent="0.2">
      <c r="A179" s="5"/>
      <c r="B179" s="7"/>
      <c r="C179" s="69" t="s">
        <v>454</v>
      </c>
      <c r="D179" s="83"/>
      <c r="E179" s="88"/>
      <c r="F179" s="83"/>
      <c r="G179" s="140"/>
      <c r="H179" s="83"/>
      <c r="I179" s="140"/>
      <c r="J179" s="4"/>
      <c r="K179" s="4"/>
      <c r="L179" s="10"/>
      <c r="M179" s="4"/>
      <c r="N179" s="4"/>
      <c r="O179" s="4"/>
      <c r="P179" s="4"/>
      <c r="Q179" s="4"/>
      <c r="R179" s="83"/>
      <c r="S179" s="83"/>
      <c r="T179" s="83"/>
      <c r="U179" s="83"/>
      <c r="V179" s="8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83"/>
      <c r="AI179" s="83" t="s">
        <v>81</v>
      </c>
      <c r="AJ179" s="90">
        <v>2007</v>
      </c>
      <c r="AK179" s="14"/>
      <c r="AL179" s="14"/>
      <c r="AM179" s="14"/>
      <c r="AN179" s="96">
        <v>54832082.593611114</v>
      </c>
      <c r="AO179" s="188"/>
      <c r="AP179" s="185"/>
      <c r="AQ179" s="184"/>
      <c r="AR179" s="186"/>
      <c r="AS179" s="185"/>
      <c r="AT179" s="189"/>
      <c r="AU179" s="185"/>
      <c r="AV179" s="185"/>
    </row>
    <row r="180" spans="1:48" ht="30" customHeight="1" x14ac:dyDescent="0.2">
      <c r="A180" s="5"/>
      <c r="B180" s="7"/>
      <c r="C180" s="69" t="s">
        <v>455</v>
      </c>
      <c r="D180" s="83"/>
      <c r="E180" s="88"/>
      <c r="F180" s="83"/>
      <c r="G180" s="140"/>
      <c r="H180" s="83"/>
      <c r="I180" s="140"/>
      <c r="J180" s="4"/>
      <c r="K180" s="4"/>
      <c r="L180" s="10"/>
      <c r="M180" s="4"/>
      <c r="N180" s="4"/>
      <c r="O180" s="4"/>
      <c r="P180" s="4"/>
      <c r="Q180" s="4"/>
      <c r="R180" s="83"/>
      <c r="S180" s="83"/>
      <c r="T180" s="83"/>
      <c r="U180" s="83"/>
      <c r="V180" s="8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83"/>
      <c r="AI180" s="83" t="s">
        <v>81</v>
      </c>
      <c r="AJ180" s="90">
        <v>2007</v>
      </c>
      <c r="AK180" s="14"/>
      <c r="AL180" s="14"/>
      <c r="AM180" s="14"/>
      <c r="AN180" s="96">
        <v>38501946.932928301</v>
      </c>
      <c r="AO180" s="188"/>
      <c r="AP180" s="185"/>
      <c r="AQ180" s="184"/>
      <c r="AR180" s="186"/>
      <c r="AS180" s="185"/>
      <c r="AT180" s="189"/>
      <c r="AU180" s="185"/>
      <c r="AV180" s="185"/>
    </row>
    <row r="181" spans="1:48" ht="30" customHeight="1" x14ac:dyDescent="0.2">
      <c r="A181" s="5"/>
      <c r="B181" s="7"/>
      <c r="C181" s="69" t="s">
        <v>456</v>
      </c>
      <c r="D181" s="83" t="s">
        <v>416</v>
      </c>
      <c r="E181" s="88" t="s">
        <v>331</v>
      </c>
      <c r="F181" s="83" t="s">
        <v>452</v>
      </c>
      <c r="G181" s="140"/>
      <c r="H181" s="83" t="s">
        <v>72</v>
      </c>
      <c r="I181" s="140"/>
      <c r="J181" s="4"/>
      <c r="K181" s="4"/>
      <c r="L181" s="10"/>
      <c r="M181" s="4"/>
      <c r="N181" s="4"/>
      <c r="O181" s="4"/>
      <c r="P181" s="4"/>
      <c r="Q181" s="4"/>
      <c r="R181" s="83" t="s">
        <v>418</v>
      </c>
      <c r="S181" s="83" t="s">
        <v>419</v>
      </c>
      <c r="T181" s="83" t="s">
        <v>420</v>
      </c>
      <c r="U181" s="83" t="s">
        <v>72</v>
      </c>
      <c r="V181" s="83" t="s">
        <v>72</v>
      </c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83" t="s">
        <v>420</v>
      </c>
      <c r="AI181" s="83" t="s">
        <v>81</v>
      </c>
      <c r="AJ181" s="90">
        <v>2007</v>
      </c>
      <c r="AK181" s="14"/>
      <c r="AL181" s="14"/>
      <c r="AM181" s="14"/>
      <c r="AN181" s="96">
        <v>1205996897.9390454</v>
      </c>
      <c r="AO181" s="188" t="s">
        <v>421</v>
      </c>
      <c r="AP181" s="185"/>
      <c r="AQ181" s="184" t="s">
        <v>645</v>
      </c>
      <c r="AR181" s="186" t="s">
        <v>669</v>
      </c>
      <c r="AS181" s="185"/>
      <c r="AT181" s="189" t="s">
        <v>457</v>
      </c>
      <c r="AU181" s="185"/>
      <c r="AV181" s="185"/>
    </row>
    <row r="182" spans="1:48" ht="30" customHeight="1" x14ac:dyDescent="0.2">
      <c r="A182" s="5"/>
      <c r="B182" s="7"/>
      <c r="C182" s="69" t="s">
        <v>454</v>
      </c>
      <c r="D182" s="83"/>
      <c r="E182" s="88"/>
      <c r="F182" s="83"/>
      <c r="G182" s="140"/>
      <c r="H182" s="83"/>
      <c r="I182" s="140"/>
      <c r="J182" s="4"/>
      <c r="K182" s="4"/>
      <c r="L182" s="10"/>
      <c r="M182" s="4"/>
      <c r="N182" s="4"/>
      <c r="O182" s="4"/>
      <c r="P182" s="4"/>
      <c r="Q182" s="4"/>
      <c r="R182" s="83"/>
      <c r="S182" s="83"/>
      <c r="T182" s="83"/>
      <c r="U182" s="83"/>
      <c r="V182" s="8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83"/>
      <c r="AI182" s="83" t="s">
        <v>81</v>
      </c>
      <c r="AJ182" s="90">
        <v>2007</v>
      </c>
      <c r="AK182" s="14"/>
      <c r="AL182" s="14"/>
      <c r="AM182" s="14"/>
      <c r="AN182" s="96">
        <v>52920651.37768773</v>
      </c>
      <c r="AO182" s="188"/>
      <c r="AP182" s="185"/>
      <c r="AQ182" s="184"/>
      <c r="AR182" s="186"/>
      <c r="AS182" s="185"/>
      <c r="AT182" s="189"/>
      <c r="AU182" s="185"/>
      <c r="AV182" s="185"/>
    </row>
    <row r="183" spans="1:48" ht="30" customHeight="1" x14ac:dyDescent="0.2">
      <c r="A183" s="5"/>
      <c r="B183" s="7"/>
      <c r="C183" s="69" t="s">
        <v>455</v>
      </c>
      <c r="D183" s="83"/>
      <c r="E183" s="88"/>
      <c r="F183" s="83"/>
      <c r="G183" s="140"/>
      <c r="H183" s="83"/>
      <c r="I183" s="140"/>
      <c r="J183" s="4"/>
      <c r="K183" s="4"/>
      <c r="L183" s="10"/>
      <c r="M183" s="4"/>
      <c r="N183" s="4"/>
      <c r="O183" s="4"/>
      <c r="P183" s="4"/>
      <c r="Q183" s="4"/>
      <c r="R183" s="83"/>
      <c r="S183" s="83"/>
      <c r="T183" s="83"/>
      <c r="U183" s="83"/>
      <c r="V183" s="8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83"/>
      <c r="AI183" s="83" t="s">
        <v>81</v>
      </c>
      <c r="AJ183" s="90">
        <v>2007</v>
      </c>
      <c r="AK183" s="14"/>
      <c r="AL183" s="14"/>
      <c r="AM183" s="14"/>
      <c r="AN183" s="96">
        <v>37159779.417746834</v>
      </c>
      <c r="AO183" s="188"/>
      <c r="AP183" s="185"/>
      <c r="AQ183" s="184"/>
      <c r="AR183" s="186"/>
      <c r="AS183" s="185"/>
      <c r="AT183" s="189"/>
      <c r="AU183" s="185"/>
      <c r="AV183" s="185"/>
    </row>
    <row r="184" spans="1:48" ht="30" customHeight="1" x14ac:dyDescent="0.2">
      <c r="A184" s="5"/>
      <c r="B184" s="7"/>
      <c r="C184" s="69" t="s">
        <v>458</v>
      </c>
      <c r="D184" s="83"/>
      <c r="E184" s="88"/>
      <c r="F184" s="83" t="s">
        <v>452</v>
      </c>
      <c r="G184" s="140"/>
      <c r="H184" s="83" t="s">
        <v>72</v>
      </c>
      <c r="I184" s="140"/>
      <c r="J184" s="4"/>
      <c r="K184" s="4"/>
      <c r="L184" s="10"/>
      <c r="M184" s="4"/>
      <c r="N184" s="4"/>
      <c r="O184" s="4"/>
      <c r="P184" s="4"/>
      <c r="Q184" s="4"/>
      <c r="R184" s="83" t="s">
        <v>418</v>
      </c>
      <c r="S184" s="83" t="s">
        <v>419</v>
      </c>
      <c r="T184" s="83" t="s">
        <v>420</v>
      </c>
      <c r="U184" s="83" t="s">
        <v>72</v>
      </c>
      <c r="V184" s="83" t="s">
        <v>72</v>
      </c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83" t="s">
        <v>420</v>
      </c>
      <c r="AI184" s="83" t="s">
        <v>81</v>
      </c>
      <c r="AJ184" s="90">
        <v>2007</v>
      </c>
      <c r="AK184" s="14"/>
      <c r="AL184" s="14"/>
      <c r="AM184" s="14"/>
      <c r="AN184" s="96">
        <v>340694123.66778028</v>
      </c>
      <c r="AO184" s="188" t="s">
        <v>421</v>
      </c>
      <c r="AP184" s="185"/>
      <c r="AQ184" s="184" t="s">
        <v>645</v>
      </c>
      <c r="AR184" s="186" t="s">
        <v>670</v>
      </c>
      <c r="AS184" s="185"/>
      <c r="AT184" s="189" t="s">
        <v>459</v>
      </c>
      <c r="AU184" s="185"/>
      <c r="AV184" s="185"/>
    </row>
    <row r="185" spans="1:48" ht="30" customHeight="1" x14ac:dyDescent="0.2">
      <c r="A185" s="5"/>
      <c r="B185" s="7"/>
      <c r="C185" s="69" t="s">
        <v>455</v>
      </c>
      <c r="D185" s="83"/>
      <c r="E185" s="88"/>
      <c r="F185" s="83"/>
      <c r="G185" s="140"/>
      <c r="H185" s="83"/>
      <c r="I185" s="140"/>
      <c r="J185" s="4"/>
      <c r="K185" s="4"/>
      <c r="L185" s="10"/>
      <c r="M185" s="4"/>
      <c r="N185" s="4"/>
      <c r="O185" s="4"/>
      <c r="P185" s="4"/>
      <c r="Q185" s="4"/>
      <c r="R185" s="83"/>
      <c r="S185" s="83"/>
      <c r="T185" s="83"/>
      <c r="U185" s="83"/>
      <c r="V185" s="8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83"/>
      <c r="AI185" s="83" t="s">
        <v>81</v>
      </c>
      <c r="AJ185" s="90">
        <v>2007</v>
      </c>
      <c r="AK185" s="14"/>
      <c r="AL185" s="14"/>
      <c r="AM185" s="14"/>
      <c r="AN185" s="96">
        <v>23160567.426470395</v>
      </c>
      <c r="AO185" s="188"/>
      <c r="AP185" s="185"/>
      <c r="AQ185" s="184"/>
      <c r="AR185" s="186"/>
      <c r="AS185" s="185"/>
      <c r="AT185" s="189"/>
      <c r="AU185" s="185"/>
      <c r="AV185" s="185"/>
    </row>
    <row r="186" spans="1:48" ht="30" customHeight="1" x14ac:dyDescent="0.2">
      <c r="A186" s="5"/>
      <c r="B186" s="7"/>
      <c r="C186" s="69" t="s">
        <v>460</v>
      </c>
      <c r="D186" s="83" t="s">
        <v>451</v>
      </c>
      <c r="E186" s="88" t="s">
        <v>331</v>
      </c>
      <c r="F186" s="83" t="s">
        <v>452</v>
      </c>
      <c r="G186" s="140"/>
      <c r="H186" s="83" t="s">
        <v>72</v>
      </c>
      <c r="I186" s="140"/>
      <c r="J186" s="4"/>
      <c r="K186" s="4"/>
      <c r="L186" s="10"/>
      <c r="M186" s="4"/>
      <c r="N186" s="4"/>
      <c r="O186" s="4"/>
      <c r="P186" s="4"/>
      <c r="Q186" s="4"/>
      <c r="R186" s="83" t="s">
        <v>418</v>
      </c>
      <c r="S186" s="83" t="s">
        <v>419</v>
      </c>
      <c r="T186" s="83" t="s">
        <v>420</v>
      </c>
      <c r="U186" s="83">
        <v>39330</v>
      </c>
      <c r="V186" s="83" t="s">
        <v>461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83" t="s">
        <v>420</v>
      </c>
      <c r="AI186" s="83" t="s">
        <v>81</v>
      </c>
      <c r="AJ186" s="90">
        <v>2007</v>
      </c>
      <c r="AK186" s="14"/>
      <c r="AL186" s="14"/>
      <c r="AM186" s="14"/>
      <c r="AN186" s="96">
        <v>14195186.487191532</v>
      </c>
      <c r="AO186" s="188" t="s">
        <v>421</v>
      </c>
      <c r="AP186" s="185"/>
      <c r="AQ186" s="184" t="s">
        <v>645</v>
      </c>
      <c r="AR186" s="186" t="s">
        <v>671</v>
      </c>
      <c r="AS186" s="185"/>
      <c r="AT186" s="189" t="s">
        <v>462</v>
      </c>
      <c r="AU186" s="185"/>
      <c r="AV186" s="185"/>
    </row>
    <row r="187" spans="1:48" ht="30" customHeight="1" x14ac:dyDescent="0.2">
      <c r="A187" s="5"/>
      <c r="B187" s="7"/>
      <c r="C187" s="69" t="s">
        <v>454</v>
      </c>
      <c r="D187" s="83"/>
      <c r="E187" s="88"/>
      <c r="F187" s="83"/>
      <c r="G187" s="140"/>
      <c r="H187" s="83"/>
      <c r="I187" s="140"/>
      <c r="J187" s="4"/>
      <c r="K187" s="4"/>
      <c r="L187" s="10"/>
      <c r="M187" s="4"/>
      <c r="N187" s="4"/>
      <c r="O187" s="4"/>
      <c r="P187" s="4"/>
      <c r="Q187" s="4"/>
      <c r="R187" s="83"/>
      <c r="S187" s="83"/>
      <c r="T187" s="83"/>
      <c r="U187" s="83"/>
      <c r="V187" s="8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83"/>
      <c r="AI187" s="83" t="s">
        <v>81</v>
      </c>
      <c r="AJ187" s="90">
        <v>2007</v>
      </c>
      <c r="AK187" s="14"/>
      <c r="AL187" s="14"/>
      <c r="AM187" s="14"/>
      <c r="AN187" s="96">
        <v>291284008.66030335</v>
      </c>
      <c r="AO187" s="188"/>
      <c r="AP187" s="185"/>
      <c r="AQ187" s="184"/>
      <c r="AR187" s="186"/>
      <c r="AS187" s="185"/>
      <c r="AT187" s="189"/>
      <c r="AU187" s="185"/>
      <c r="AV187" s="185"/>
    </row>
    <row r="188" spans="1:48" ht="30" customHeight="1" x14ac:dyDescent="0.2">
      <c r="A188" s="5"/>
      <c r="B188" s="7"/>
      <c r="C188" s="69" t="s">
        <v>455</v>
      </c>
      <c r="D188" s="83"/>
      <c r="E188" s="88"/>
      <c r="F188" s="83"/>
      <c r="G188" s="140"/>
      <c r="H188" s="83"/>
      <c r="I188" s="140"/>
      <c r="J188" s="4"/>
      <c r="K188" s="4"/>
      <c r="L188" s="10"/>
      <c r="M188" s="4"/>
      <c r="N188" s="4"/>
      <c r="O188" s="4"/>
      <c r="P188" s="4"/>
      <c r="Q188" s="4"/>
      <c r="R188" s="83"/>
      <c r="S188" s="83"/>
      <c r="T188" s="83"/>
      <c r="U188" s="83"/>
      <c r="V188" s="8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83"/>
      <c r="AI188" s="83" t="s">
        <v>81</v>
      </c>
      <c r="AJ188" s="90">
        <v>2007</v>
      </c>
      <c r="AK188" s="14"/>
      <c r="AL188" s="14"/>
      <c r="AM188" s="14"/>
      <c r="AN188" s="96">
        <v>22235567.805751145</v>
      </c>
      <c r="AO188" s="188"/>
      <c r="AP188" s="185"/>
      <c r="AQ188" s="184"/>
      <c r="AR188" s="186"/>
      <c r="AS188" s="185"/>
      <c r="AT188" s="189"/>
      <c r="AU188" s="185"/>
      <c r="AV188" s="185"/>
    </row>
    <row r="189" spans="1:48" ht="30" customHeight="1" x14ac:dyDescent="0.2">
      <c r="A189" s="5"/>
      <c r="B189" s="7"/>
      <c r="C189" s="69" t="s">
        <v>463</v>
      </c>
      <c r="D189" s="83" t="s">
        <v>451</v>
      </c>
      <c r="E189" s="88" t="s">
        <v>331</v>
      </c>
      <c r="F189" s="83" t="s">
        <v>452</v>
      </c>
      <c r="G189" s="140"/>
      <c r="H189" s="83" t="s">
        <v>72</v>
      </c>
      <c r="I189" s="140"/>
      <c r="J189" s="4"/>
      <c r="K189" s="4"/>
      <c r="L189" s="10"/>
      <c r="M189" s="4"/>
      <c r="N189" s="4"/>
      <c r="O189" s="4"/>
      <c r="P189" s="4"/>
      <c r="Q189" s="4"/>
      <c r="R189" s="83" t="s">
        <v>418</v>
      </c>
      <c r="S189" s="83" t="s">
        <v>419</v>
      </c>
      <c r="T189" s="83" t="s">
        <v>420</v>
      </c>
      <c r="U189" s="83">
        <v>39400</v>
      </c>
      <c r="V189" s="83" t="s">
        <v>464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83" t="s">
        <v>420</v>
      </c>
      <c r="AI189" s="83" t="s">
        <v>81</v>
      </c>
      <c r="AJ189" s="90">
        <v>2007</v>
      </c>
      <c r="AK189" s="14"/>
      <c r="AL189" s="14"/>
      <c r="AM189" s="14"/>
      <c r="AN189" s="96">
        <v>13868964.326299019</v>
      </c>
      <c r="AO189" s="188" t="s">
        <v>465</v>
      </c>
      <c r="AP189" s="185"/>
      <c r="AQ189" s="184" t="s">
        <v>645</v>
      </c>
      <c r="AR189" s="186" t="s">
        <v>672</v>
      </c>
      <c r="AS189" s="185"/>
      <c r="AT189" s="189" t="s">
        <v>466</v>
      </c>
      <c r="AU189" s="185"/>
      <c r="AV189" s="185"/>
    </row>
    <row r="190" spans="1:48" ht="30" customHeight="1" x14ac:dyDescent="0.2">
      <c r="A190" s="5"/>
      <c r="B190" s="7"/>
      <c r="C190" s="69" t="s">
        <v>454</v>
      </c>
      <c r="D190" s="83"/>
      <c r="E190" s="88"/>
      <c r="F190" s="83"/>
      <c r="G190" s="140"/>
      <c r="H190" s="83"/>
      <c r="I190" s="140"/>
      <c r="J190" s="4"/>
      <c r="K190" s="4"/>
      <c r="L190" s="10"/>
      <c r="M190" s="4"/>
      <c r="N190" s="4"/>
      <c r="O190" s="4"/>
      <c r="P190" s="4"/>
      <c r="Q190" s="4"/>
      <c r="R190" s="83"/>
      <c r="S190" s="83"/>
      <c r="T190" s="83"/>
      <c r="U190" s="93"/>
      <c r="V190" s="8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83"/>
      <c r="AI190" s="83" t="s">
        <v>81</v>
      </c>
      <c r="AJ190" s="90">
        <v>2007</v>
      </c>
      <c r="AK190" s="14"/>
      <c r="AL190" s="14"/>
      <c r="AM190" s="14"/>
      <c r="AN190" s="96">
        <v>70098569.692707002</v>
      </c>
      <c r="AO190" s="188"/>
      <c r="AP190" s="185"/>
      <c r="AQ190" s="184"/>
      <c r="AR190" s="186"/>
      <c r="AS190" s="185"/>
      <c r="AT190" s="189"/>
      <c r="AU190" s="185"/>
      <c r="AV190" s="185"/>
    </row>
    <row r="191" spans="1:48" ht="30" customHeight="1" x14ac:dyDescent="0.2">
      <c r="A191" s="5"/>
      <c r="B191" s="7"/>
      <c r="C191" s="69" t="s">
        <v>455</v>
      </c>
      <c r="D191" s="83"/>
      <c r="E191" s="88"/>
      <c r="F191" s="83"/>
      <c r="G191" s="140"/>
      <c r="H191" s="83"/>
      <c r="I191" s="140"/>
      <c r="J191" s="4"/>
      <c r="K191" s="4"/>
      <c r="L191" s="10"/>
      <c r="M191" s="4"/>
      <c r="N191" s="4"/>
      <c r="O191" s="4"/>
      <c r="P191" s="4"/>
      <c r="Q191" s="4"/>
      <c r="R191" s="83"/>
      <c r="S191" s="83"/>
      <c r="T191" s="83"/>
      <c r="U191" s="93"/>
      <c r="V191" s="8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83"/>
      <c r="AI191" s="83" t="s">
        <v>81</v>
      </c>
      <c r="AJ191" s="90">
        <v>2007</v>
      </c>
      <c r="AK191" s="14"/>
      <c r="AL191" s="14"/>
      <c r="AM191" s="14"/>
      <c r="AN191" s="96">
        <v>4899362.3978773719</v>
      </c>
      <c r="AO191" s="188"/>
      <c r="AP191" s="185"/>
      <c r="AQ191" s="184"/>
      <c r="AR191" s="186"/>
      <c r="AS191" s="185"/>
      <c r="AT191" s="189"/>
      <c r="AU191" s="185"/>
      <c r="AV191" s="185"/>
    </row>
    <row r="192" spans="1:48" ht="30" customHeight="1" x14ac:dyDescent="0.2">
      <c r="A192" s="5"/>
      <c r="B192" s="7"/>
      <c r="C192" s="69" t="s">
        <v>467</v>
      </c>
      <c r="D192" s="83" t="s">
        <v>72</v>
      </c>
      <c r="E192" s="88" t="s">
        <v>72</v>
      </c>
      <c r="F192" s="83" t="s">
        <v>452</v>
      </c>
      <c r="G192" s="140"/>
      <c r="H192" s="83" t="s">
        <v>72</v>
      </c>
      <c r="I192" s="140"/>
      <c r="J192" s="4"/>
      <c r="K192" s="4"/>
      <c r="L192" s="10"/>
      <c r="M192" s="4"/>
      <c r="N192" s="4"/>
      <c r="O192" s="4"/>
      <c r="P192" s="4"/>
      <c r="Q192" s="4"/>
      <c r="R192" s="83" t="s">
        <v>418</v>
      </c>
      <c r="S192" s="83" t="s">
        <v>419</v>
      </c>
      <c r="T192" s="83" t="s">
        <v>420</v>
      </c>
      <c r="U192" s="93" t="s">
        <v>72</v>
      </c>
      <c r="V192" s="83" t="s">
        <v>72</v>
      </c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83" t="s">
        <v>420</v>
      </c>
      <c r="AI192" s="83" t="s">
        <v>81</v>
      </c>
      <c r="AJ192" s="90">
        <v>2007</v>
      </c>
      <c r="AK192" s="14"/>
      <c r="AL192" s="14"/>
      <c r="AM192" s="14"/>
      <c r="AN192" s="96">
        <v>2788867.8264840422</v>
      </c>
      <c r="AO192" s="188" t="s">
        <v>421</v>
      </c>
      <c r="AP192" s="185"/>
      <c r="AQ192" s="184" t="s">
        <v>645</v>
      </c>
      <c r="AR192" s="186" t="s">
        <v>673</v>
      </c>
      <c r="AS192" s="185"/>
      <c r="AT192" s="189" t="s">
        <v>468</v>
      </c>
      <c r="AU192" s="185"/>
      <c r="AV192" s="185"/>
    </row>
    <row r="193" spans="1:48" ht="30" customHeight="1" x14ac:dyDescent="0.2">
      <c r="A193" s="5"/>
      <c r="B193" s="7"/>
      <c r="C193" s="69" t="s">
        <v>469</v>
      </c>
      <c r="D193" s="83"/>
      <c r="E193" s="88"/>
      <c r="F193" s="83" t="s">
        <v>470</v>
      </c>
      <c r="G193" s="140"/>
      <c r="H193" s="83" t="s">
        <v>72</v>
      </c>
      <c r="I193" s="140"/>
      <c r="J193" s="4"/>
      <c r="K193" s="4"/>
      <c r="L193" s="10"/>
      <c r="M193" s="4"/>
      <c r="N193" s="4"/>
      <c r="O193" s="4"/>
      <c r="P193" s="4"/>
      <c r="Q193" s="4"/>
      <c r="R193" s="83" t="s">
        <v>418</v>
      </c>
      <c r="S193" s="83" t="s">
        <v>419</v>
      </c>
      <c r="T193" s="83" t="s">
        <v>420</v>
      </c>
      <c r="U193" s="93">
        <v>39328</v>
      </c>
      <c r="V193" s="83" t="s">
        <v>471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83" t="s">
        <v>420</v>
      </c>
      <c r="AI193" s="83" t="s">
        <v>81</v>
      </c>
      <c r="AJ193" s="90">
        <v>2007</v>
      </c>
      <c r="AK193" s="14"/>
      <c r="AL193" s="14"/>
      <c r="AM193" s="14"/>
      <c r="AN193" s="96">
        <v>575104343.63131607</v>
      </c>
      <c r="AO193" s="188" t="s">
        <v>421</v>
      </c>
      <c r="AP193" s="185"/>
      <c r="AQ193" s="184" t="s">
        <v>645</v>
      </c>
      <c r="AR193" s="186" t="s">
        <v>674</v>
      </c>
      <c r="AS193" s="185"/>
      <c r="AT193" s="189" t="s">
        <v>472</v>
      </c>
      <c r="AU193" s="185"/>
      <c r="AV193" s="185"/>
    </row>
    <row r="194" spans="1:48" ht="30" customHeight="1" x14ac:dyDescent="0.2">
      <c r="A194" s="5"/>
      <c r="B194" s="7"/>
      <c r="C194" s="69" t="s">
        <v>454</v>
      </c>
      <c r="D194" s="83"/>
      <c r="E194" s="88"/>
      <c r="F194" s="83"/>
      <c r="G194" s="140"/>
      <c r="H194" s="83"/>
      <c r="I194" s="140"/>
      <c r="J194" s="4"/>
      <c r="K194" s="4"/>
      <c r="L194" s="10"/>
      <c r="M194" s="4"/>
      <c r="N194" s="4"/>
      <c r="O194" s="4"/>
      <c r="P194" s="4"/>
      <c r="Q194" s="4"/>
      <c r="R194" s="83"/>
      <c r="S194" s="83"/>
      <c r="T194" s="83"/>
      <c r="U194" s="93"/>
      <c r="V194" s="8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83"/>
      <c r="AI194" s="83" t="s">
        <v>81</v>
      </c>
      <c r="AJ194" s="90">
        <v>2007</v>
      </c>
      <c r="AK194" s="14"/>
      <c r="AL194" s="14"/>
      <c r="AM194" s="14"/>
      <c r="AN194" s="96">
        <v>85617654.567072853</v>
      </c>
      <c r="AO194" s="188"/>
      <c r="AP194" s="185"/>
      <c r="AQ194" s="184"/>
      <c r="AR194" s="186"/>
      <c r="AS194" s="185"/>
      <c r="AT194" s="189"/>
      <c r="AU194" s="185"/>
      <c r="AV194" s="185"/>
    </row>
    <row r="195" spans="1:48" ht="30" customHeight="1" x14ac:dyDescent="0.2">
      <c r="A195" s="5"/>
      <c r="B195" s="7"/>
      <c r="C195" s="69" t="s">
        <v>455</v>
      </c>
      <c r="D195" s="83"/>
      <c r="E195" s="88"/>
      <c r="F195" s="83"/>
      <c r="G195" s="140"/>
      <c r="H195" s="83"/>
      <c r="I195" s="140"/>
      <c r="J195" s="4"/>
      <c r="K195" s="4"/>
      <c r="L195" s="10"/>
      <c r="M195" s="4"/>
      <c r="N195" s="4"/>
      <c r="O195" s="4"/>
      <c r="P195" s="4"/>
      <c r="Q195" s="4"/>
      <c r="R195" s="83"/>
      <c r="S195" s="83"/>
      <c r="T195" s="83"/>
      <c r="U195" s="93"/>
      <c r="V195" s="8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83"/>
      <c r="AI195" s="83" t="s">
        <v>81</v>
      </c>
      <c r="AJ195" s="90">
        <v>2007</v>
      </c>
      <c r="AK195" s="14"/>
      <c r="AL195" s="14"/>
      <c r="AM195" s="14"/>
      <c r="AN195" s="96">
        <v>53698749.725163355</v>
      </c>
      <c r="AO195" s="188"/>
      <c r="AP195" s="185"/>
      <c r="AQ195" s="184"/>
      <c r="AR195" s="186"/>
      <c r="AS195" s="185"/>
      <c r="AT195" s="189"/>
      <c r="AU195" s="185"/>
      <c r="AV195" s="185"/>
    </row>
    <row r="196" spans="1:48" ht="30" customHeight="1" x14ac:dyDescent="0.2">
      <c r="A196" s="5"/>
      <c r="B196" s="7"/>
      <c r="C196" s="69" t="s">
        <v>473</v>
      </c>
      <c r="D196" s="83"/>
      <c r="E196" s="88"/>
      <c r="F196" s="83" t="s">
        <v>470</v>
      </c>
      <c r="G196" s="140"/>
      <c r="H196" s="83" t="s">
        <v>72</v>
      </c>
      <c r="I196" s="140"/>
      <c r="J196" s="4"/>
      <c r="K196" s="4"/>
      <c r="L196" s="10"/>
      <c r="M196" s="4"/>
      <c r="N196" s="4"/>
      <c r="O196" s="4"/>
      <c r="P196" s="4"/>
      <c r="Q196" s="4"/>
      <c r="R196" s="83" t="s">
        <v>418</v>
      </c>
      <c r="S196" s="83" t="s">
        <v>419</v>
      </c>
      <c r="T196" s="83" t="s">
        <v>420</v>
      </c>
      <c r="U196" s="93" t="s">
        <v>72</v>
      </c>
      <c r="V196" s="83" t="s">
        <v>72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83" t="s">
        <v>420</v>
      </c>
      <c r="AI196" s="83" t="s">
        <v>81</v>
      </c>
      <c r="AJ196" s="90">
        <v>2007</v>
      </c>
      <c r="AK196" s="14"/>
      <c r="AL196" s="14"/>
      <c r="AM196" s="14"/>
      <c r="AN196" s="96">
        <v>5131881255.2387867</v>
      </c>
      <c r="AO196" s="188" t="s">
        <v>421</v>
      </c>
      <c r="AP196" s="185"/>
      <c r="AQ196" s="184" t="s">
        <v>645</v>
      </c>
      <c r="AR196" s="186" t="s">
        <v>674</v>
      </c>
      <c r="AS196" s="185"/>
      <c r="AT196" s="189" t="s">
        <v>474</v>
      </c>
      <c r="AU196" s="185"/>
      <c r="AV196" s="185"/>
    </row>
    <row r="197" spans="1:48" ht="30" customHeight="1" x14ac:dyDescent="0.2">
      <c r="A197" s="5"/>
      <c r="B197" s="7"/>
      <c r="C197" s="69" t="s">
        <v>454</v>
      </c>
      <c r="D197" s="83"/>
      <c r="E197" s="88"/>
      <c r="F197" s="83"/>
      <c r="G197" s="140"/>
      <c r="H197" s="83"/>
      <c r="I197" s="140"/>
      <c r="J197" s="4"/>
      <c r="K197" s="4"/>
      <c r="L197" s="10"/>
      <c r="M197" s="4"/>
      <c r="N197" s="4"/>
      <c r="O197" s="4"/>
      <c r="P197" s="4"/>
      <c r="Q197" s="4"/>
      <c r="R197" s="83"/>
      <c r="S197" s="83"/>
      <c r="T197" s="83"/>
      <c r="U197" s="93"/>
      <c r="V197" s="8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83"/>
      <c r="AI197" s="83" t="s">
        <v>81</v>
      </c>
      <c r="AJ197" s="90">
        <v>2007</v>
      </c>
      <c r="AK197" s="14"/>
      <c r="AL197" s="14"/>
      <c r="AM197" s="14"/>
      <c r="AN197" s="96">
        <v>150807846.79071799</v>
      </c>
      <c r="AO197" s="188"/>
      <c r="AP197" s="185"/>
      <c r="AQ197" s="184"/>
      <c r="AR197" s="186"/>
      <c r="AS197" s="185"/>
      <c r="AT197" s="189"/>
      <c r="AU197" s="185"/>
      <c r="AV197" s="185"/>
    </row>
    <row r="198" spans="1:48" ht="30" customHeight="1" x14ac:dyDescent="0.2">
      <c r="A198" s="5"/>
      <c r="B198" s="7"/>
      <c r="C198" s="69" t="s">
        <v>455</v>
      </c>
      <c r="D198" s="83"/>
      <c r="E198" s="88"/>
      <c r="F198" s="83"/>
      <c r="G198" s="140"/>
      <c r="H198" s="83"/>
      <c r="I198" s="140"/>
      <c r="J198" s="4"/>
      <c r="K198" s="4"/>
      <c r="L198" s="10"/>
      <c r="M198" s="4"/>
      <c r="N198" s="4"/>
      <c r="O198" s="4"/>
      <c r="P198" s="4"/>
      <c r="Q198" s="4"/>
      <c r="R198" s="83"/>
      <c r="S198" s="83"/>
      <c r="T198" s="83"/>
      <c r="U198" s="93"/>
      <c r="V198" s="8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83"/>
      <c r="AI198" s="83" t="s">
        <v>81</v>
      </c>
      <c r="AJ198" s="90">
        <v>2007</v>
      </c>
      <c r="AK198" s="14"/>
      <c r="AL198" s="14"/>
      <c r="AM198" s="14"/>
      <c r="AN198" s="96">
        <v>90439540.998852879</v>
      </c>
      <c r="AO198" s="188"/>
      <c r="AP198" s="185"/>
      <c r="AQ198" s="184"/>
      <c r="AR198" s="186"/>
      <c r="AS198" s="185"/>
      <c r="AT198" s="189"/>
      <c r="AU198" s="185"/>
      <c r="AV198" s="185"/>
    </row>
    <row r="199" spans="1:48" ht="30" customHeight="1" x14ac:dyDescent="0.2">
      <c r="A199" s="5"/>
      <c r="B199" s="7"/>
      <c r="C199" s="69" t="s">
        <v>475</v>
      </c>
      <c r="D199" s="83"/>
      <c r="E199" s="88"/>
      <c r="F199" s="83" t="s">
        <v>74</v>
      </c>
      <c r="G199" s="140"/>
      <c r="H199" s="83" t="s">
        <v>72</v>
      </c>
      <c r="I199" s="140"/>
      <c r="J199" s="4"/>
      <c r="K199" s="4"/>
      <c r="L199" s="10"/>
      <c r="M199" s="4"/>
      <c r="N199" s="4"/>
      <c r="O199" s="4"/>
      <c r="P199" s="4"/>
      <c r="Q199" s="4"/>
      <c r="R199" s="83" t="s">
        <v>418</v>
      </c>
      <c r="S199" s="83" t="s">
        <v>419</v>
      </c>
      <c r="T199" s="83" t="s">
        <v>420</v>
      </c>
      <c r="U199" s="93" t="s">
        <v>72</v>
      </c>
      <c r="V199" s="83" t="s">
        <v>72</v>
      </c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83" t="s">
        <v>420</v>
      </c>
      <c r="AI199" s="83" t="s">
        <v>81</v>
      </c>
      <c r="AJ199" s="90">
        <v>2007</v>
      </c>
      <c r="AK199" s="14"/>
      <c r="AL199" s="14"/>
      <c r="AM199" s="14"/>
      <c r="AN199" s="96">
        <v>194218424.98505116</v>
      </c>
      <c r="AO199" s="188" t="s">
        <v>421</v>
      </c>
      <c r="AP199" s="185"/>
      <c r="AQ199" s="184" t="s">
        <v>645</v>
      </c>
      <c r="AR199" s="186" t="s">
        <v>674</v>
      </c>
      <c r="AS199" s="185"/>
      <c r="AT199" s="189" t="s">
        <v>475</v>
      </c>
      <c r="AU199" s="185"/>
      <c r="AV199" s="185"/>
    </row>
    <row r="200" spans="1:48" ht="30" customHeight="1" x14ac:dyDescent="0.2">
      <c r="A200" s="5"/>
      <c r="B200" s="7"/>
      <c r="C200" s="69" t="s">
        <v>476</v>
      </c>
      <c r="D200" s="83"/>
      <c r="E200" s="88"/>
      <c r="F200" s="83" t="s">
        <v>74</v>
      </c>
      <c r="G200" s="140"/>
      <c r="H200" s="83" t="s">
        <v>72</v>
      </c>
      <c r="I200" s="140"/>
      <c r="J200" s="4"/>
      <c r="K200" s="4"/>
      <c r="L200" s="10"/>
      <c r="M200" s="4"/>
      <c r="N200" s="4"/>
      <c r="O200" s="4"/>
      <c r="P200" s="4"/>
      <c r="Q200" s="4"/>
      <c r="R200" s="83" t="s">
        <v>418</v>
      </c>
      <c r="S200" s="83" t="s">
        <v>419</v>
      </c>
      <c r="T200" s="83" t="s">
        <v>420</v>
      </c>
      <c r="U200" s="93" t="s">
        <v>72</v>
      </c>
      <c r="V200" s="83" t="s">
        <v>72</v>
      </c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83" t="s">
        <v>420</v>
      </c>
      <c r="AI200" s="83" t="s">
        <v>81</v>
      </c>
      <c r="AJ200" s="90">
        <v>2007</v>
      </c>
      <c r="AK200" s="14"/>
      <c r="AL200" s="14"/>
      <c r="AM200" s="14"/>
      <c r="AN200" s="96">
        <v>84663173.888832361</v>
      </c>
      <c r="AO200" s="188" t="s">
        <v>421</v>
      </c>
      <c r="AP200" s="185"/>
      <c r="AQ200" s="184" t="s">
        <v>645</v>
      </c>
      <c r="AR200" s="186" t="s">
        <v>674</v>
      </c>
      <c r="AS200" s="185"/>
      <c r="AT200" s="189" t="s">
        <v>475</v>
      </c>
      <c r="AU200" s="185"/>
      <c r="AV200" s="185"/>
    </row>
    <row r="201" spans="1:48" ht="30" customHeight="1" x14ac:dyDescent="0.2">
      <c r="A201" s="5"/>
      <c r="B201" s="7"/>
      <c r="C201" s="69" t="s">
        <v>477</v>
      </c>
      <c r="D201" s="83"/>
      <c r="E201" s="88"/>
      <c r="F201" s="83" t="s">
        <v>74</v>
      </c>
      <c r="G201" s="140"/>
      <c r="H201" s="83" t="s">
        <v>72</v>
      </c>
      <c r="I201" s="140"/>
      <c r="J201" s="4"/>
      <c r="K201" s="4"/>
      <c r="L201" s="10"/>
      <c r="M201" s="4"/>
      <c r="N201" s="4"/>
      <c r="O201" s="4"/>
      <c r="P201" s="4"/>
      <c r="Q201" s="4"/>
      <c r="R201" s="83" t="s">
        <v>418</v>
      </c>
      <c r="S201" s="83" t="s">
        <v>419</v>
      </c>
      <c r="T201" s="83" t="s">
        <v>420</v>
      </c>
      <c r="U201" s="93" t="s">
        <v>72</v>
      </c>
      <c r="V201" s="83" t="s">
        <v>72</v>
      </c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83" t="s">
        <v>420</v>
      </c>
      <c r="AI201" s="83" t="s">
        <v>81</v>
      </c>
      <c r="AJ201" s="90">
        <v>2007</v>
      </c>
      <c r="AK201" s="14"/>
      <c r="AL201" s="14"/>
      <c r="AM201" s="14"/>
      <c r="AN201" s="96">
        <v>2760210.174206153</v>
      </c>
      <c r="AO201" s="188" t="s">
        <v>421</v>
      </c>
      <c r="AP201" s="185"/>
      <c r="AQ201" s="184" t="s">
        <v>645</v>
      </c>
      <c r="AR201" s="186" t="s">
        <v>674</v>
      </c>
      <c r="AS201" s="185"/>
      <c r="AT201" s="189" t="s">
        <v>475</v>
      </c>
      <c r="AU201" s="185"/>
      <c r="AV201" s="185"/>
    </row>
    <row r="202" spans="1:48" ht="30" customHeight="1" x14ac:dyDescent="0.2">
      <c r="A202" s="5"/>
      <c r="B202" s="7"/>
      <c r="C202" s="25" t="s">
        <v>478</v>
      </c>
      <c r="D202" s="51" t="s">
        <v>451</v>
      </c>
      <c r="E202" s="64" t="s">
        <v>331</v>
      </c>
      <c r="F202" s="50" t="s">
        <v>479</v>
      </c>
      <c r="G202" s="140"/>
      <c r="H202" s="84" t="s">
        <v>72</v>
      </c>
      <c r="I202" s="140"/>
      <c r="J202" s="4"/>
      <c r="K202" s="4"/>
      <c r="L202" s="10"/>
      <c r="M202" s="4"/>
      <c r="N202" s="4"/>
      <c r="O202" s="4"/>
      <c r="P202" s="4"/>
      <c r="Q202" s="4"/>
      <c r="R202" s="51" t="s">
        <v>418</v>
      </c>
      <c r="S202" s="51" t="s">
        <v>419</v>
      </c>
      <c r="T202" s="51" t="s">
        <v>420</v>
      </c>
      <c r="U202" s="51" t="s">
        <v>72</v>
      </c>
      <c r="V202" s="51" t="s">
        <v>72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51" t="s">
        <v>420</v>
      </c>
      <c r="AI202" s="83" t="s">
        <v>81</v>
      </c>
      <c r="AJ202" s="90">
        <v>2008</v>
      </c>
      <c r="AK202" s="14"/>
      <c r="AL202" s="14"/>
      <c r="AM202" s="14"/>
      <c r="AN202" s="96">
        <v>1423870800</v>
      </c>
      <c r="AO202" s="98" t="s">
        <v>421</v>
      </c>
      <c r="AP202" s="185"/>
      <c r="AQ202" s="184" t="s">
        <v>645</v>
      </c>
      <c r="AR202" s="186" t="s">
        <v>674</v>
      </c>
      <c r="AS202" s="185"/>
      <c r="AT202" s="189" t="s">
        <v>480</v>
      </c>
      <c r="AU202" s="185"/>
      <c r="AV202" s="185"/>
    </row>
    <row r="203" spans="1:48" ht="30" customHeight="1" x14ac:dyDescent="0.2">
      <c r="A203" s="5"/>
      <c r="B203" s="7"/>
      <c r="C203" s="25" t="s">
        <v>481</v>
      </c>
      <c r="D203" s="83"/>
      <c r="E203" s="88"/>
      <c r="F203" s="50" t="s">
        <v>479</v>
      </c>
      <c r="G203" s="140"/>
      <c r="H203" s="50"/>
      <c r="I203" s="140"/>
      <c r="J203" s="4"/>
      <c r="K203" s="4"/>
      <c r="L203" s="10"/>
      <c r="M203" s="4"/>
      <c r="N203" s="4"/>
      <c r="O203" s="4"/>
      <c r="P203" s="4"/>
      <c r="Q203" s="4"/>
      <c r="R203" s="51" t="s">
        <v>418</v>
      </c>
      <c r="S203" s="83"/>
      <c r="T203" s="51" t="s">
        <v>420</v>
      </c>
      <c r="U203" s="51" t="s">
        <v>72</v>
      </c>
      <c r="V203" s="51" t="s">
        <v>72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51" t="s">
        <v>420</v>
      </c>
      <c r="AI203" s="49" t="s">
        <v>81</v>
      </c>
      <c r="AJ203" s="90">
        <v>2009</v>
      </c>
      <c r="AK203" s="14"/>
      <c r="AL203" s="14"/>
      <c r="AM203" s="14"/>
      <c r="AN203" s="96">
        <v>3083880809.8792343</v>
      </c>
      <c r="AO203" s="98" t="s">
        <v>421</v>
      </c>
      <c r="AP203" s="185"/>
      <c r="AQ203" s="184" t="s">
        <v>638</v>
      </c>
      <c r="AR203" s="186" t="s">
        <v>605</v>
      </c>
      <c r="AS203" s="185"/>
      <c r="AT203" s="189" t="s">
        <v>702</v>
      </c>
      <c r="AU203" s="185"/>
      <c r="AV203" s="185"/>
    </row>
    <row r="204" spans="1:48" ht="30" customHeight="1" x14ac:dyDescent="0.2">
      <c r="A204" s="5"/>
      <c r="B204" s="7"/>
      <c r="C204" s="25" t="s">
        <v>482</v>
      </c>
      <c r="D204" s="83"/>
      <c r="E204" s="88"/>
      <c r="F204" s="50" t="s">
        <v>479</v>
      </c>
      <c r="G204" s="140"/>
      <c r="H204" s="50"/>
      <c r="I204" s="140"/>
      <c r="J204" s="4"/>
      <c r="K204" s="4"/>
      <c r="L204" s="10"/>
      <c r="M204" s="4"/>
      <c r="N204" s="4"/>
      <c r="O204" s="4"/>
      <c r="P204" s="4"/>
      <c r="Q204" s="4"/>
      <c r="R204" s="83"/>
      <c r="S204" s="83"/>
      <c r="T204" s="83"/>
      <c r="U204" s="51" t="s">
        <v>72</v>
      </c>
      <c r="V204" s="51" t="s">
        <v>72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51" t="s">
        <v>420</v>
      </c>
      <c r="AI204" s="49" t="s">
        <v>81</v>
      </c>
      <c r="AJ204" s="90">
        <v>2009</v>
      </c>
      <c r="AK204" s="14"/>
      <c r="AL204" s="14"/>
      <c r="AM204" s="14"/>
      <c r="AN204" s="96">
        <v>91716074.745790854</v>
      </c>
      <c r="AO204" s="188"/>
      <c r="AP204" s="185"/>
      <c r="AQ204" s="184"/>
      <c r="AR204" s="186"/>
      <c r="AS204" s="185"/>
      <c r="AT204" s="189"/>
      <c r="AU204" s="185"/>
      <c r="AV204" s="185"/>
    </row>
    <row r="205" spans="1:48" ht="30" customHeight="1" x14ac:dyDescent="0.2">
      <c r="A205" s="5"/>
      <c r="B205" s="7"/>
      <c r="C205" s="25" t="s">
        <v>483</v>
      </c>
      <c r="D205" s="83"/>
      <c r="E205" s="88"/>
      <c r="F205" s="50" t="s">
        <v>479</v>
      </c>
      <c r="G205" s="140"/>
      <c r="H205" s="50"/>
      <c r="I205" s="140"/>
      <c r="J205" s="4"/>
      <c r="K205" s="4"/>
      <c r="L205" s="10"/>
      <c r="M205" s="4"/>
      <c r="N205" s="4"/>
      <c r="O205" s="4"/>
      <c r="P205" s="4"/>
      <c r="Q205" s="4"/>
      <c r="R205" s="83"/>
      <c r="S205" s="83"/>
      <c r="T205" s="83"/>
      <c r="U205" s="51" t="s">
        <v>72</v>
      </c>
      <c r="V205" s="51" t="s">
        <v>72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51" t="s">
        <v>420</v>
      </c>
      <c r="AI205" s="49" t="s">
        <v>81</v>
      </c>
      <c r="AJ205" s="90">
        <v>2009</v>
      </c>
      <c r="AK205" s="14"/>
      <c r="AL205" s="14"/>
      <c r="AM205" s="14"/>
      <c r="AN205" s="96">
        <v>64999315.374975063</v>
      </c>
      <c r="AO205" s="188"/>
      <c r="AP205" s="185"/>
      <c r="AQ205" s="184"/>
      <c r="AR205" s="186"/>
      <c r="AS205" s="185"/>
      <c r="AT205" s="189"/>
      <c r="AU205" s="185"/>
      <c r="AV205" s="185"/>
    </row>
    <row r="206" spans="1:48" ht="30" customHeight="1" x14ac:dyDescent="0.2">
      <c r="A206" s="5"/>
      <c r="B206" s="7"/>
      <c r="C206" s="25" t="s">
        <v>484</v>
      </c>
      <c r="D206" s="83"/>
      <c r="E206" s="88"/>
      <c r="F206" s="50" t="s">
        <v>479</v>
      </c>
      <c r="G206" s="140"/>
      <c r="H206" s="50"/>
      <c r="I206" s="140"/>
      <c r="J206" s="4"/>
      <c r="K206" s="4"/>
      <c r="L206" s="10"/>
      <c r="M206" s="4"/>
      <c r="N206" s="4"/>
      <c r="O206" s="4"/>
      <c r="P206" s="4"/>
      <c r="Q206" s="4"/>
      <c r="R206" s="51" t="s">
        <v>485</v>
      </c>
      <c r="S206" s="51" t="s">
        <v>419</v>
      </c>
      <c r="T206" s="51" t="s">
        <v>420</v>
      </c>
      <c r="U206" s="51" t="s">
        <v>72</v>
      </c>
      <c r="V206" s="51" t="s">
        <v>72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51" t="s">
        <v>420</v>
      </c>
      <c r="AI206" s="49" t="s">
        <v>81</v>
      </c>
      <c r="AJ206" s="90">
        <v>2009</v>
      </c>
      <c r="AK206" s="14"/>
      <c r="AL206" s="14"/>
      <c r="AM206" s="14"/>
      <c r="AN206" s="96">
        <v>260675750.39977986</v>
      </c>
      <c r="AO206" s="98" t="s">
        <v>421</v>
      </c>
      <c r="AP206" s="185"/>
      <c r="AQ206" s="184" t="s">
        <v>645</v>
      </c>
      <c r="AR206" s="186" t="s">
        <v>674</v>
      </c>
      <c r="AS206" s="185"/>
      <c r="AT206" s="189" t="s">
        <v>486</v>
      </c>
      <c r="AU206" s="185"/>
      <c r="AV206" s="185"/>
    </row>
    <row r="207" spans="1:48" ht="30" customHeight="1" x14ac:dyDescent="0.2">
      <c r="A207" s="5"/>
      <c r="B207" s="7"/>
      <c r="C207" s="25" t="s">
        <v>483</v>
      </c>
      <c r="D207" s="83"/>
      <c r="E207" s="88"/>
      <c r="F207" s="50" t="s">
        <v>479</v>
      </c>
      <c r="G207" s="140"/>
      <c r="H207" s="50"/>
      <c r="I207" s="140"/>
      <c r="J207" s="4"/>
      <c r="K207" s="4"/>
      <c r="L207" s="10"/>
      <c r="M207" s="4"/>
      <c r="N207" s="4"/>
      <c r="O207" s="4"/>
      <c r="P207" s="4"/>
      <c r="Q207" s="4"/>
      <c r="R207" s="83"/>
      <c r="S207" s="83"/>
      <c r="T207" s="83"/>
      <c r="U207" s="51" t="s">
        <v>72</v>
      </c>
      <c r="V207" s="51" t="s">
        <v>72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51" t="s">
        <v>420</v>
      </c>
      <c r="AI207" s="49" t="s">
        <v>81</v>
      </c>
      <c r="AJ207" s="90">
        <v>2009</v>
      </c>
      <c r="AK207" s="14"/>
      <c r="AL207" s="14"/>
      <c r="AM207" s="14"/>
      <c r="AN207" s="96">
        <v>19363301.843701132</v>
      </c>
      <c r="AO207" s="188"/>
      <c r="AP207" s="185"/>
      <c r="AQ207" s="184"/>
      <c r="AR207" s="186"/>
      <c r="AS207" s="185"/>
      <c r="AT207" s="189"/>
      <c r="AU207" s="185"/>
      <c r="AV207" s="185"/>
    </row>
    <row r="208" spans="1:48" ht="30" customHeight="1" x14ac:dyDescent="0.2">
      <c r="A208" s="5"/>
      <c r="B208" s="7"/>
      <c r="C208" s="25" t="s">
        <v>487</v>
      </c>
      <c r="D208" s="83"/>
      <c r="E208" s="88"/>
      <c r="F208" s="50" t="s">
        <v>479</v>
      </c>
      <c r="G208" s="140"/>
      <c r="H208" s="50"/>
      <c r="I208" s="140"/>
      <c r="J208" s="4"/>
      <c r="K208" s="4"/>
      <c r="L208" s="10"/>
      <c r="M208" s="4"/>
      <c r="N208" s="4"/>
      <c r="O208" s="4"/>
      <c r="P208" s="4"/>
      <c r="Q208" s="4"/>
      <c r="R208" s="51" t="s">
        <v>485</v>
      </c>
      <c r="S208" s="51" t="s">
        <v>419</v>
      </c>
      <c r="T208" s="51" t="s">
        <v>420</v>
      </c>
      <c r="U208" s="51" t="s">
        <v>72</v>
      </c>
      <c r="V208" s="51" t="s">
        <v>72</v>
      </c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51" t="s">
        <v>420</v>
      </c>
      <c r="AI208" s="49" t="s">
        <v>81</v>
      </c>
      <c r="AJ208" s="90">
        <v>2009</v>
      </c>
      <c r="AK208" s="14"/>
      <c r="AL208" s="14"/>
      <c r="AM208" s="14"/>
      <c r="AN208" s="96">
        <v>560516632.31766438</v>
      </c>
      <c r="AO208" s="98" t="s">
        <v>421</v>
      </c>
      <c r="AP208" s="185"/>
      <c r="AQ208" s="184" t="s">
        <v>645</v>
      </c>
      <c r="AR208" s="186" t="s">
        <v>674</v>
      </c>
      <c r="AS208" s="185"/>
      <c r="AT208" s="189" t="s">
        <v>486</v>
      </c>
      <c r="AU208" s="185"/>
      <c r="AV208" s="185"/>
    </row>
    <row r="209" spans="1:48" ht="30" customHeight="1" x14ac:dyDescent="0.2">
      <c r="A209" s="5"/>
      <c r="B209" s="7"/>
      <c r="C209" s="25" t="s">
        <v>483</v>
      </c>
      <c r="D209" s="83"/>
      <c r="E209" s="88"/>
      <c r="F209" s="50" t="s">
        <v>479</v>
      </c>
      <c r="G209" s="140"/>
      <c r="H209" s="50"/>
      <c r="I209" s="140"/>
      <c r="J209" s="4"/>
      <c r="K209" s="4"/>
      <c r="L209" s="10"/>
      <c r="M209" s="4"/>
      <c r="N209" s="4"/>
      <c r="O209" s="4"/>
      <c r="P209" s="4"/>
      <c r="Q209" s="4"/>
      <c r="R209" s="83"/>
      <c r="S209" s="83"/>
      <c r="T209" s="83"/>
      <c r="U209" s="51" t="s">
        <v>72</v>
      </c>
      <c r="V209" s="51" t="s">
        <v>72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51" t="s">
        <v>420</v>
      </c>
      <c r="AI209" s="49" t="s">
        <v>81</v>
      </c>
      <c r="AJ209" s="90">
        <v>2009</v>
      </c>
      <c r="AK209" s="14"/>
      <c r="AL209" s="14"/>
      <c r="AM209" s="14"/>
      <c r="AN209" s="96">
        <v>44280813.953095488</v>
      </c>
      <c r="AO209" s="188"/>
      <c r="AP209" s="185"/>
      <c r="AQ209" s="184"/>
      <c r="AR209" s="186"/>
      <c r="AS209" s="185"/>
      <c r="AT209" s="189"/>
      <c r="AU209" s="185"/>
      <c r="AV209" s="185"/>
    </row>
    <row r="210" spans="1:48" ht="30" customHeight="1" x14ac:dyDescent="0.2">
      <c r="A210" s="5"/>
      <c r="B210" s="7"/>
      <c r="C210" s="25" t="s">
        <v>488</v>
      </c>
      <c r="D210" s="83"/>
      <c r="E210" s="88"/>
      <c r="F210" s="50" t="s">
        <v>479</v>
      </c>
      <c r="G210" s="140"/>
      <c r="H210" s="50"/>
      <c r="I210" s="140"/>
      <c r="J210" s="4"/>
      <c r="K210" s="4"/>
      <c r="L210" s="10"/>
      <c r="M210" s="4"/>
      <c r="N210" s="4"/>
      <c r="O210" s="4"/>
      <c r="P210" s="4"/>
      <c r="Q210" s="4"/>
      <c r="R210" s="51" t="s">
        <v>418</v>
      </c>
      <c r="S210" s="51" t="s">
        <v>419</v>
      </c>
      <c r="T210" s="51" t="s">
        <v>420</v>
      </c>
      <c r="U210" s="51" t="s">
        <v>72</v>
      </c>
      <c r="V210" s="51" t="s">
        <v>72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51" t="s">
        <v>420</v>
      </c>
      <c r="AI210" s="49" t="s">
        <v>81</v>
      </c>
      <c r="AJ210" s="90">
        <v>2009</v>
      </c>
      <c r="AK210" s="14"/>
      <c r="AL210" s="14"/>
      <c r="AM210" s="14"/>
      <c r="AN210" s="96">
        <v>48917815.184087068</v>
      </c>
      <c r="AO210" s="98" t="s">
        <v>421</v>
      </c>
      <c r="AP210" s="185"/>
      <c r="AQ210" s="184" t="s">
        <v>645</v>
      </c>
      <c r="AR210" s="186" t="s">
        <v>674</v>
      </c>
      <c r="AS210" s="185"/>
      <c r="AT210" s="189" t="s">
        <v>489</v>
      </c>
      <c r="AU210" s="185"/>
      <c r="AV210" s="185"/>
    </row>
    <row r="211" spans="1:48" ht="30" customHeight="1" x14ac:dyDescent="0.2">
      <c r="A211" s="5"/>
      <c r="B211" s="7"/>
      <c r="C211" s="25" t="s">
        <v>490</v>
      </c>
      <c r="D211" s="83"/>
      <c r="E211" s="88"/>
      <c r="F211" s="50" t="s">
        <v>479</v>
      </c>
      <c r="G211" s="140"/>
      <c r="H211" s="50"/>
      <c r="I211" s="140"/>
      <c r="J211" s="4"/>
      <c r="K211" s="4"/>
      <c r="L211" s="10"/>
      <c r="M211" s="4"/>
      <c r="N211" s="4"/>
      <c r="O211" s="4"/>
      <c r="P211" s="4"/>
      <c r="Q211" s="4"/>
      <c r="R211" s="51" t="s">
        <v>418</v>
      </c>
      <c r="S211" s="51" t="s">
        <v>419</v>
      </c>
      <c r="T211" s="51" t="s">
        <v>420</v>
      </c>
      <c r="U211" s="51" t="s">
        <v>72</v>
      </c>
      <c r="V211" s="51" t="s">
        <v>72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51" t="s">
        <v>420</v>
      </c>
      <c r="AI211" s="49" t="s">
        <v>81</v>
      </c>
      <c r="AJ211" s="90">
        <v>2009</v>
      </c>
      <c r="AK211" s="14"/>
      <c r="AL211" s="14"/>
      <c r="AM211" s="14"/>
      <c r="AN211" s="96">
        <v>315237000</v>
      </c>
      <c r="AO211" s="98" t="s">
        <v>421</v>
      </c>
      <c r="AP211" s="185"/>
      <c r="AQ211" s="184" t="s">
        <v>645</v>
      </c>
      <c r="AR211" s="186" t="s">
        <v>703</v>
      </c>
      <c r="AS211" s="185"/>
      <c r="AT211" s="189" t="s">
        <v>704</v>
      </c>
      <c r="AU211" s="185"/>
      <c r="AV211" s="185"/>
    </row>
    <row r="212" spans="1:48" ht="30" customHeight="1" x14ac:dyDescent="0.2">
      <c r="A212" s="5"/>
      <c r="B212" s="7"/>
      <c r="C212" s="25" t="s">
        <v>491</v>
      </c>
      <c r="D212" s="83"/>
      <c r="E212" s="88"/>
      <c r="F212" s="50" t="s">
        <v>479</v>
      </c>
      <c r="G212" s="140"/>
      <c r="H212" s="50"/>
      <c r="I212" s="140"/>
      <c r="J212" s="4"/>
      <c r="K212" s="4"/>
      <c r="L212" s="10"/>
      <c r="M212" s="4"/>
      <c r="N212" s="4"/>
      <c r="O212" s="4"/>
      <c r="P212" s="4"/>
      <c r="Q212" s="4"/>
      <c r="R212" s="51" t="s">
        <v>418</v>
      </c>
      <c r="S212" s="51" t="s">
        <v>419</v>
      </c>
      <c r="T212" s="51" t="s">
        <v>420</v>
      </c>
      <c r="U212" s="51" t="s">
        <v>72</v>
      </c>
      <c r="V212" s="51" t="s">
        <v>72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51" t="s">
        <v>420</v>
      </c>
      <c r="AI212" s="49" t="s">
        <v>81</v>
      </c>
      <c r="AJ212" s="90">
        <v>2009</v>
      </c>
      <c r="AK212" s="14"/>
      <c r="AL212" s="14"/>
      <c r="AM212" s="14"/>
      <c r="AN212" s="96">
        <v>110000000</v>
      </c>
      <c r="AO212" s="98" t="s">
        <v>421</v>
      </c>
      <c r="AP212" s="185"/>
      <c r="AQ212" s="184" t="s">
        <v>645</v>
      </c>
      <c r="AR212" s="186" t="s">
        <v>703</v>
      </c>
      <c r="AS212" s="185"/>
      <c r="AT212" s="189" t="s">
        <v>704</v>
      </c>
      <c r="AU212" s="185"/>
      <c r="AV212" s="185"/>
    </row>
    <row r="213" spans="1:48" ht="30" customHeight="1" x14ac:dyDescent="0.2">
      <c r="A213" s="5"/>
      <c r="B213" s="7"/>
      <c r="C213" s="25" t="s">
        <v>492</v>
      </c>
      <c r="D213" s="83"/>
      <c r="E213" s="88"/>
      <c r="F213" s="50" t="s">
        <v>479</v>
      </c>
      <c r="G213" s="140"/>
      <c r="H213" s="50"/>
      <c r="I213" s="140"/>
      <c r="J213" s="4"/>
      <c r="K213" s="4"/>
      <c r="L213" s="10"/>
      <c r="M213" s="4"/>
      <c r="N213" s="4"/>
      <c r="O213" s="4"/>
      <c r="P213" s="4"/>
      <c r="Q213" s="4"/>
      <c r="R213" s="51" t="s">
        <v>418</v>
      </c>
      <c r="S213" s="51" t="s">
        <v>419</v>
      </c>
      <c r="T213" s="51" t="s">
        <v>420</v>
      </c>
      <c r="U213" s="51" t="s">
        <v>72</v>
      </c>
      <c r="V213" s="51" t="s">
        <v>72</v>
      </c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51" t="s">
        <v>420</v>
      </c>
      <c r="AI213" s="49" t="s">
        <v>81</v>
      </c>
      <c r="AJ213" s="90">
        <v>2009</v>
      </c>
      <c r="AK213" s="14"/>
      <c r="AL213" s="14"/>
      <c r="AM213" s="14"/>
      <c r="AN213" s="96">
        <v>42580000</v>
      </c>
      <c r="AO213" s="98" t="s">
        <v>421</v>
      </c>
      <c r="AP213" s="185"/>
      <c r="AQ213" s="184" t="s">
        <v>645</v>
      </c>
      <c r="AR213" s="186" t="s">
        <v>703</v>
      </c>
      <c r="AS213" s="185"/>
      <c r="AT213" s="189" t="s">
        <v>704</v>
      </c>
      <c r="AU213" s="185"/>
      <c r="AV213" s="185"/>
    </row>
    <row r="214" spans="1:48" ht="30" customHeight="1" x14ac:dyDescent="0.2">
      <c r="A214" s="5"/>
      <c r="B214" s="7"/>
      <c r="C214" s="25" t="s">
        <v>493</v>
      </c>
      <c r="D214" s="83"/>
      <c r="E214" s="88"/>
      <c r="F214" s="50" t="s">
        <v>479</v>
      </c>
      <c r="G214" s="140"/>
      <c r="H214" s="83"/>
      <c r="I214" s="140"/>
      <c r="J214" s="4"/>
      <c r="K214" s="4"/>
      <c r="L214" s="10"/>
      <c r="M214" s="4"/>
      <c r="N214" s="4"/>
      <c r="O214" s="4"/>
      <c r="P214" s="4"/>
      <c r="Q214" s="4"/>
      <c r="R214" s="51" t="s">
        <v>418</v>
      </c>
      <c r="S214" s="51" t="s">
        <v>419</v>
      </c>
      <c r="T214" s="51" t="s">
        <v>420</v>
      </c>
      <c r="U214" s="51" t="s">
        <v>72</v>
      </c>
      <c r="V214" s="51" t="s">
        <v>72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51" t="s">
        <v>420</v>
      </c>
      <c r="AI214" s="49" t="s">
        <v>81</v>
      </c>
      <c r="AJ214" s="90">
        <v>2009</v>
      </c>
      <c r="AK214" s="14"/>
      <c r="AL214" s="14"/>
      <c r="AM214" s="14"/>
      <c r="AN214" s="96">
        <v>7513328.6615276802</v>
      </c>
      <c r="AO214" s="98" t="s">
        <v>421</v>
      </c>
      <c r="AP214" s="185"/>
      <c r="AQ214" s="184" t="s">
        <v>652</v>
      </c>
      <c r="AR214" s="186" t="s">
        <v>700</v>
      </c>
      <c r="AS214" s="185"/>
      <c r="AT214" s="189" t="s">
        <v>509</v>
      </c>
      <c r="AU214" s="185"/>
      <c r="AV214" s="185"/>
    </row>
    <row r="215" spans="1:48" ht="30" customHeight="1" x14ac:dyDescent="0.2">
      <c r="A215" s="5"/>
      <c r="B215" s="7"/>
      <c r="C215" s="25" t="s">
        <v>494</v>
      </c>
      <c r="D215" s="83"/>
      <c r="E215" s="88"/>
      <c r="F215" s="50" t="s">
        <v>479</v>
      </c>
      <c r="G215" s="140"/>
      <c r="H215" s="83"/>
      <c r="I215" s="140"/>
      <c r="J215" s="4"/>
      <c r="K215" s="4"/>
      <c r="L215" s="10"/>
      <c r="M215" s="4"/>
      <c r="N215" s="4"/>
      <c r="O215" s="4"/>
      <c r="P215" s="4"/>
      <c r="Q215" s="4"/>
      <c r="R215" s="51" t="s">
        <v>418</v>
      </c>
      <c r="S215" s="51" t="s">
        <v>419</v>
      </c>
      <c r="T215" s="51" t="s">
        <v>420</v>
      </c>
      <c r="U215" s="51" t="s">
        <v>72</v>
      </c>
      <c r="V215" s="51" t="s">
        <v>72</v>
      </c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51" t="s">
        <v>420</v>
      </c>
      <c r="AI215" s="49" t="s">
        <v>81</v>
      </c>
      <c r="AJ215" s="90">
        <v>2009</v>
      </c>
      <c r="AK215" s="14"/>
      <c r="AL215" s="14"/>
      <c r="AM215" s="14"/>
      <c r="AN215" s="96">
        <v>20186315.618695717</v>
      </c>
      <c r="AO215" s="98" t="s">
        <v>421</v>
      </c>
      <c r="AP215" s="185"/>
      <c r="AQ215" s="184" t="s">
        <v>652</v>
      </c>
      <c r="AR215" s="186" t="s">
        <v>700</v>
      </c>
      <c r="AS215" s="185"/>
      <c r="AT215" s="189" t="s">
        <v>509</v>
      </c>
      <c r="AU215" s="185"/>
      <c r="AV215" s="185"/>
    </row>
    <row r="216" spans="1:48" ht="30" customHeight="1" x14ac:dyDescent="0.2">
      <c r="A216" s="5"/>
      <c r="B216" s="7"/>
      <c r="C216" s="25" t="s">
        <v>495</v>
      </c>
      <c r="D216" s="83"/>
      <c r="E216" s="88"/>
      <c r="F216" s="50" t="s">
        <v>479</v>
      </c>
      <c r="G216" s="140"/>
      <c r="H216" s="83"/>
      <c r="I216" s="140"/>
      <c r="J216" s="4"/>
      <c r="K216" s="4"/>
      <c r="L216" s="10"/>
      <c r="M216" s="4"/>
      <c r="N216" s="4"/>
      <c r="O216" s="4"/>
      <c r="P216" s="4"/>
      <c r="Q216" s="4"/>
      <c r="R216" s="51" t="s">
        <v>418</v>
      </c>
      <c r="S216" s="51" t="s">
        <v>419</v>
      </c>
      <c r="T216" s="51" t="s">
        <v>420</v>
      </c>
      <c r="U216" s="51" t="s">
        <v>72</v>
      </c>
      <c r="V216" s="51" t="s">
        <v>72</v>
      </c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51" t="s">
        <v>420</v>
      </c>
      <c r="AI216" s="49" t="s">
        <v>81</v>
      </c>
      <c r="AJ216" s="90">
        <v>2009</v>
      </c>
      <c r="AK216" s="14"/>
      <c r="AL216" s="14"/>
      <c r="AM216" s="14"/>
      <c r="AN216" s="96">
        <v>12073944.456477884</v>
      </c>
      <c r="AO216" s="98" t="s">
        <v>421</v>
      </c>
      <c r="AP216" s="185"/>
      <c r="AQ216" s="184" t="s">
        <v>652</v>
      </c>
      <c r="AR216" s="186" t="s">
        <v>700</v>
      </c>
      <c r="AS216" s="185"/>
      <c r="AT216" s="189" t="s">
        <v>509</v>
      </c>
      <c r="AU216" s="185"/>
      <c r="AV216" s="185"/>
    </row>
    <row r="217" spans="1:48" ht="30" customHeight="1" x14ac:dyDescent="0.2">
      <c r="A217" s="5"/>
      <c r="B217" s="7"/>
      <c r="C217" s="25" t="s">
        <v>496</v>
      </c>
      <c r="D217" s="83"/>
      <c r="E217" s="88"/>
      <c r="F217" s="50" t="s">
        <v>479</v>
      </c>
      <c r="G217" s="140"/>
      <c r="H217" s="83"/>
      <c r="I217" s="140"/>
      <c r="J217" s="4"/>
      <c r="K217" s="4"/>
      <c r="L217" s="10"/>
      <c r="M217" s="4"/>
      <c r="N217" s="4"/>
      <c r="O217" s="4"/>
      <c r="P217" s="4"/>
      <c r="Q217" s="4"/>
      <c r="R217" s="51" t="s">
        <v>418</v>
      </c>
      <c r="S217" s="51" t="s">
        <v>419</v>
      </c>
      <c r="T217" s="51" t="s">
        <v>420</v>
      </c>
      <c r="U217" s="51" t="s">
        <v>72</v>
      </c>
      <c r="V217" s="51" t="s">
        <v>72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51" t="s">
        <v>420</v>
      </c>
      <c r="AI217" s="49" t="s">
        <v>81</v>
      </c>
      <c r="AJ217" s="90">
        <v>2009</v>
      </c>
      <c r="AK217" s="14"/>
      <c r="AL217" s="14"/>
      <c r="AM217" s="14"/>
      <c r="AN217" s="96">
        <v>25036333.702830691</v>
      </c>
      <c r="AO217" s="98" t="s">
        <v>421</v>
      </c>
      <c r="AP217" s="185"/>
      <c r="AQ217" s="184" t="s">
        <v>652</v>
      </c>
      <c r="AR217" s="186" t="s">
        <v>700</v>
      </c>
      <c r="AS217" s="185"/>
      <c r="AT217" s="189" t="s">
        <v>509</v>
      </c>
      <c r="AU217" s="185"/>
      <c r="AV217" s="185"/>
    </row>
    <row r="218" spans="1:48" ht="30" customHeight="1" x14ac:dyDescent="0.2">
      <c r="A218" s="5"/>
      <c r="B218" s="7"/>
      <c r="C218" s="70" t="s">
        <v>497</v>
      </c>
      <c r="D218" s="65" t="s">
        <v>451</v>
      </c>
      <c r="E218" s="65" t="s">
        <v>498</v>
      </c>
      <c r="F218" s="50" t="s">
        <v>479</v>
      </c>
      <c r="G218" s="140"/>
      <c r="H218" s="83"/>
      <c r="I218" s="140"/>
      <c r="J218" s="4"/>
      <c r="K218" s="4"/>
      <c r="L218" s="10"/>
      <c r="M218" s="4"/>
      <c r="N218" s="4"/>
      <c r="O218" s="4"/>
      <c r="P218" s="4"/>
      <c r="Q218" s="4"/>
      <c r="R218" s="51" t="s">
        <v>418</v>
      </c>
      <c r="S218" s="51" t="s">
        <v>176</v>
      </c>
      <c r="T218" s="51" t="s">
        <v>420</v>
      </c>
      <c r="U218" s="51" t="s">
        <v>499</v>
      </c>
      <c r="V218" s="51" t="s">
        <v>500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51" t="s">
        <v>420</v>
      </c>
      <c r="AI218" s="49" t="s">
        <v>81</v>
      </c>
      <c r="AJ218" s="90">
        <v>2010</v>
      </c>
      <c r="AK218" s="14"/>
      <c r="AL218" s="14"/>
      <c r="AM218" s="14"/>
      <c r="AN218" s="96">
        <v>163858200</v>
      </c>
      <c r="AO218" s="98" t="s">
        <v>421</v>
      </c>
      <c r="AP218" s="185"/>
      <c r="AQ218" s="184" t="s">
        <v>645</v>
      </c>
      <c r="AR218" s="186" t="s">
        <v>674</v>
      </c>
      <c r="AS218" s="185"/>
      <c r="AT218" s="190" t="s">
        <v>486</v>
      </c>
      <c r="AU218" s="185"/>
      <c r="AV218" s="185"/>
    </row>
    <row r="219" spans="1:48" ht="30" customHeight="1" x14ac:dyDescent="0.2">
      <c r="A219" s="5"/>
      <c r="B219" s="7"/>
      <c r="C219" s="71" t="s">
        <v>501</v>
      </c>
      <c r="D219" s="65" t="s">
        <v>451</v>
      </c>
      <c r="E219" s="65" t="s">
        <v>331</v>
      </c>
      <c r="F219" s="51" t="s">
        <v>479</v>
      </c>
      <c r="G219" s="140"/>
      <c r="H219" s="83"/>
      <c r="I219" s="140"/>
      <c r="J219" s="4"/>
      <c r="K219" s="4"/>
      <c r="L219" s="10"/>
      <c r="M219" s="4"/>
      <c r="N219" s="4"/>
      <c r="O219" s="4"/>
      <c r="P219" s="4"/>
      <c r="Q219" s="4"/>
      <c r="R219" s="51" t="s">
        <v>418</v>
      </c>
      <c r="S219" s="51" t="s">
        <v>419</v>
      </c>
      <c r="T219" s="51" t="s">
        <v>420</v>
      </c>
      <c r="U219" s="94">
        <v>40262</v>
      </c>
      <c r="V219" s="51" t="s">
        <v>502</v>
      </c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51" t="s">
        <v>420</v>
      </c>
      <c r="AI219" s="49" t="s">
        <v>81</v>
      </c>
      <c r="AJ219" s="90">
        <v>2010</v>
      </c>
      <c r="AK219" s="14"/>
      <c r="AL219" s="14"/>
      <c r="AM219" s="14"/>
      <c r="AN219" s="96">
        <v>32917090</v>
      </c>
      <c r="AO219" s="98" t="s">
        <v>421</v>
      </c>
      <c r="AP219" s="185"/>
      <c r="AQ219" s="184" t="s">
        <v>645</v>
      </c>
      <c r="AR219" s="186" t="s">
        <v>674</v>
      </c>
      <c r="AS219" s="185"/>
      <c r="AT219" s="190" t="s">
        <v>503</v>
      </c>
      <c r="AU219" s="185"/>
      <c r="AV219" s="185"/>
    </row>
    <row r="220" spans="1:48" ht="30" customHeight="1" x14ac:dyDescent="0.2">
      <c r="A220" s="5"/>
      <c r="B220" s="7"/>
      <c r="C220" s="72" t="s">
        <v>504</v>
      </c>
      <c r="D220" s="84" t="s">
        <v>72</v>
      </c>
      <c r="E220" s="84" t="s">
        <v>72</v>
      </c>
      <c r="F220" s="51" t="s">
        <v>479</v>
      </c>
      <c r="G220" s="140"/>
      <c r="H220" s="83"/>
      <c r="I220" s="140"/>
      <c r="J220" s="4"/>
      <c r="K220" s="4"/>
      <c r="L220" s="10"/>
      <c r="M220" s="4"/>
      <c r="N220" s="4"/>
      <c r="O220" s="4"/>
      <c r="P220" s="4"/>
      <c r="Q220" s="4"/>
      <c r="R220" s="84" t="s">
        <v>418</v>
      </c>
      <c r="S220" s="84" t="s">
        <v>419</v>
      </c>
      <c r="T220" s="84" t="s">
        <v>420</v>
      </c>
      <c r="U220" s="51" t="s">
        <v>72</v>
      </c>
      <c r="V220" s="51" t="s">
        <v>72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51" t="s">
        <v>420</v>
      </c>
      <c r="AI220" s="49" t="s">
        <v>81</v>
      </c>
      <c r="AJ220" s="90">
        <v>2011</v>
      </c>
      <c r="AK220" s="14"/>
      <c r="AL220" s="14"/>
      <c r="AM220" s="14"/>
      <c r="AN220" s="96">
        <v>92575959.790467396</v>
      </c>
      <c r="AO220" s="188" t="s">
        <v>421</v>
      </c>
      <c r="AP220" s="185"/>
      <c r="AQ220" s="184" t="s">
        <v>638</v>
      </c>
      <c r="AR220" s="186" t="s">
        <v>605</v>
      </c>
      <c r="AS220" s="185"/>
      <c r="AT220" s="189" t="s">
        <v>701</v>
      </c>
      <c r="AU220" s="185"/>
      <c r="AV220" s="185"/>
    </row>
    <row r="221" spans="1:48" ht="30" customHeight="1" x14ac:dyDescent="0.2">
      <c r="A221" s="5"/>
      <c r="B221" s="7"/>
      <c r="C221" s="73" t="s">
        <v>505</v>
      </c>
      <c r="D221" s="84" t="s">
        <v>72</v>
      </c>
      <c r="E221" s="84" t="s">
        <v>72</v>
      </c>
      <c r="F221" s="51" t="s">
        <v>479</v>
      </c>
      <c r="G221" s="140"/>
      <c r="H221" s="83"/>
      <c r="I221" s="140"/>
      <c r="J221" s="4"/>
      <c r="K221" s="4"/>
      <c r="L221" s="10"/>
      <c r="M221" s="4"/>
      <c r="N221" s="4"/>
      <c r="O221" s="4"/>
      <c r="P221" s="4"/>
      <c r="Q221" s="4"/>
      <c r="R221" s="84" t="s">
        <v>418</v>
      </c>
      <c r="S221" s="84" t="s">
        <v>419</v>
      </c>
      <c r="T221" s="84" t="s">
        <v>420</v>
      </c>
      <c r="U221" s="51" t="s">
        <v>72</v>
      </c>
      <c r="V221" s="51" t="s">
        <v>72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51" t="s">
        <v>420</v>
      </c>
      <c r="AI221" s="49" t="s">
        <v>81</v>
      </c>
      <c r="AJ221" s="90">
        <v>2011</v>
      </c>
      <c r="AK221" s="14"/>
      <c r="AL221" s="14"/>
      <c r="AM221" s="14"/>
      <c r="AN221" s="96">
        <v>109398598.04309413</v>
      </c>
      <c r="AO221" s="188" t="s">
        <v>421</v>
      </c>
      <c r="AP221" s="185"/>
      <c r="AQ221" s="184" t="s">
        <v>638</v>
      </c>
      <c r="AR221" s="186" t="s">
        <v>605</v>
      </c>
      <c r="AS221" s="185"/>
      <c r="AT221" s="189" t="s">
        <v>701</v>
      </c>
      <c r="AU221" s="185"/>
      <c r="AV221" s="185"/>
    </row>
    <row r="222" spans="1:48" ht="30" customHeight="1" x14ac:dyDescent="0.2">
      <c r="A222" s="5"/>
      <c r="B222" s="7"/>
      <c r="C222" s="72" t="s">
        <v>506</v>
      </c>
      <c r="D222" s="84" t="s">
        <v>72</v>
      </c>
      <c r="E222" s="84" t="s">
        <v>72</v>
      </c>
      <c r="F222" s="51" t="s">
        <v>479</v>
      </c>
      <c r="G222" s="140"/>
      <c r="H222" s="83"/>
      <c r="I222" s="140"/>
      <c r="J222" s="4"/>
      <c r="K222" s="4"/>
      <c r="L222" s="10"/>
      <c r="M222" s="4"/>
      <c r="N222" s="4"/>
      <c r="O222" s="4"/>
      <c r="P222" s="4"/>
      <c r="Q222" s="4"/>
      <c r="R222" s="84" t="s">
        <v>418</v>
      </c>
      <c r="S222" s="84" t="s">
        <v>72</v>
      </c>
      <c r="T222" s="84" t="s">
        <v>72</v>
      </c>
      <c r="U222" s="51" t="s">
        <v>72</v>
      </c>
      <c r="V222" s="51" t="s">
        <v>72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51" t="s">
        <v>420</v>
      </c>
      <c r="AI222" s="49" t="s">
        <v>81</v>
      </c>
      <c r="AJ222" s="90">
        <v>2011</v>
      </c>
      <c r="AK222" s="14"/>
      <c r="AL222" s="14"/>
      <c r="AM222" s="14"/>
      <c r="AN222" s="96">
        <v>14425010.090973293</v>
      </c>
      <c r="AO222" s="188" t="s">
        <v>421</v>
      </c>
      <c r="AP222" s="185"/>
      <c r="AQ222" s="184" t="s">
        <v>645</v>
      </c>
      <c r="AR222" s="186"/>
      <c r="AS222" s="185"/>
      <c r="AT222" s="189"/>
      <c r="AU222" s="185"/>
      <c r="AV222" s="185"/>
    </row>
    <row r="223" spans="1:48" ht="30" customHeight="1" x14ac:dyDescent="0.2">
      <c r="A223" s="5"/>
      <c r="B223" s="7"/>
      <c r="C223" s="73" t="s">
        <v>507</v>
      </c>
      <c r="D223" s="84" t="s">
        <v>72</v>
      </c>
      <c r="E223" s="84" t="s">
        <v>72</v>
      </c>
      <c r="F223" s="51" t="s">
        <v>479</v>
      </c>
      <c r="G223" s="140"/>
      <c r="H223" s="83"/>
      <c r="I223" s="140"/>
      <c r="J223" s="4"/>
      <c r="K223" s="4"/>
      <c r="L223" s="10"/>
      <c r="M223" s="4"/>
      <c r="N223" s="4"/>
      <c r="O223" s="4"/>
      <c r="P223" s="4"/>
      <c r="Q223" s="4"/>
      <c r="R223" s="84" t="s">
        <v>418</v>
      </c>
      <c r="S223" s="84" t="s">
        <v>72</v>
      </c>
      <c r="T223" s="84" t="s">
        <v>72</v>
      </c>
      <c r="U223" s="51" t="s">
        <v>72</v>
      </c>
      <c r="V223" s="51" t="s">
        <v>72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51" t="s">
        <v>420</v>
      </c>
      <c r="AI223" s="49" t="s">
        <v>81</v>
      </c>
      <c r="AJ223" s="90">
        <v>2011</v>
      </c>
      <c r="AK223" s="14"/>
      <c r="AL223" s="14"/>
      <c r="AM223" s="14"/>
      <c r="AN223" s="96">
        <v>9164582.0754651725</v>
      </c>
      <c r="AO223" s="188" t="s">
        <v>421</v>
      </c>
      <c r="AP223" s="185"/>
      <c r="AQ223" s="184" t="s">
        <v>645</v>
      </c>
      <c r="AR223" s="186"/>
      <c r="AS223" s="185"/>
      <c r="AT223" s="189"/>
      <c r="AU223" s="185"/>
      <c r="AV223" s="185"/>
    </row>
    <row r="224" spans="1:48" ht="30" customHeight="1" x14ac:dyDescent="0.2">
      <c r="A224" s="5"/>
      <c r="B224" s="7"/>
      <c r="C224" s="74" t="s">
        <v>508</v>
      </c>
      <c r="D224" s="85" t="s">
        <v>72</v>
      </c>
      <c r="E224" s="85" t="s">
        <v>72</v>
      </c>
      <c r="F224" s="51" t="s">
        <v>479</v>
      </c>
      <c r="G224" s="140"/>
      <c r="H224" s="83"/>
      <c r="I224" s="140"/>
      <c r="J224" s="4"/>
      <c r="K224" s="4"/>
      <c r="L224" s="10"/>
      <c r="M224" s="4"/>
      <c r="N224" s="4"/>
      <c r="O224" s="4"/>
      <c r="P224" s="4"/>
      <c r="Q224" s="4"/>
      <c r="R224" s="85" t="s">
        <v>418</v>
      </c>
      <c r="S224" s="85" t="s">
        <v>176</v>
      </c>
      <c r="T224" s="85" t="s">
        <v>420</v>
      </c>
      <c r="U224" s="51" t="s">
        <v>72</v>
      </c>
      <c r="V224" s="51" t="s">
        <v>72</v>
      </c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51" t="s">
        <v>420</v>
      </c>
      <c r="AI224" s="49" t="s">
        <v>81</v>
      </c>
      <c r="AJ224" s="90">
        <v>2011</v>
      </c>
      <c r="AK224" s="14"/>
      <c r="AL224" s="14"/>
      <c r="AM224" s="14"/>
      <c r="AN224" s="96">
        <v>190792360.9490416</v>
      </c>
      <c r="AO224" s="188" t="s">
        <v>421</v>
      </c>
      <c r="AP224" s="185"/>
      <c r="AQ224" s="184" t="s">
        <v>645</v>
      </c>
      <c r="AR224" s="186" t="s">
        <v>674</v>
      </c>
      <c r="AS224" s="185"/>
      <c r="AT224" s="188" t="s">
        <v>509</v>
      </c>
      <c r="AU224" s="185"/>
      <c r="AV224" s="185"/>
    </row>
    <row r="225" spans="1:48" ht="30" customHeight="1" x14ac:dyDescent="0.2">
      <c r="A225" s="5"/>
      <c r="B225" s="7"/>
      <c r="C225" s="75" t="s">
        <v>510</v>
      </c>
      <c r="D225" s="85" t="s">
        <v>72</v>
      </c>
      <c r="E225" s="85" t="s">
        <v>72</v>
      </c>
      <c r="F225" s="51" t="s">
        <v>479</v>
      </c>
      <c r="G225" s="140"/>
      <c r="H225" s="83"/>
      <c r="I225" s="140"/>
      <c r="J225" s="4"/>
      <c r="K225" s="4"/>
      <c r="L225" s="10"/>
      <c r="M225" s="4"/>
      <c r="N225" s="4"/>
      <c r="O225" s="4"/>
      <c r="P225" s="4"/>
      <c r="Q225" s="4"/>
      <c r="R225" s="85" t="s">
        <v>485</v>
      </c>
      <c r="S225" s="85" t="s">
        <v>419</v>
      </c>
      <c r="T225" s="85" t="s">
        <v>420</v>
      </c>
      <c r="U225" s="51" t="s">
        <v>72</v>
      </c>
      <c r="V225" s="51" t="s">
        <v>72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51" t="s">
        <v>420</v>
      </c>
      <c r="AI225" s="49" t="s">
        <v>81</v>
      </c>
      <c r="AJ225" s="90">
        <v>2011</v>
      </c>
      <c r="AK225" s="14"/>
      <c r="AL225" s="14"/>
      <c r="AM225" s="14"/>
      <c r="AN225" s="96">
        <v>139901871.30121672</v>
      </c>
      <c r="AO225" s="188" t="s">
        <v>421</v>
      </c>
      <c r="AP225" s="185"/>
      <c r="AQ225" s="184" t="s">
        <v>645</v>
      </c>
      <c r="AR225" s="186" t="s">
        <v>674</v>
      </c>
      <c r="AS225" s="185"/>
      <c r="AT225" s="188" t="s">
        <v>509</v>
      </c>
      <c r="AU225" s="185"/>
      <c r="AV225" s="185"/>
    </row>
    <row r="226" spans="1:48" ht="30" customHeight="1" x14ac:dyDescent="0.2">
      <c r="A226" s="5"/>
      <c r="B226" s="7"/>
      <c r="C226" s="76" t="s">
        <v>511</v>
      </c>
      <c r="D226" s="84" t="s">
        <v>72</v>
      </c>
      <c r="E226" s="84" t="s">
        <v>72</v>
      </c>
      <c r="F226" s="51" t="s">
        <v>479</v>
      </c>
      <c r="G226" s="140"/>
      <c r="H226" s="83"/>
      <c r="I226" s="140"/>
      <c r="J226" s="4"/>
      <c r="K226" s="4"/>
      <c r="L226" s="10"/>
      <c r="M226" s="4"/>
      <c r="N226" s="4"/>
      <c r="O226" s="4"/>
      <c r="P226" s="4"/>
      <c r="Q226" s="4"/>
      <c r="R226" s="84" t="s">
        <v>485</v>
      </c>
      <c r="S226" s="84" t="s">
        <v>72</v>
      </c>
      <c r="T226" s="84" t="s">
        <v>420</v>
      </c>
      <c r="U226" s="51" t="s">
        <v>72</v>
      </c>
      <c r="V226" s="51" t="s">
        <v>72</v>
      </c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51" t="s">
        <v>420</v>
      </c>
      <c r="AI226" s="49" t="s">
        <v>81</v>
      </c>
      <c r="AJ226" s="90">
        <v>2011</v>
      </c>
      <c r="AK226" s="14"/>
      <c r="AL226" s="14"/>
      <c r="AM226" s="14"/>
      <c r="AN226" s="96">
        <v>38343200.645464532</v>
      </c>
      <c r="AO226" s="188" t="s">
        <v>421</v>
      </c>
      <c r="AP226" s="185"/>
      <c r="AQ226" s="184" t="s">
        <v>645</v>
      </c>
      <c r="AR226" s="186" t="s">
        <v>674</v>
      </c>
      <c r="AS226" s="185"/>
      <c r="AT226" s="188" t="s">
        <v>509</v>
      </c>
      <c r="AU226" s="185"/>
      <c r="AV226" s="185"/>
    </row>
    <row r="227" spans="1:48" ht="30" customHeight="1" x14ac:dyDescent="0.2">
      <c r="A227" s="5"/>
      <c r="B227" s="7"/>
      <c r="C227" s="76" t="s">
        <v>512</v>
      </c>
      <c r="D227" s="84" t="s">
        <v>72</v>
      </c>
      <c r="E227" s="84" t="s">
        <v>72</v>
      </c>
      <c r="F227" s="51" t="s">
        <v>479</v>
      </c>
      <c r="G227" s="140"/>
      <c r="H227" s="83"/>
      <c r="I227" s="140"/>
      <c r="J227" s="4"/>
      <c r="K227" s="4"/>
      <c r="L227" s="10"/>
      <c r="M227" s="4"/>
      <c r="N227" s="4"/>
      <c r="O227" s="4"/>
      <c r="P227" s="4"/>
      <c r="Q227" s="4"/>
      <c r="R227" s="84" t="s">
        <v>418</v>
      </c>
      <c r="S227" s="84" t="s">
        <v>419</v>
      </c>
      <c r="T227" s="84" t="s">
        <v>420</v>
      </c>
      <c r="U227" s="51" t="s">
        <v>72</v>
      </c>
      <c r="V227" s="51" t="s">
        <v>72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51" t="s">
        <v>420</v>
      </c>
      <c r="AI227" s="49" t="s">
        <v>81</v>
      </c>
      <c r="AJ227" s="90">
        <v>2011</v>
      </c>
      <c r="AK227" s="14"/>
      <c r="AL227" s="14"/>
      <c r="AM227" s="14"/>
      <c r="AN227" s="96">
        <v>8639734.8736958876</v>
      </c>
      <c r="AO227" s="188" t="s">
        <v>421</v>
      </c>
      <c r="AP227" s="185"/>
      <c r="AQ227" s="184" t="s">
        <v>645</v>
      </c>
      <c r="AR227" s="186" t="s">
        <v>674</v>
      </c>
      <c r="AS227" s="185"/>
      <c r="AT227" s="188" t="s">
        <v>509</v>
      </c>
      <c r="AU227" s="185"/>
      <c r="AV227" s="185"/>
    </row>
    <row r="228" spans="1:48" ht="30" customHeight="1" x14ac:dyDescent="0.2">
      <c r="A228" s="5"/>
      <c r="B228" s="7"/>
      <c r="C228" s="76" t="s">
        <v>513</v>
      </c>
      <c r="D228" s="84" t="s">
        <v>72</v>
      </c>
      <c r="E228" s="84" t="s">
        <v>72</v>
      </c>
      <c r="F228" s="51" t="s">
        <v>479</v>
      </c>
      <c r="G228" s="140"/>
      <c r="H228" s="83"/>
      <c r="I228" s="140"/>
      <c r="J228" s="4"/>
      <c r="K228" s="4"/>
      <c r="L228" s="10"/>
      <c r="M228" s="4"/>
      <c r="N228" s="4"/>
      <c r="O228" s="4"/>
      <c r="P228" s="4"/>
      <c r="Q228" s="4"/>
      <c r="R228" s="84" t="s">
        <v>418</v>
      </c>
      <c r="S228" s="84" t="s">
        <v>72</v>
      </c>
      <c r="T228" s="84" t="s">
        <v>420</v>
      </c>
      <c r="U228" s="51" t="s">
        <v>72</v>
      </c>
      <c r="V228" s="51" t="s">
        <v>72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51" t="s">
        <v>420</v>
      </c>
      <c r="AI228" s="49" t="s">
        <v>81</v>
      </c>
      <c r="AJ228" s="90">
        <v>2011</v>
      </c>
      <c r="AK228" s="14"/>
      <c r="AL228" s="14"/>
      <c r="AM228" s="14"/>
      <c r="AN228" s="96">
        <v>23291895.230581254</v>
      </c>
      <c r="AO228" s="188" t="s">
        <v>421</v>
      </c>
      <c r="AP228" s="185"/>
      <c r="AQ228" s="184" t="s">
        <v>645</v>
      </c>
      <c r="AR228" s="186" t="s">
        <v>674</v>
      </c>
      <c r="AS228" s="185"/>
      <c r="AT228" s="188" t="s">
        <v>509</v>
      </c>
      <c r="AU228" s="185"/>
      <c r="AV228" s="185"/>
    </row>
    <row r="229" spans="1:48" ht="30" customHeight="1" x14ac:dyDescent="0.2">
      <c r="A229" s="5"/>
      <c r="B229" s="7"/>
      <c r="C229" s="77" t="s">
        <v>514</v>
      </c>
      <c r="D229" s="84" t="s">
        <v>72</v>
      </c>
      <c r="E229" s="84" t="s">
        <v>72</v>
      </c>
      <c r="F229" s="51" t="s">
        <v>410</v>
      </c>
      <c r="G229" s="140"/>
      <c r="H229" s="83"/>
      <c r="I229" s="140"/>
      <c r="J229" s="4"/>
      <c r="K229" s="4"/>
      <c r="L229" s="10"/>
      <c r="M229" s="4"/>
      <c r="N229" s="4"/>
      <c r="O229" s="4"/>
      <c r="P229" s="4"/>
      <c r="Q229" s="4"/>
      <c r="R229" s="84" t="s">
        <v>418</v>
      </c>
      <c r="S229" s="84" t="s">
        <v>419</v>
      </c>
      <c r="T229" s="84" t="s">
        <v>420</v>
      </c>
      <c r="U229" s="51" t="s">
        <v>72</v>
      </c>
      <c r="V229" s="51" t="s">
        <v>72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51" t="s">
        <v>420</v>
      </c>
      <c r="AI229" s="49" t="s">
        <v>81</v>
      </c>
      <c r="AJ229" s="90">
        <v>2011</v>
      </c>
      <c r="AK229" s="14"/>
      <c r="AL229" s="14"/>
      <c r="AM229" s="14"/>
      <c r="AN229" s="96">
        <v>731098996.62053251</v>
      </c>
      <c r="AO229" s="188" t="s">
        <v>421</v>
      </c>
      <c r="AP229" s="185"/>
      <c r="AQ229" s="184" t="s">
        <v>645</v>
      </c>
      <c r="AR229" s="186" t="s">
        <v>668</v>
      </c>
      <c r="AS229" s="185"/>
      <c r="AT229" s="188" t="s">
        <v>515</v>
      </c>
      <c r="AU229" s="185"/>
      <c r="AV229" s="185"/>
    </row>
    <row r="230" spans="1:48" ht="30" customHeight="1" x14ac:dyDescent="0.2">
      <c r="A230" s="5"/>
      <c r="B230" s="7"/>
      <c r="C230" s="77" t="s">
        <v>516</v>
      </c>
      <c r="D230" s="84" t="s">
        <v>72</v>
      </c>
      <c r="E230" s="84" t="s">
        <v>72</v>
      </c>
      <c r="F230" s="51" t="s">
        <v>410</v>
      </c>
      <c r="G230" s="140"/>
      <c r="H230" s="83"/>
      <c r="I230" s="140"/>
      <c r="J230" s="4"/>
      <c r="K230" s="4"/>
      <c r="L230" s="10"/>
      <c r="M230" s="4"/>
      <c r="N230" s="4"/>
      <c r="O230" s="4"/>
      <c r="P230" s="4"/>
      <c r="Q230" s="4"/>
      <c r="R230" s="84" t="s">
        <v>418</v>
      </c>
      <c r="S230" s="84"/>
      <c r="T230" s="84"/>
      <c r="U230" s="51" t="s">
        <v>72</v>
      </c>
      <c r="V230" s="51" t="s">
        <v>72</v>
      </c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51" t="s">
        <v>420</v>
      </c>
      <c r="AI230" s="49" t="s">
        <v>81</v>
      </c>
      <c r="AJ230" s="90">
        <v>2011</v>
      </c>
      <c r="AK230" s="14"/>
      <c r="AL230" s="14"/>
      <c r="AM230" s="14"/>
      <c r="AN230" s="96">
        <v>38015779.365687214</v>
      </c>
      <c r="AO230" s="188"/>
      <c r="AP230" s="185"/>
      <c r="AQ230" s="184"/>
      <c r="AR230" s="186"/>
      <c r="AS230" s="185"/>
      <c r="AT230" s="188"/>
      <c r="AU230" s="185"/>
      <c r="AV230" s="185"/>
    </row>
    <row r="231" spans="1:48" ht="30" customHeight="1" x14ac:dyDescent="0.2">
      <c r="A231" s="5"/>
      <c r="B231" s="7"/>
      <c r="C231" s="77" t="s">
        <v>517</v>
      </c>
      <c r="D231" s="84" t="s">
        <v>72</v>
      </c>
      <c r="E231" s="84" t="s">
        <v>72</v>
      </c>
      <c r="F231" s="51" t="s">
        <v>410</v>
      </c>
      <c r="G231" s="140"/>
      <c r="H231" s="83"/>
      <c r="I231" s="140"/>
      <c r="J231" s="4"/>
      <c r="K231" s="4"/>
      <c r="L231" s="10"/>
      <c r="M231" s="4"/>
      <c r="N231" s="4"/>
      <c r="O231" s="4"/>
      <c r="P231" s="4"/>
      <c r="Q231" s="4"/>
      <c r="R231" s="84" t="s">
        <v>418</v>
      </c>
      <c r="S231" s="84"/>
      <c r="T231" s="84"/>
      <c r="U231" s="51" t="s">
        <v>72</v>
      </c>
      <c r="V231" s="51" t="s">
        <v>72</v>
      </c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51" t="s">
        <v>420</v>
      </c>
      <c r="AI231" s="49" t="s">
        <v>81</v>
      </c>
      <c r="AJ231" s="90">
        <v>2011</v>
      </c>
      <c r="AK231" s="14"/>
      <c r="AL231" s="14"/>
      <c r="AM231" s="14"/>
      <c r="AN231" s="96">
        <v>27872281.381800696</v>
      </c>
      <c r="AO231" s="188"/>
      <c r="AP231" s="185"/>
      <c r="AQ231" s="184"/>
      <c r="AR231" s="186"/>
      <c r="AS231" s="185"/>
      <c r="AT231" s="188"/>
      <c r="AU231" s="185"/>
      <c r="AV231" s="185"/>
    </row>
    <row r="232" spans="1:48" ht="30" customHeight="1" x14ac:dyDescent="0.2">
      <c r="A232" s="5"/>
      <c r="B232" s="7"/>
      <c r="C232" s="77" t="s">
        <v>518</v>
      </c>
      <c r="D232" s="84" t="s">
        <v>72</v>
      </c>
      <c r="E232" s="84" t="s">
        <v>72</v>
      </c>
      <c r="F232" s="51" t="s">
        <v>410</v>
      </c>
      <c r="G232" s="140"/>
      <c r="H232" s="83"/>
      <c r="I232" s="140"/>
      <c r="J232" s="4"/>
      <c r="K232" s="4"/>
      <c r="L232" s="10"/>
      <c r="M232" s="4"/>
      <c r="N232" s="4"/>
      <c r="O232" s="4"/>
      <c r="P232" s="4"/>
      <c r="Q232" s="4"/>
      <c r="R232" s="84" t="s">
        <v>418</v>
      </c>
      <c r="S232" s="84" t="s">
        <v>419</v>
      </c>
      <c r="T232" s="84" t="s">
        <v>420</v>
      </c>
      <c r="U232" s="51" t="s">
        <v>72</v>
      </c>
      <c r="V232" s="51" t="s">
        <v>72</v>
      </c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51" t="s">
        <v>420</v>
      </c>
      <c r="AI232" s="49" t="s">
        <v>81</v>
      </c>
      <c r="AJ232" s="90">
        <v>2011</v>
      </c>
      <c r="AK232" s="14"/>
      <c r="AL232" s="14"/>
      <c r="AM232" s="14"/>
      <c r="AN232" s="96">
        <v>50021185.994659789</v>
      </c>
      <c r="AO232" s="188" t="s">
        <v>421</v>
      </c>
      <c r="AP232" s="185"/>
      <c r="AQ232" s="184" t="s">
        <v>645</v>
      </c>
      <c r="AR232" s="186" t="s">
        <v>675</v>
      </c>
      <c r="AS232" s="185"/>
      <c r="AT232" s="188" t="s">
        <v>519</v>
      </c>
      <c r="AU232" s="185"/>
      <c r="AV232" s="185"/>
    </row>
    <row r="233" spans="1:48" ht="30" customHeight="1" x14ac:dyDescent="0.2">
      <c r="A233" s="5"/>
      <c r="B233" s="7"/>
      <c r="C233" s="77" t="s">
        <v>516</v>
      </c>
      <c r="D233" s="84" t="s">
        <v>72</v>
      </c>
      <c r="E233" s="84" t="s">
        <v>72</v>
      </c>
      <c r="F233" s="51" t="s">
        <v>410</v>
      </c>
      <c r="G233" s="140"/>
      <c r="H233" s="83"/>
      <c r="I233" s="140"/>
      <c r="J233" s="4"/>
      <c r="K233" s="4"/>
      <c r="L233" s="10"/>
      <c r="M233" s="4"/>
      <c r="N233" s="4"/>
      <c r="O233" s="4"/>
      <c r="P233" s="4"/>
      <c r="Q233" s="4"/>
      <c r="R233" s="84" t="s">
        <v>418</v>
      </c>
      <c r="S233" s="84"/>
      <c r="T233" s="84"/>
      <c r="U233" s="51" t="s">
        <v>72</v>
      </c>
      <c r="V233" s="51" t="s">
        <v>72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51" t="s">
        <v>420</v>
      </c>
      <c r="AI233" s="49" t="s">
        <v>81</v>
      </c>
      <c r="AJ233" s="90">
        <v>2011</v>
      </c>
      <c r="AK233" s="14"/>
      <c r="AL233" s="14"/>
      <c r="AM233" s="14"/>
      <c r="AN233" s="96">
        <v>2993503.1447962844</v>
      </c>
      <c r="AO233" s="188"/>
      <c r="AP233" s="185"/>
      <c r="AQ233" s="184"/>
      <c r="AR233" s="186"/>
      <c r="AS233" s="185"/>
      <c r="AT233" s="188"/>
      <c r="AU233" s="185"/>
      <c r="AV233" s="185"/>
    </row>
    <row r="234" spans="1:48" ht="30" customHeight="1" x14ac:dyDescent="0.2">
      <c r="A234" s="5"/>
      <c r="B234" s="7"/>
      <c r="C234" s="77" t="s">
        <v>520</v>
      </c>
      <c r="D234" s="84" t="s">
        <v>72</v>
      </c>
      <c r="E234" s="84" t="s">
        <v>72</v>
      </c>
      <c r="F234" s="51" t="s">
        <v>410</v>
      </c>
      <c r="G234" s="140"/>
      <c r="H234" s="83"/>
      <c r="I234" s="140"/>
      <c r="J234" s="4"/>
      <c r="K234" s="4"/>
      <c r="L234" s="10"/>
      <c r="M234" s="4"/>
      <c r="N234" s="4"/>
      <c r="O234" s="4"/>
      <c r="P234" s="4"/>
      <c r="Q234" s="4"/>
      <c r="R234" s="84" t="s">
        <v>418</v>
      </c>
      <c r="S234" s="84" t="s">
        <v>419</v>
      </c>
      <c r="T234" s="84" t="s">
        <v>420</v>
      </c>
      <c r="U234" s="51" t="s">
        <v>72</v>
      </c>
      <c r="V234" s="51" t="s">
        <v>72</v>
      </c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51" t="s">
        <v>420</v>
      </c>
      <c r="AI234" s="49" t="s">
        <v>81</v>
      </c>
      <c r="AJ234" s="90">
        <v>2011</v>
      </c>
      <c r="AK234" s="14"/>
      <c r="AL234" s="14"/>
      <c r="AM234" s="14"/>
      <c r="AN234" s="96">
        <v>49002891.815656818</v>
      </c>
      <c r="AO234" s="188" t="s">
        <v>421</v>
      </c>
      <c r="AP234" s="185"/>
      <c r="AQ234" s="184" t="s">
        <v>645</v>
      </c>
      <c r="AR234" s="186" t="s">
        <v>676</v>
      </c>
      <c r="AS234" s="185"/>
      <c r="AT234" s="188" t="s">
        <v>521</v>
      </c>
      <c r="AU234" s="185"/>
      <c r="AV234" s="185"/>
    </row>
    <row r="235" spans="1:48" ht="30" customHeight="1" x14ac:dyDescent="0.2">
      <c r="A235" s="5"/>
      <c r="B235" s="7"/>
      <c r="C235" s="77" t="s">
        <v>516</v>
      </c>
      <c r="D235" s="84" t="s">
        <v>72</v>
      </c>
      <c r="E235" s="84" t="s">
        <v>72</v>
      </c>
      <c r="F235" s="51" t="s">
        <v>410</v>
      </c>
      <c r="G235" s="140"/>
      <c r="H235" s="83"/>
      <c r="I235" s="140"/>
      <c r="J235" s="4"/>
      <c r="K235" s="4"/>
      <c r="L235" s="10"/>
      <c r="M235" s="4"/>
      <c r="N235" s="4"/>
      <c r="O235" s="4"/>
      <c r="P235" s="4"/>
      <c r="Q235" s="4"/>
      <c r="R235" s="84" t="s">
        <v>418</v>
      </c>
      <c r="S235" s="84"/>
      <c r="T235" s="84"/>
      <c r="U235" s="51" t="s">
        <v>72</v>
      </c>
      <c r="V235" s="51" t="s">
        <v>72</v>
      </c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51" t="s">
        <v>420</v>
      </c>
      <c r="AI235" s="49" t="s">
        <v>81</v>
      </c>
      <c r="AJ235" s="90">
        <v>2011</v>
      </c>
      <c r="AK235" s="14"/>
      <c r="AL235" s="14"/>
      <c r="AM235" s="14"/>
      <c r="AN235" s="96">
        <v>3451333.0375298336</v>
      </c>
      <c r="AO235" s="188"/>
      <c r="AP235" s="185"/>
      <c r="AQ235" s="184"/>
      <c r="AR235" s="186"/>
      <c r="AS235" s="185"/>
      <c r="AT235" s="188"/>
      <c r="AU235" s="185"/>
      <c r="AV235" s="185"/>
    </row>
    <row r="236" spans="1:48" ht="30" customHeight="1" x14ac:dyDescent="0.2">
      <c r="A236" s="5"/>
      <c r="B236" s="7"/>
      <c r="C236" s="77" t="s">
        <v>522</v>
      </c>
      <c r="D236" s="84" t="s">
        <v>72</v>
      </c>
      <c r="E236" s="84" t="s">
        <v>72</v>
      </c>
      <c r="F236" s="51" t="s">
        <v>410</v>
      </c>
      <c r="G236" s="140"/>
      <c r="H236" s="83"/>
      <c r="I236" s="140"/>
      <c r="J236" s="4"/>
      <c r="K236" s="4"/>
      <c r="L236" s="10"/>
      <c r="M236" s="4"/>
      <c r="N236" s="4"/>
      <c r="O236" s="4"/>
      <c r="P236" s="4"/>
      <c r="Q236" s="4"/>
      <c r="R236" s="84" t="s">
        <v>418</v>
      </c>
      <c r="S236" s="84" t="s">
        <v>419</v>
      </c>
      <c r="T236" s="84" t="s">
        <v>420</v>
      </c>
      <c r="U236" s="51" t="s">
        <v>72</v>
      </c>
      <c r="V236" s="51" t="s">
        <v>72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51" t="s">
        <v>420</v>
      </c>
      <c r="AI236" s="49" t="s">
        <v>81</v>
      </c>
      <c r="AJ236" s="90">
        <v>2011</v>
      </c>
      <c r="AK236" s="14"/>
      <c r="AL236" s="14"/>
      <c r="AM236" s="14"/>
      <c r="AN236" s="96">
        <v>30085964.379633244</v>
      </c>
      <c r="AO236" s="188" t="s">
        <v>421</v>
      </c>
      <c r="AP236" s="185"/>
      <c r="AQ236" s="184" t="s">
        <v>645</v>
      </c>
      <c r="AR236" s="186" t="s">
        <v>671</v>
      </c>
      <c r="AS236" s="185"/>
      <c r="AT236" s="188" t="s">
        <v>523</v>
      </c>
      <c r="AU236" s="185"/>
      <c r="AV236" s="185"/>
    </row>
    <row r="237" spans="1:48" ht="30" customHeight="1" x14ac:dyDescent="0.2">
      <c r="A237" s="5"/>
      <c r="B237" s="7"/>
      <c r="C237" s="77" t="s">
        <v>524</v>
      </c>
      <c r="D237" s="84" t="s">
        <v>72</v>
      </c>
      <c r="E237" s="84" t="s">
        <v>72</v>
      </c>
      <c r="F237" s="51" t="s">
        <v>410</v>
      </c>
      <c r="G237" s="140"/>
      <c r="H237" s="83"/>
      <c r="I237" s="140"/>
      <c r="J237" s="4"/>
      <c r="K237" s="4"/>
      <c r="L237" s="10"/>
      <c r="M237" s="4"/>
      <c r="N237" s="4"/>
      <c r="O237" s="4"/>
      <c r="P237" s="4"/>
      <c r="Q237" s="4"/>
      <c r="R237" s="84" t="s">
        <v>418</v>
      </c>
      <c r="S237" s="84" t="s">
        <v>419</v>
      </c>
      <c r="T237" s="84" t="s">
        <v>420</v>
      </c>
      <c r="U237" s="51" t="s">
        <v>72</v>
      </c>
      <c r="V237" s="51" t="s">
        <v>72</v>
      </c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51" t="s">
        <v>420</v>
      </c>
      <c r="AI237" s="49" t="s">
        <v>81</v>
      </c>
      <c r="AJ237" s="90">
        <v>2011</v>
      </c>
      <c r="AK237" s="14"/>
      <c r="AL237" s="14"/>
      <c r="AM237" s="14"/>
      <c r="AN237" s="96">
        <v>60141742.172932409</v>
      </c>
      <c r="AO237" s="188" t="s">
        <v>421</v>
      </c>
      <c r="AP237" s="185"/>
      <c r="AQ237" s="184" t="s">
        <v>645</v>
      </c>
      <c r="AR237" s="186" t="s">
        <v>677</v>
      </c>
      <c r="AS237" s="185"/>
      <c r="AT237" s="188" t="s">
        <v>525</v>
      </c>
      <c r="AU237" s="185"/>
      <c r="AV237" s="185"/>
    </row>
    <row r="238" spans="1:48" ht="30" customHeight="1" x14ac:dyDescent="0.2">
      <c r="A238" s="5"/>
      <c r="B238" s="7"/>
      <c r="C238" s="78" t="s">
        <v>516</v>
      </c>
      <c r="D238" s="84" t="s">
        <v>72</v>
      </c>
      <c r="E238" s="84" t="s">
        <v>72</v>
      </c>
      <c r="F238" s="51" t="s">
        <v>410</v>
      </c>
      <c r="G238" s="140"/>
      <c r="H238" s="83"/>
      <c r="I238" s="140"/>
      <c r="J238" s="4"/>
      <c r="K238" s="4"/>
      <c r="L238" s="10"/>
      <c r="M238" s="4"/>
      <c r="N238" s="4"/>
      <c r="O238" s="4"/>
      <c r="P238" s="4"/>
      <c r="Q238" s="4"/>
      <c r="R238" s="84" t="s">
        <v>418</v>
      </c>
      <c r="S238" s="84"/>
      <c r="T238" s="84"/>
      <c r="U238" s="51" t="s">
        <v>72</v>
      </c>
      <c r="V238" s="51" t="s">
        <v>72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51" t="s">
        <v>420</v>
      </c>
      <c r="AI238" s="49" t="s">
        <v>81</v>
      </c>
      <c r="AJ238" s="90">
        <v>2011</v>
      </c>
      <c r="AK238" s="14"/>
      <c r="AL238" s="14"/>
      <c r="AM238" s="14"/>
      <c r="AN238" s="96">
        <v>4226122.0867712246</v>
      </c>
      <c r="AO238" s="188"/>
      <c r="AP238" s="185"/>
      <c r="AQ238" s="184"/>
      <c r="AR238" s="186"/>
      <c r="AS238" s="185"/>
      <c r="AT238" s="188"/>
      <c r="AU238" s="185"/>
      <c r="AV238" s="185"/>
    </row>
    <row r="239" spans="1:48" ht="30" customHeight="1" x14ac:dyDescent="0.2">
      <c r="A239" s="5"/>
      <c r="B239" s="7"/>
      <c r="C239" s="77" t="s">
        <v>526</v>
      </c>
      <c r="D239" s="86" t="s">
        <v>72</v>
      </c>
      <c r="E239" s="84" t="s">
        <v>72</v>
      </c>
      <c r="F239" s="51" t="s">
        <v>410</v>
      </c>
      <c r="G239" s="140"/>
      <c r="H239" s="83"/>
      <c r="I239" s="140"/>
      <c r="J239" s="4"/>
      <c r="K239" s="4"/>
      <c r="L239" s="10"/>
      <c r="M239" s="4"/>
      <c r="N239" s="4"/>
      <c r="O239" s="4"/>
      <c r="P239" s="4"/>
      <c r="Q239" s="4"/>
      <c r="R239" s="84" t="s">
        <v>418</v>
      </c>
      <c r="S239" s="84" t="s">
        <v>72</v>
      </c>
      <c r="T239" s="84" t="s">
        <v>420</v>
      </c>
      <c r="U239" s="51" t="s">
        <v>72</v>
      </c>
      <c r="V239" s="51" t="s">
        <v>72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51" t="s">
        <v>420</v>
      </c>
      <c r="AI239" s="49" t="s">
        <v>81</v>
      </c>
      <c r="AJ239" s="90">
        <v>2011</v>
      </c>
      <c r="AK239" s="14"/>
      <c r="AL239" s="14"/>
      <c r="AM239" s="14"/>
      <c r="AN239" s="95">
        <v>623012505.51396096</v>
      </c>
      <c r="AO239" s="188" t="s">
        <v>421</v>
      </c>
      <c r="AP239" s="185"/>
      <c r="AQ239" s="184" t="s">
        <v>645</v>
      </c>
      <c r="AR239" s="186" t="s">
        <v>659</v>
      </c>
      <c r="AS239" s="185"/>
      <c r="AT239" s="188" t="s">
        <v>527</v>
      </c>
      <c r="AU239" s="185"/>
      <c r="AV239" s="185"/>
    </row>
    <row r="240" spans="1:48" ht="30" customHeight="1" x14ac:dyDescent="0.2">
      <c r="A240" s="5"/>
      <c r="B240" s="7"/>
      <c r="C240" s="77" t="s">
        <v>517</v>
      </c>
      <c r="D240" s="86" t="s">
        <v>72</v>
      </c>
      <c r="E240" s="84" t="s">
        <v>72</v>
      </c>
      <c r="F240" s="51" t="s">
        <v>410</v>
      </c>
      <c r="G240" s="140"/>
      <c r="H240" s="83"/>
      <c r="I240" s="140"/>
      <c r="J240" s="4"/>
      <c r="K240" s="4"/>
      <c r="L240" s="10"/>
      <c r="M240" s="4"/>
      <c r="N240" s="4"/>
      <c r="O240" s="4"/>
      <c r="P240" s="4"/>
      <c r="Q240" s="4"/>
      <c r="R240" s="84" t="s">
        <v>418</v>
      </c>
      <c r="S240" s="84" t="s">
        <v>72</v>
      </c>
      <c r="T240" s="84" t="s">
        <v>72</v>
      </c>
      <c r="U240" s="51" t="s">
        <v>72</v>
      </c>
      <c r="V240" s="51" t="s">
        <v>72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51" t="s">
        <v>420</v>
      </c>
      <c r="AI240" s="49" t="s">
        <v>81</v>
      </c>
      <c r="AJ240" s="90">
        <v>2011</v>
      </c>
      <c r="AK240" s="14"/>
      <c r="AL240" s="14"/>
      <c r="AM240" s="14"/>
      <c r="AN240" s="96">
        <v>21349231.761531636</v>
      </c>
      <c r="AO240" s="188"/>
      <c r="AP240" s="185"/>
      <c r="AQ240" s="184"/>
      <c r="AR240" s="186"/>
      <c r="AS240" s="185"/>
      <c r="AT240" s="188" t="s">
        <v>72</v>
      </c>
      <c r="AU240" s="185"/>
      <c r="AV240" s="185"/>
    </row>
    <row r="241" spans="1:48" ht="30" customHeight="1" x14ac:dyDescent="0.2">
      <c r="A241" s="5"/>
      <c r="B241" s="7"/>
      <c r="C241" s="77" t="s">
        <v>528</v>
      </c>
      <c r="D241" s="86" t="s">
        <v>72</v>
      </c>
      <c r="E241" s="84" t="s">
        <v>72</v>
      </c>
      <c r="F241" s="51" t="s">
        <v>410</v>
      </c>
      <c r="G241" s="140"/>
      <c r="H241" s="83"/>
      <c r="I241" s="140"/>
      <c r="J241" s="4"/>
      <c r="K241" s="4"/>
      <c r="L241" s="10"/>
      <c r="M241" s="4"/>
      <c r="N241" s="4"/>
      <c r="O241" s="4"/>
      <c r="P241" s="4"/>
      <c r="Q241" s="4"/>
      <c r="R241" s="84" t="s">
        <v>418</v>
      </c>
      <c r="S241" s="84" t="s">
        <v>419</v>
      </c>
      <c r="T241" s="84" t="s">
        <v>420</v>
      </c>
      <c r="U241" s="51" t="s">
        <v>72</v>
      </c>
      <c r="V241" s="51" t="s">
        <v>72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51" t="s">
        <v>420</v>
      </c>
      <c r="AI241" s="49" t="s">
        <v>81</v>
      </c>
      <c r="AJ241" s="90">
        <v>2011</v>
      </c>
      <c r="AK241" s="14"/>
      <c r="AL241" s="14"/>
      <c r="AM241" s="14"/>
      <c r="AN241" s="96">
        <v>486672247.83550978</v>
      </c>
      <c r="AO241" s="188" t="s">
        <v>421</v>
      </c>
      <c r="AP241" s="185"/>
      <c r="AQ241" s="184" t="s">
        <v>645</v>
      </c>
      <c r="AR241" s="186" t="s">
        <v>678</v>
      </c>
      <c r="AS241" s="185"/>
      <c r="AT241" s="188" t="s">
        <v>529</v>
      </c>
      <c r="AU241" s="185"/>
      <c r="AV241" s="185"/>
    </row>
    <row r="242" spans="1:48" ht="30" customHeight="1" x14ac:dyDescent="0.2">
      <c r="A242" s="5"/>
      <c r="B242" s="7"/>
      <c r="C242" s="77" t="s">
        <v>516</v>
      </c>
      <c r="D242" s="86" t="s">
        <v>72</v>
      </c>
      <c r="E242" s="84" t="s">
        <v>72</v>
      </c>
      <c r="F242" s="51" t="s">
        <v>410</v>
      </c>
      <c r="G242" s="140"/>
      <c r="H242" s="83"/>
      <c r="I242" s="140"/>
      <c r="J242" s="4"/>
      <c r="K242" s="4"/>
      <c r="L242" s="10"/>
      <c r="M242" s="4"/>
      <c r="N242" s="4"/>
      <c r="O242" s="4"/>
      <c r="P242" s="4"/>
      <c r="Q242" s="4"/>
      <c r="R242" s="84" t="s">
        <v>418</v>
      </c>
      <c r="S242" s="84" t="s">
        <v>72</v>
      </c>
      <c r="T242" s="84" t="s">
        <v>72</v>
      </c>
      <c r="U242" s="51" t="s">
        <v>72</v>
      </c>
      <c r="V242" s="51" t="s">
        <v>72</v>
      </c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51" t="s">
        <v>420</v>
      </c>
      <c r="AI242" s="49" t="s">
        <v>81</v>
      </c>
      <c r="AJ242" s="90">
        <v>2011</v>
      </c>
      <c r="AK242" s="14"/>
      <c r="AL242" s="14"/>
      <c r="AM242" s="14"/>
      <c r="AN242" s="96">
        <v>27985319.804135185</v>
      </c>
      <c r="AO242" s="188"/>
      <c r="AP242" s="185"/>
      <c r="AQ242" s="184"/>
      <c r="AR242" s="186"/>
      <c r="AS242" s="185"/>
      <c r="AT242" s="188" t="s">
        <v>72</v>
      </c>
      <c r="AU242" s="185"/>
      <c r="AV242" s="185"/>
    </row>
    <row r="243" spans="1:48" ht="30" customHeight="1" x14ac:dyDescent="0.2">
      <c r="A243" s="5"/>
      <c r="B243" s="7"/>
      <c r="C243" s="77" t="s">
        <v>517</v>
      </c>
      <c r="D243" s="86" t="s">
        <v>72</v>
      </c>
      <c r="E243" s="84" t="s">
        <v>72</v>
      </c>
      <c r="F243" s="51" t="s">
        <v>410</v>
      </c>
      <c r="G243" s="140"/>
      <c r="H243" s="83"/>
      <c r="I243" s="140"/>
      <c r="J243" s="4"/>
      <c r="K243" s="4"/>
      <c r="L243" s="10"/>
      <c r="M243" s="4"/>
      <c r="N243" s="4"/>
      <c r="O243" s="4"/>
      <c r="P243" s="4"/>
      <c r="Q243" s="4"/>
      <c r="R243" s="84" t="s">
        <v>418</v>
      </c>
      <c r="S243" s="84" t="s">
        <v>72</v>
      </c>
      <c r="T243" s="84" t="s">
        <v>72</v>
      </c>
      <c r="U243" s="51" t="s">
        <v>72</v>
      </c>
      <c r="V243" s="51" t="s">
        <v>72</v>
      </c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51" t="s">
        <v>420</v>
      </c>
      <c r="AI243" s="49" t="s">
        <v>81</v>
      </c>
      <c r="AJ243" s="90">
        <v>2011</v>
      </c>
      <c r="AK243" s="14"/>
      <c r="AL243" s="14"/>
      <c r="AM243" s="14"/>
      <c r="AN243" s="96">
        <v>20850821.757120468</v>
      </c>
      <c r="AO243" s="188"/>
      <c r="AP243" s="185"/>
      <c r="AQ243" s="184"/>
      <c r="AR243" s="186"/>
      <c r="AS243" s="185"/>
      <c r="AT243" s="188" t="s">
        <v>72</v>
      </c>
      <c r="AU243" s="185"/>
      <c r="AV243" s="185"/>
    </row>
    <row r="244" spans="1:48" ht="30" customHeight="1" x14ac:dyDescent="0.2">
      <c r="A244" s="5"/>
      <c r="B244" s="7"/>
      <c r="C244" s="77" t="s">
        <v>530</v>
      </c>
      <c r="D244" s="86" t="s">
        <v>72</v>
      </c>
      <c r="E244" s="84" t="s">
        <v>72</v>
      </c>
      <c r="F244" s="51" t="s">
        <v>410</v>
      </c>
      <c r="G244" s="140"/>
      <c r="H244" s="83"/>
      <c r="I244" s="140"/>
      <c r="J244" s="4"/>
      <c r="K244" s="4"/>
      <c r="L244" s="10"/>
      <c r="M244" s="4"/>
      <c r="N244" s="4"/>
      <c r="O244" s="4"/>
      <c r="P244" s="4"/>
      <c r="Q244" s="4"/>
      <c r="R244" s="84" t="s">
        <v>418</v>
      </c>
      <c r="S244" s="84" t="s">
        <v>419</v>
      </c>
      <c r="T244" s="84" t="s">
        <v>420</v>
      </c>
      <c r="U244" s="51" t="s">
        <v>72</v>
      </c>
      <c r="V244" s="51" t="s">
        <v>72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51" t="s">
        <v>420</v>
      </c>
      <c r="AI244" s="49" t="s">
        <v>81</v>
      </c>
      <c r="AJ244" s="90">
        <v>2011</v>
      </c>
      <c r="AK244" s="14"/>
      <c r="AL244" s="14"/>
      <c r="AM244" s="14"/>
      <c r="AN244" s="96">
        <v>140680243.18057182</v>
      </c>
      <c r="AO244" s="188" t="s">
        <v>421</v>
      </c>
      <c r="AP244" s="185"/>
      <c r="AQ244" s="184" t="s">
        <v>645</v>
      </c>
      <c r="AR244" s="186" t="s">
        <v>679</v>
      </c>
      <c r="AS244" s="185"/>
      <c r="AT244" s="188" t="s">
        <v>531</v>
      </c>
      <c r="AU244" s="185"/>
      <c r="AV244" s="185"/>
    </row>
    <row r="245" spans="1:48" ht="30" customHeight="1" x14ac:dyDescent="0.2">
      <c r="A245" s="5"/>
      <c r="B245" s="7"/>
      <c r="C245" s="77" t="s">
        <v>516</v>
      </c>
      <c r="D245" s="86" t="s">
        <v>72</v>
      </c>
      <c r="E245" s="84" t="s">
        <v>72</v>
      </c>
      <c r="F245" s="51" t="s">
        <v>410</v>
      </c>
      <c r="G245" s="140"/>
      <c r="H245" s="83"/>
      <c r="I245" s="140"/>
      <c r="J245" s="4"/>
      <c r="K245" s="4"/>
      <c r="L245" s="10"/>
      <c r="M245" s="4"/>
      <c r="N245" s="4"/>
      <c r="O245" s="4"/>
      <c r="P245" s="4"/>
      <c r="Q245" s="4"/>
      <c r="R245" s="84" t="s">
        <v>418</v>
      </c>
      <c r="S245" s="84" t="s">
        <v>72</v>
      </c>
      <c r="T245" s="84" t="s">
        <v>72</v>
      </c>
      <c r="U245" s="51" t="s">
        <v>72</v>
      </c>
      <c r="V245" s="51" t="s">
        <v>72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51" t="s">
        <v>420</v>
      </c>
      <c r="AI245" s="49" t="s">
        <v>81</v>
      </c>
      <c r="AJ245" s="90">
        <v>2011</v>
      </c>
      <c r="AK245" s="14"/>
      <c r="AL245" s="14"/>
      <c r="AM245" s="14"/>
      <c r="AN245" s="96">
        <v>10551018.238542888</v>
      </c>
      <c r="AO245" s="188"/>
      <c r="AP245" s="185"/>
      <c r="AQ245" s="184"/>
      <c r="AR245" s="186"/>
      <c r="AS245" s="185"/>
      <c r="AT245" s="188" t="s">
        <v>72</v>
      </c>
      <c r="AU245" s="185"/>
      <c r="AV245" s="185"/>
    </row>
    <row r="246" spans="1:48" ht="30" customHeight="1" x14ac:dyDescent="0.2">
      <c r="A246" s="5"/>
      <c r="B246" s="7"/>
      <c r="C246" s="77" t="s">
        <v>532</v>
      </c>
      <c r="D246" s="86" t="s">
        <v>72</v>
      </c>
      <c r="E246" s="84" t="s">
        <v>72</v>
      </c>
      <c r="F246" s="51" t="s">
        <v>410</v>
      </c>
      <c r="G246" s="140"/>
      <c r="H246" s="83"/>
      <c r="I246" s="140"/>
      <c r="J246" s="4"/>
      <c r="K246" s="4"/>
      <c r="L246" s="10"/>
      <c r="M246" s="4"/>
      <c r="N246" s="4"/>
      <c r="O246" s="4"/>
      <c r="P246" s="4"/>
      <c r="Q246" s="4"/>
      <c r="R246" s="84" t="s">
        <v>418</v>
      </c>
      <c r="S246" s="84" t="s">
        <v>419</v>
      </c>
      <c r="T246" s="84" t="s">
        <v>420</v>
      </c>
      <c r="U246" s="51" t="s">
        <v>72</v>
      </c>
      <c r="V246" s="51" t="s">
        <v>72</v>
      </c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51" t="s">
        <v>420</v>
      </c>
      <c r="AI246" s="49" t="s">
        <v>81</v>
      </c>
      <c r="AJ246" s="90">
        <v>2011</v>
      </c>
      <c r="AK246" s="14"/>
      <c r="AL246" s="14"/>
      <c r="AM246" s="14"/>
      <c r="AN246" s="96">
        <v>203651734.60483536</v>
      </c>
      <c r="AO246" s="188" t="s">
        <v>421</v>
      </c>
      <c r="AP246" s="185"/>
      <c r="AQ246" s="184" t="s">
        <v>645</v>
      </c>
      <c r="AR246" s="186" t="s">
        <v>680</v>
      </c>
      <c r="AS246" s="185"/>
      <c r="AT246" s="188" t="s">
        <v>533</v>
      </c>
      <c r="AU246" s="185"/>
      <c r="AV246" s="185"/>
    </row>
    <row r="247" spans="1:48" ht="30" customHeight="1" x14ac:dyDescent="0.2">
      <c r="A247" s="5"/>
      <c r="B247" s="7"/>
      <c r="C247" s="77" t="s">
        <v>516</v>
      </c>
      <c r="D247" s="86" t="s">
        <v>72</v>
      </c>
      <c r="E247" s="84" t="s">
        <v>72</v>
      </c>
      <c r="F247" s="51" t="s">
        <v>410</v>
      </c>
      <c r="G247" s="140"/>
      <c r="H247" s="83"/>
      <c r="I247" s="140"/>
      <c r="J247" s="4"/>
      <c r="K247" s="4"/>
      <c r="L247" s="10"/>
      <c r="M247" s="4"/>
      <c r="N247" s="4"/>
      <c r="O247" s="4"/>
      <c r="P247" s="4"/>
      <c r="Q247" s="4"/>
      <c r="R247" s="84" t="s">
        <v>418</v>
      </c>
      <c r="S247" s="84" t="s">
        <v>72</v>
      </c>
      <c r="T247" s="84" t="s">
        <v>72</v>
      </c>
      <c r="U247" s="51" t="s">
        <v>72</v>
      </c>
      <c r="V247" s="51" t="s">
        <v>72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51" t="s">
        <v>420</v>
      </c>
      <c r="AI247" s="49" t="s">
        <v>81</v>
      </c>
      <c r="AJ247" s="90">
        <v>2011</v>
      </c>
      <c r="AK247" s="14"/>
      <c r="AL247" s="14"/>
      <c r="AM247" s="14"/>
      <c r="AN247" s="96">
        <v>12959664.97357025</v>
      </c>
      <c r="AO247" s="188"/>
      <c r="AP247" s="185"/>
      <c r="AQ247" s="184"/>
      <c r="AR247" s="186"/>
      <c r="AS247" s="185"/>
      <c r="AT247" s="188" t="s">
        <v>72</v>
      </c>
      <c r="AU247" s="185"/>
      <c r="AV247" s="185"/>
    </row>
    <row r="248" spans="1:48" ht="30" customHeight="1" x14ac:dyDescent="0.2">
      <c r="A248" s="5"/>
      <c r="B248" s="7"/>
      <c r="C248" s="77" t="s">
        <v>517</v>
      </c>
      <c r="D248" s="86" t="s">
        <v>72</v>
      </c>
      <c r="E248" s="84" t="s">
        <v>72</v>
      </c>
      <c r="F248" s="51" t="s">
        <v>410</v>
      </c>
      <c r="G248" s="140"/>
      <c r="H248" s="83"/>
      <c r="I248" s="140"/>
      <c r="J248" s="4"/>
      <c r="K248" s="4"/>
      <c r="L248" s="10"/>
      <c r="M248" s="4"/>
      <c r="N248" s="4"/>
      <c r="O248" s="4"/>
      <c r="P248" s="4"/>
      <c r="Q248" s="4"/>
      <c r="R248" s="84" t="s">
        <v>418</v>
      </c>
      <c r="S248" s="84" t="s">
        <v>72</v>
      </c>
      <c r="T248" s="84" t="s">
        <v>72</v>
      </c>
      <c r="U248" s="51" t="s">
        <v>72</v>
      </c>
      <c r="V248" s="51" t="s">
        <v>72</v>
      </c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51" t="s">
        <v>420</v>
      </c>
      <c r="AI248" s="49" t="s">
        <v>81</v>
      </c>
      <c r="AJ248" s="90">
        <v>2011</v>
      </c>
      <c r="AK248" s="14"/>
      <c r="AL248" s="14"/>
      <c r="AM248" s="14"/>
      <c r="AN248" s="96">
        <v>8040880.7566495417</v>
      </c>
      <c r="AO248" s="188"/>
      <c r="AP248" s="185"/>
      <c r="AQ248" s="184"/>
      <c r="AR248" s="186"/>
      <c r="AS248" s="185"/>
      <c r="AT248" s="188" t="s">
        <v>72</v>
      </c>
      <c r="AU248" s="185"/>
      <c r="AV248" s="185"/>
    </row>
    <row r="249" spans="1:48" ht="30" customHeight="1" x14ac:dyDescent="0.2">
      <c r="A249" s="5"/>
      <c r="B249" s="7"/>
      <c r="C249" s="79" t="s">
        <v>534</v>
      </c>
      <c r="D249" s="86" t="s">
        <v>72</v>
      </c>
      <c r="E249" s="84" t="s">
        <v>72</v>
      </c>
      <c r="F249" s="51" t="s">
        <v>410</v>
      </c>
      <c r="G249" s="140"/>
      <c r="H249" s="83"/>
      <c r="I249" s="140"/>
      <c r="J249" s="4"/>
      <c r="K249" s="4"/>
      <c r="L249" s="10"/>
      <c r="M249" s="4"/>
      <c r="N249" s="4"/>
      <c r="O249" s="4"/>
      <c r="P249" s="4"/>
      <c r="Q249" s="4"/>
      <c r="R249" s="84" t="s">
        <v>418</v>
      </c>
      <c r="S249" s="84" t="s">
        <v>419</v>
      </c>
      <c r="T249" s="84" t="s">
        <v>420</v>
      </c>
      <c r="U249" s="51" t="s">
        <v>72</v>
      </c>
      <c r="V249" s="51" t="s">
        <v>72</v>
      </c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51" t="s">
        <v>420</v>
      </c>
      <c r="AI249" s="49" t="s">
        <v>81</v>
      </c>
      <c r="AJ249" s="90">
        <v>2011</v>
      </c>
      <c r="AK249" s="14"/>
      <c r="AL249" s="14"/>
      <c r="AM249" s="14"/>
      <c r="AN249" s="96">
        <v>46489796.076779686</v>
      </c>
      <c r="AO249" s="188" t="s">
        <v>421</v>
      </c>
      <c r="AP249" s="185"/>
      <c r="AQ249" s="184" t="s">
        <v>645</v>
      </c>
      <c r="AR249" s="186" t="s">
        <v>665</v>
      </c>
      <c r="AS249" s="185"/>
      <c r="AT249" s="188" t="s">
        <v>535</v>
      </c>
      <c r="AU249" s="185"/>
      <c r="AV249" s="185"/>
    </row>
    <row r="250" spans="1:48" ht="30" customHeight="1" x14ac:dyDescent="0.2">
      <c r="A250" s="5"/>
      <c r="B250" s="7"/>
      <c r="C250" s="77" t="s">
        <v>536</v>
      </c>
      <c r="D250" s="86" t="s">
        <v>72</v>
      </c>
      <c r="E250" s="84" t="s">
        <v>72</v>
      </c>
      <c r="F250" s="51" t="s">
        <v>410</v>
      </c>
      <c r="G250" s="140"/>
      <c r="H250" s="83"/>
      <c r="I250" s="140"/>
      <c r="J250" s="4"/>
      <c r="K250" s="4"/>
      <c r="L250" s="10"/>
      <c r="M250" s="4"/>
      <c r="N250" s="4"/>
      <c r="O250" s="4"/>
      <c r="P250" s="4"/>
      <c r="Q250" s="4"/>
      <c r="R250" s="84" t="s">
        <v>418</v>
      </c>
      <c r="S250" s="84" t="s">
        <v>419</v>
      </c>
      <c r="T250" s="84" t="s">
        <v>420</v>
      </c>
      <c r="U250" s="51" t="s">
        <v>72</v>
      </c>
      <c r="V250" s="51" t="s">
        <v>72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51" t="s">
        <v>420</v>
      </c>
      <c r="AI250" s="49" t="s">
        <v>81</v>
      </c>
      <c r="AJ250" s="90">
        <v>2011</v>
      </c>
      <c r="AK250" s="14"/>
      <c r="AL250" s="14"/>
      <c r="AM250" s="14"/>
      <c r="AN250" s="96">
        <v>277733133.7134552</v>
      </c>
      <c r="AO250" s="188" t="s">
        <v>421</v>
      </c>
      <c r="AP250" s="185"/>
      <c r="AQ250" s="184" t="s">
        <v>645</v>
      </c>
      <c r="AR250" s="186" t="s">
        <v>681</v>
      </c>
      <c r="AS250" s="185"/>
      <c r="AT250" s="188" t="s">
        <v>537</v>
      </c>
      <c r="AU250" s="185"/>
      <c r="AV250" s="185"/>
    </row>
    <row r="251" spans="1:48" ht="30" customHeight="1" x14ac:dyDescent="0.2">
      <c r="A251" s="5"/>
      <c r="B251" s="7"/>
      <c r="C251" s="77" t="s">
        <v>516</v>
      </c>
      <c r="D251" s="86" t="s">
        <v>72</v>
      </c>
      <c r="E251" s="84" t="s">
        <v>72</v>
      </c>
      <c r="F251" s="51" t="s">
        <v>410</v>
      </c>
      <c r="G251" s="140"/>
      <c r="H251" s="83"/>
      <c r="I251" s="140"/>
      <c r="J251" s="4"/>
      <c r="K251" s="4"/>
      <c r="L251" s="10"/>
      <c r="M251" s="4"/>
      <c r="N251" s="4"/>
      <c r="O251" s="4"/>
      <c r="P251" s="4"/>
      <c r="Q251" s="4"/>
      <c r="R251" s="84" t="s">
        <v>418</v>
      </c>
      <c r="S251" s="84" t="s">
        <v>72</v>
      </c>
      <c r="T251" s="84" t="s">
        <v>72</v>
      </c>
      <c r="U251" s="51" t="s">
        <v>72</v>
      </c>
      <c r="V251" s="51" t="s">
        <v>72</v>
      </c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51" t="s">
        <v>420</v>
      </c>
      <c r="AI251" s="49" t="s">
        <v>81</v>
      </c>
      <c r="AJ251" s="90">
        <v>2011</v>
      </c>
      <c r="AK251" s="14"/>
      <c r="AL251" s="14"/>
      <c r="AM251" s="14"/>
      <c r="AN251" s="96">
        <v>14349384.804418327</v>
      </c>
      <c r="AO251" s="188"/>
      <c r="AP251" s="185"/>
      <c r="AQ251" s="184"/>
      <c r="AR251" s="186"/>
      <c r="AS251" s="185"/>
      <c r="AT251" s="188" t="s">
        <v>72</v>
      </c>
      <c r="AU251" s="185"/>
      <c r="AV251" s="185"/>
    </row>
    <row r="252" spans="1:48" ht="30" customHeight="1" x14ac:dyDescent="0.2">
      <c r="A252" s="5"/>
      <c r="B252" s="7"/>
      <c r="C252" s="77" t="s">
        <v>517</v>
      </c>
      <c r="D252" s="86" t="s">
        <v>72</v>
      </c>
      <c r="E252" s="84" t="s">
        <v>72</v>
      </c>
      <c r="F252" s="51" t="s">
        <v>410</v>
      </c>
      <c r="G252" s="140"/>
      <c r="H252" s="83"/>
      <c r="I252" s="140"/>
      <c r="J252" s="4"/>
      <c r="K252" s="4"/>
      <c r="L252" s="10"/>
      <c r="M252" s="4"/>
      <c r="N252" s="4"/>
      <c r="O252" s="4"/>
      <c r="P252" s="4"/>
      <c r="Q252" s="4"/>
      <c r="R252" s="84" t="s">
        <v>418</v>
      </c>
      <c r="S252" s="84" t="s">
        <v>72</v>
      </c>
      <c r="T252" s="84" t="s">
        <v>72</v>
      </c>
      <c r="U252" s="51" t="s">
        <v>72</v>
      </c>
      <c r="V252" s="51" t="s">
        <v>72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51" t="s">
        <v>420</v>
      </c>
      <c r="AI252" s="49" t="s">
        <v>81</v>
      </c>
      <c r="AJ252" s="90">
        <v>2011</v>
      </c>
      <c r="AK252" s="14"/>
      <c r="AL252" s="14"/>
      <c r="AM252" s="14"/>
      <c r="AN252" s="96">
        <v>11053447.678473501</v>
      </c>
      <c r="AO252" s="188"/>
      <c r="AP252" s="185"/>
      <c r="AQ252" s="184"/>
      <c r="AR252" s="186"/>
      <c r="AS252" s="185"/>
      <c r="AT252" s="188" t="s">
        <v>72</v>
      </c>
      <c r="AU252" s="185"/>
      <c r="AV252" s="185"/>
    </row>
    <row r="253" spans="1:48" ht="30" customHeight="1" x14ac:dyDescent="0.2">
      <c r="A253" s="5"/>
      <c r="B253" s="7"/>
      <c r="C253" s="77" t="s">
        <v>538</v>
      </c>
      <c r="D253" s="86" t="s">
        <v>72</v>
      </c>
      <c r="E253" s="84" t="s">
        <v>72</v>
      </c>
      <c r="F253" s="51" t="s">
        <v>410</v>
      </c>
      <c r="G253" s="140"/>
      <c r="H253" s="83"/>
      <c r="I253" s="140"/>
      <c r="J253" s="4"/>
      <c r="K253" s="4"/>
      <c r="L253" s="10"/>
      <c r="M253" s="4"/>
      <c r="N253" s="4"/>
      <c r="O253" s="4"/>
      <c r="P253" s="4"/>
      <c r="Q253" s="4"/>
      <c r="R253" s="84" t="s">
        <v>418</v>
      </c>
      <c r="S253" s="84" t="s">
        <v>419</v>
      </c>
      <c r="T253" s="84" t="s">
        <v>420</v>
      </c>
      <c r="U253" s="51" t="s">
        <v>72</v>
      </c>
      <c r="V253" s="51" t="s">
        <v>72</v>
      </c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51" t="s">
        <v>420</v>
      </c>
      <c r="AI253" s="49" t="s">
        <v>81</v>
      </c>
      <c r="AJ253" s="90">
        <v>2011</v>
      </c>
      <c r="AK253" s="14"/>
      <c r="AL253" s="14"/>
      <c r="AM253" s="14"/>
      <c r="AN253" s="96">
        <v>168816291.81668621</v>
      </c>
      <c r="AO253" s="188" t="s">
        <v>421</v>
      </c>
      <c r="AP253" s="185"/>
      <c r="AQ253" s="184" t="s">
        <v>645</v>
      </c>
      <c r="AR253" s="186" t="s">
        <v>539</v>
      </c>
      <c r="AS253" s="185"/>
      <c r="AT253" s="188" t="s">
        <v>539</v>
      </c>
      <c r="AU253" s="185"/>
      <c r="AV253" s="185"/>
    </row>
    <row r="254" spans="1:48" ht="30" customHeight="1" x14ac:dyDescent="0.2">
      <c r="A254" s="5"/>
      <c r="B254" s="7"/>
      <c r="C254" s="77" t="s">
        <v>516</v>
      </c>
      <c r="D254" s="86" t="s">
        <v>72</v>
      </c>
      <c r="E254" s="84" t="s">
        <v>72</v>
      </c>
      <c r="F254" s="51" t="s">
        <v>410</v>
      </c>
      <c r="G254" s="140"/>
      <c r="H254" s="83"/>
      <c r="I254" s="140"/>
      <c r="J254" s="4"/>
      <c r="K254" s="4"/>
      <c r="L254" s="10"/>
      <c r="M254" s="4"/>
      <c r="N254" s="4"/>
      <c r="O254" s="4"/>
      <c r="P254" s="4"/>
      <c r="Q254" s="4"/>
      <c r="R254" s="84" t="s">
        <v>418</v>
      </c>
      <c r="S254" s="84" t="s">
        <v>72</v>
      </c>
      <c r="T254" s="84" t="s">
        <v>72</v>
      </c>
      <c r="U254" s="51" t="s">
        <v>72</v>
      </c>
      <c r="V254" s="51" t="s">
        <v>72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51" t="s">
        <v>420</v>
      </c>
      <c r="AI254" s="49" t="s">
        <v>81</v>
      </c>
      <c r="AJ254" s="90">
        <v>2011</v>
      </c>
      <c r="AK254" s="14"/>
      <c r="AL254" s="14"/>
      <c r="AM254" s="14"/>
      <c r="AN254" s="96">
        <v>11103690.622466562</v>
      </c>
      <c r="AO254" s="188"/>
      <c r="AP254" s="185"/>
      <c r="AQ254" s="184"/>
      <c r="AR254" s="186"/>
      <c r="AS254" s="185"/>
      <c r="AT254" s="188" t="s">
        <v>72</v>
      </c>
      <c r="AU254" s="185"/>
      <c r="AV254" s="185"/>
    </row>
    <row r="255" spans="1:48" ht="30" customHeight="1" x14ac:dyDescent="0.2">
      <c r="A255" s="5"/>
      <c r="B255" s="7"/>
      <c r="C255" s="77" t="s">
        <v>517</v>
      </c>
      <c r="D255" s="86" t="s">
        <v>72</v>
      </c>
      <c r="E255" s="84" t="s">
        <v>72</v>
      </c>
      <c r="F255" s="51" t="s">
        <v>410</v>
      </c>
      <c r="G255" s="140"/>
      <c r="H255" s="83"/>
      <c r="I255" s="140"/>
      <c r="J255" s="4"/>
      <c r="K255" s="4"/>
      <c r="L255" s="10"/>
      <c r="M255" s="4"/>
      <c r="N255" s="4"/>
      <c r="O255" s="4"/>
      <c r="P255" s="4"/>
      <c r="Q255" s="4"/>
      <c r="R255" s="84" t="s">
        <v>418</v>
      </c>
      <c r="S255" s="84" t="s">
        <v>72</v>
      </c>
      <c r="T255" s="84" t="s">
        <v>72</v>
      </c>
      <c r="U255" s="51" t="s">
        <v>72</v>
      </c>
      <c r="V255" s="51" t="s">
        <v>72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51" t="s">
        <v>420</v>
      </c>
      <c r="AI255" s="49" t="s">
        <v>81</v>
      </c>
      <c r="AJ255" s="90">
        <v>2011</v>
      </c>
      <c r="AK255" s="14"/>
      <c r="AL255" s="14"/>
      <c r="AM255" s="14"/>
      <c r="AN255" s="96">
        <v>8018773.861292595</v>
      </c>
      <c r="AO255" s="188"/>
      <c r="AP255" s="185"/>
      <c r="AQ255" s="184"/>
      <c r="AR255" s="186"/>
      <c r="AS255" s="185"/>
      <c r="AT255" s="188" t="s">
        <v>72</v>
      </c>
      <c r="AU255" s="185"/>
      <c r="AV255" s="185"/>
    </row>
    <row r="256" spans="1:48" ht="30" customHeight="1" x14ac:dyDescent="0.2">
      <c r="A256" s="5"/>
      <c r="B256" s="7"/>
      <c r="C256" s="80" t="s">
        <v>540</v>
      </c>
      <c r="D256" s="86" t="s">
        <v>72</v>
      </c>
      <c r="E256" s="84" t="s">
        <v>72</v>
      </c>
      <c r="F256" s="51" t="s">
        <v>410</v>
      </c>
      <c r="G256" s="140"/>
      <c r="H256" s="83"/>
      <c r="I256" s="140"/>
      <c r="J256" s="4"/>
      <c r="K256" s="4"/>
      <c r="L256" s="10"/>
      <c r="M256" s="4"/>
      <c r="N256" s="4"/>
      <c r="O256" s="4"/>
      <c r="P256" s="4"/>
      <c r="Q256" s="4"/>
      <c r="R256" s="84" t="s">
        <v>418</v>
      </c>
      <c r="S256" s="84" t="s">
        <v>419</v>
      </c>
      <c r="T256" s="84" t="s">
        <v>420</v>
      </c>
      <c r="U256" s="51" t="s">
        <v>72</v>
      </c>
      <c r="V256" s="51" t="s">
        <v>72</v>
      </c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51" t="s">
        <v>420</v>
      </c>
      <c r="AI256" s="49" t="s">
        <v>81</v>
      </c>
      <c r="AJ256" s="90">
        <v>2011</v>
      </c>
      <c r="AK256" s="14"/>
      <c r="AL256" s="14"/>
      <c r="AM256" s="14"/>
      <c r="AN256" s="96">
        <v>89420000</v>
      </c>
      <c r="AO256" s="188" t="s">
        <v>421</v>
      </c>
      <c r="AP256" s="185"/>
      <c r="AQ256" s="184" t="s">
        <v>645</v>
      </c>
      <c r="AR256" s="186" t="s">
        <v>682</v>
      </c>
      <c r="AS256" s="185"/>
      <c r="AT256" s="188" t="s">
        <v>537</v>
      </c>
      <c r="AU256" s="185"/>
      <c r="AV256" s="185"/>
    </row>
    <row r="257" spans="1:48" ht="30" customHeight="1" x14ac:dyDescent="0.2">
      <c r="A257" s="5"/>
      <c r="B257" s="7"/>
      <c r="C257" s="81" t="s">
        <v>516</v>
      </c>
      <c r="D257" s="86" t="s">
        <v>72</v>
      </c>
      <c r="E257" s="84" t="s">
        <v>72</v>
      </c>
      <c r="F257" s="51" t="s">
        <v>410</v>
      </c>
      <c r="G257" s="140"/>
      <c r="H257" s="83"/>
      <c r="I257" s="140"/>
      <c r="J257" s="4"/>
      <c r="K257" s="4"/>
      <c r="L257" s="10"/>
      <c r="M257" s="4"/>
      <c r="N257" s="4"/>
      <c r="O257" s="4"/>
      <c r="P257" s="4"/>
      <c r="Q257" s="4"/>
      <c r="R257" s="84" t="s">
        <v>418</v>
      </c>
      <c r="S257" s="84" t="s">
        <v>419</v>
      </c>
      <c r="T257" s="84" t="s">
        <v>420</v>
      </c>
      <c r="U257" s="51" t="s">
        <v>72</v>
      </c>
      <c r="V257" s="51" t="s">
        <v>72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51" t="s">
        <v>420</v>
      </c>
      <c r="AI257" s="49" t="s">
        <v>81</v>
      </c>
      <c r="AJ257" s="90">
        <v>2011</v>
      </c>
      <c r="AK257" s="14"/>
      <c r="AL257" s="14"/>
      <c r="AM257" s="14"/>
      <c r="AN257" s="96">
        <v>6200000</v>
      </c>
      <c r="AO257" s="188"/>
      <c r="AP257" s="185"/>
      <c r="AQ257" s="184"/>
      <c r="AR257" s="186"/>
      <c r="AS257" s="185"/>
      <c r="AT257" s="188"/>
      <c r="AU257" s="185"/>
      <c r="AV257" s="185"/>
    </row>
    <row r="258" spans="1:48" ht="29.25" customHeight="1" x14ac:dyDescent="0.2">
      <c r="A258" s="5"/>
      <c r="B258" s="7"/>
      <c r="C258" s="211" t="s">
        <v>728</v>
      </c>
      <c r="D258" s="86"/>
      <c r="E258" s="84"/>
      <c r="F258" s="51" t="s">
        <v>410</v>
      </c>
      <c r="G258" s="140"/>
      <c r="H258" s="83"/>
      <c r="I258" s="140"/>
      <c r="J258" s="4"/>
      <c r="K258" s="4"/>
      <c r="L258" s="10"/>
      <c r="M258" s="4"/>
      <c r="N258" s="4"/>
      <c r="O258" s="4"/>
      <c r="P258" s="4"/>
      <c r="Q258" s="4"/>
      <c r="R258" s="84" t="s">
        <v>418</v>
      </c>
      <c r="S258" s="84" t="s">
        <v>419</v>
      </c>
      <c r="T258" s="51" t="s">
        <v>420</v>
      </c>
      <c r="U258" s="51"/>
      <c r="V258" s="51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51" t="s">
        <v>420</v>
      </c>
      <c r="AI258" s="49" t="s">
        <v>81</v>
      </c>
      <c r="AJ258" s="90">
        <v>2012</v>
      </c>
      <c r="AK258" s="14"/>
      <c r="AL258" s="14"/>
      <c r="AM258" s="14"/>
      <c r="AN258" s="96">
        <v>57708400.200000003</v>
      </c>
      <c r="AO258" s="188" t="s">
        <v>421</v>
      </c>
      <c r="AP258" s="185"/>
      <c r="AQ258" s="184" t="s">
        <v>645</v>
      </c>
      <c r="AR258" s="84" t="s">
        <v>733</v>
      </c>
      <c r="AS258" s="185"/>
      <c r="AT258" s="84"/>
      <c r="AU258" s="185"/>
      <c r="AV258" s="185"/>
    </row>
    <row r="259" spans="1:48" ht="27.75" customHeight="1" x14ac:dyDescent="0.2">
      <c r="A259" s="5"/>
      <c r="B259" s="7"/>
      <c r="C259" s="211" t="s">
        <v>729</v>
      </c>
      <c r="D259" s="86"/>
      <c r="E259" s="84"/>
      <c r="F259" s="51" t="s">
        <v>410</v>
      </c>
      <c r="G259" s="140"/>
      <c r="H259" s="83"/>
      <c r="I259" s="140"/>
      <c r="J259" s="4"/>
      <c r="K259" s="4"/>
      <c r="L259" s="10"/>
      <c r="M259" s="4"/>
      <c r="N259" s="4"/>
      <c r="O259" s="4"/>
      <c r="P259" s="4"/>
      <c r="Q259" s="4"/>
      <c r="R259" s="84" t="s">
        <v>418</v>
      </c>
      <c r="S259" s="84" t="s">
        <v>419</v>
      </c>
      <c r="T259" s="51" t="s">
        <v>420</v>
      </c>
      <c r="U259" s="51"/>
      <c r="V259" s="51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51" t="s">
        <v>420</v>
      </c>
      <c r="AI259" s="49" t="s">
        <v>81</v>
      </c>
      <c r="AJ259" s="90">
        <v>2012</v>
      </c>
      <c r="AK259" s="14"/>
      <c r="AL259" s="14"/>
      <c r="AM259" s="14"/>
      <c r="AN259" s="96">
        <v>69507400.200000003</v>
      </c>
      <c r="AO259" s="188" t="s">
        <v>421</v>
      </c>
      <c r="AP259" s="185"/>
      <c r="AQ259" s="184" t="s">
        <v>645</v>
      </c>
      <c r="AR259" s="84" t="s">
        <v>734</v>
      </c>
      <c r="AS259" s="185"/>
      <c r="AT259" s="84"/>
      <c r="AU259" s="185"/>
      <c r="AV259" s="185"/>
    </row>
    <row r="260" spans="1:48" ht="24" customHeight="1" x14ac:dyDescent="0.2">
      <c r="A260" s="5"/>
      <c r="B260" s="7"/>
      <c r="C260" s="63" t="s">
        <v>730</v>
      </c>
      <c r="D260" s="86"/>
      <c r="E260" s="84"/>
      <c r="F260" s="51" t="s">
        <v>410</v>
      </c>
      <c r="G260" s="140"/>
      <c r="H260" s="83"/>
      <c r="I260" s="140"/>
      <c r="J260" s="4"/>
      <c r="K260" s="4"/>
      <c r="L260" s="10"/>
      <c r="M260" s="4"/>
      <c r="N260" s="4"/>
      <c r="O260" s="4"/>
      <c r="P260" s="4"/>
      <c r="Q260" s="4"/>
      <c r="R260" s="84" t="s">
        <v>418</v>
      </c>
      <c r="S260" s="84" t="s">
        <v>419</v>
      </c>
      <c r="T260" s="51" t="s">
        <v>420</v>
      </c>
      <c r="U260" s="51"/>
      <c r="V260" s="51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51" t="s">
        <v>420</v>
      </c>
      <c r="AI260" s="49" t="s">
        <v>81</v>
      </c>
      <c r="AJ260" s="90">
        <v>2012</v>
      </c>
      <c r="AK260" s="14"/>
      <c r="AL260" s="14"/>
      <c r="AM260" s="14"/>
      <c r="AN260" s="96">
        <v>105414400.2</v>
      </c>
      <c r="AO260" s="188" t="s">
        <v>421</v>
      </c>
      <c r="AP260" s="185"/>
      <c r="AQ260" s="184" t="s">
        <v>645</v>
      </c>
      <c r="AR260" s="84" t="s">
        <v>735</v>
      </c>
      <c r="AS260" s="185"/>
      <c r="AT260" s="84"/>
      <c r="AU260" s="185"/>
      <c r="AV260" s="185"/>
    </row>
    <row r="261" spans="1:48" ht="24" customHeight="1" x14ac:dyDescent="0.2">
      <c r="A261" s="5"/>
      <c r="B261" s="7"/>
      <c r="C261" s="210" t="s">
        <v>731</v>
      </c>
      <c r="D261" s="86"/>
      <c r="E261" s="84"/>
      <c r="F261" s="51" t="s">
        <v>410</v>
      </c>
      <c r="G261" s="140"/>
      <c r="H261" s="83"/>
      <c r="I261" s="140"/>
      <c r="J261" s="4"/>
      <c r="K261" s="4"/>
      <c r="L261" s="10"/>
      <c r="M261" s="4"/>
      <c r="N261" s="4"/>
      <c r="O261" s="4"/>
      <c r="P261" s="4"/>
      <c r="Q261" s="4"/>
      <c r="R261" s="84" t="s">
        <v>418</v>
      </c>
      <c r="S261" s="84" t="s">
        <v>419</v>
      </c>
      <c r="T261" s="51" t="s">
        <v>420</v>
      </c>
      <c r="U261" s="51"/>
      <c r="V261" s="51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51" t="s">
        <v>420</v>
      </c>
      <c r="AI261" s="49" t="s">
        <v>81</v>
      </c>
      <c r="AJ261" s="90">
        <v>2012</v>
      </c>
      <c r="AK261" s="14"/>
      <c r="AL261" s="14"/>
      <c r="AM261" s="14"/>
      <c r="AN261" s="96">
        <v>102088400.2</v>
      </c>
      <c r="AO261" s="188" t="s">
        <v>421</v>
      </c>
      <c r="AP261" s="185"/>
      <c r="AQ261" s="184" t="s">
        <v>645</v>
      </c>
      <c r="AR261" s="84" t="s">
        <v>736</v>
      </c>
      <c r="AS261" s="185"/>
      <c r="AT261" s="84"/>
      <c r="AU261" s="185"/>
      <c r="AV261" s="185"/>
    </row>
    <row r="262" spans="1:48" ht="32" x14ac:dyDescent="0.2">
      <c r="A262" s="5"/>
      <c r="B262" s="7"/>
      <c r="C262" s="210" t="s">
        <v>732</v>
      </c>
      <c r="D262" s="86"/>
      <c r="E262" s="84"/>
      <c r="F262" s="51" t="s">
        <v>410</v>
      </c>
      <c r="G262" s="140"/>
      <c r="H262" s="83"/>
      <c r="I262" s="140"/>
      <c r="J262" s="4"/>
      <c r="K262" s="4"/>
      <c r="L262" s="10"/>
      <c r="M262" s="4"/>
      <c r="N262" s="4"/>
      <c r="O262" s="4"/>
      <c r="P262" s="4"/>
      <c r="Q262" s="4"/>
      <c r="R262" s="84" t="s">
        <v>418</v>
      </c>
      <c r="S262" s="84" t="s">
        <v>419</v>
      </c>
      <c r="T262" s="51" t="s">
        <v>420</v>
      </c>
      <c r="U262" s="51"/>
      <c r="V262" s="51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51" t="s">
        <v>420</v>
      </c>
      <c r="AI262" s="30" t="s">
        <v>81</v>
      </c>
      <c r="AJ262" s="90">
        <v>2012</v>
      </c>
      <c r="AK262" s="14"/>
      <c r="AL262" s="14"/>
      <c r="AM262" s="14"/>
      <c r="AN262" s="96">
        <v>433674400.19999999</v>
      </c>
      <c r="AO262" s="188" t="s">
        <v>421</v>
      </c>
      <c r="AP262" s="185"/>
      <c r="AQ262" s="184" t="s">
        <v>645</v>
      </c>
      <c r="AR262" s="84" t="s">
        <v>737</v>
      </c>
      <c r="AS262" s="185"/>
      <c r="AT262" s="84"/>
      <c r="AU262" s="185"/>
      <c r="AV262" s="185"/>
    </row>
    <row r="263" spans="1:48" ht="28.5" customHeight="1" x14ac:dyDescent="0.2">
      <c r="A263" s="5"/>
      <c r="B263" s="7"/>
      <c r="C263" s="210" t="s">
        <v>738</v>
      </c>
      <c r="D263" s="86"/>
      <c r="E263" s="84"/>
      <c r="F263" s="51" t="s">
        <v>410</v>
      </c>
      <c r="G263" s="140"/>
      <c r="H263" s="83"/>
      <c r="I263" s="140"/>
      <c r="J263" s="4"/>
      <c r="K263" s="4"/>
      <c r="L263" s="10"/>
      <c r="M263" s="4"/>
      <c r="N263" s="4"/>
      <c r="O263" s="4"/>
      <c r="P263" s="4"/>
      <c r="Q263" s="4"/>
      <c r="R263" s="84" t="s">
        <v>418</v>
      </c>
      <c r="S263" s="84" t="s">
        <v>419</v>
      </c>
      <c r="T263" s="51" t="s">
        <v>420</v>
      </c>
      <c r="U263" s="51"/>
      <c r="V263" s="51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51" t="s">
        <v>420</v>
      </c>
      <c r="AI263" s="30" t="s">
        <v>81</v>
      </c>
      <c r="AJ263" s="90">
        <v>2012</v>
      </c>
      <c r="AK263" s="14"/>
      <c r="AL263" s="14"/>
      <c r="AM263" s="14"/>
      <c r="AN263" s="96">
        <v>230456696.66666666</v>
      </c>
      <c r="AO263" s="188" t="s">
        <v>421</v>
      </c>
      <c r="AP263" s="185"/>
      <c r="AQ263" s="184" t="s">
        <v>645</v>
      </c>
      <c r="AR263" s="229" t="s">
        <v>741</v>
      </c>
      <c r="AS263" s="185"/>
      <c r="AT263" s="188"/>
      <c r="AU263" s="185"/>
      <c r="AV263" s="185"/>
    </row>
    <row r="264" spans="1:48" ht="33" customHeight="1" x14ac:dyDescent="0.2">
      <c r="A264" s="5"/>
      <c r="B264" s="7"/>
      <c r="C264" s="210" t="s">
        <v>739</v>
      </c>
      <c r="D264" s="86"/>
      <c r="E264" s="84"/>
      <c r="F264" s="51" t="s">
        <v>410</v>
      </c>
      <c r="G264" s="140"/>
      <c r="H264" s="83"/>
      <c r="I264" s="140"/>
      <c r="J264" s="4"/>
      <c r="K264" s="4"/>
      <c r="L264" s="10"/>
      <c r="M264" s="4"/>
      <c r="N264" s="4"/>
      <c r="O264" s="4"/>
      <c r="P264" s="4"/>
      <c r="Q264" s="4"/>
      <c r="R264" s="84" t="s">
        <v>418</v>
      </c>
      <c r="S264" s="84" t="s">
        <v>419</v>
      </c>
      <c r="T264" s="51" t="s">
        <v>420</v>
      </c>
      <c r="U264" s="51"/>
      <c r="V264" s="51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51" t="s">
        <v>420</v>
      </c>
      <c r="AI264" s="30" t="s">
        <v>81</v>
      </c>
      <c r="AJ264" s="90">
        <v>2012</v>
      </c>
      <c r="AK264" s="14"/>
      <c r="AL264" s="14"/>
      <c r="AM264" s="14"/>
      <c r="AN264" s="96">
        <v>375584696.66666669</v>
      </c>
      <c r="AO264" s="188" t="s">
        <v>421</v>
      </c>
      <c r="AP264" s="185"/>
      <c r="AQ264" s="184" t="s">
        <v>645</v>
      </c>
      <c r="AR264" s="229" t="s">
        <v>742</v>
      </c>
      <c r="AS264" s="185"/>
      <c r="AT264" s="188"/>
      <c r="AU264" s="185"/>
      <c r="AV264" s="185"/>
    </row>
    <row r="265" spans="1:48" ht="30" customHeight="1" x14ac:dyDescent="0.2">
      <c r="A265" s="5"/>
      <c r="B265" s="7"/>
      <c r="C265" s="210" t="s">
        <v>740</v>
      </c>
      <c r="D265" s="86"/>
      <c r="E265" s="84"/>
      <c r="F265" s="51" t="s">
        <v>410</v>
      </c>
      <c r="G265" s="140"/>
      <c r="H265" s="83"/>
      <c r="I265" s="140"/>
      <c r="J265" s="4"/>
      <c r="K265" s="4"/>
      <c r="L265" s="10"/>
      <c r="M265" s="4"/>
      <c r="N265" s="4"/>
      <c r="O265" s="4"/>
      <c r="P265" s="4"/>
      <c r="Q265" s="4"/>
      <c r="R265" s="84" t="s">
        <v>418</v>
      </c>
      <c r="S265" s="84" t="s">
        <v>419</v>
      </c>
      <c r="T265" s="51" t="s">
        <v>420</v>
      </c>
      <c r="U265" s="51"/>
      <c r="V265" s="51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51" t="s">
        <v>420</v>
      </c>
      <c r="AI265" s="30" t="s">
        <v>81</v>
      </c>
      <c r="AJ265" s="90">
        <v>2012</v>
      </c>
      <c r="AK265" s="14"/>
      <c r="AL265" s="14"/>
      <c r="AM265" s="14"/>
      <c r="AN265" s="96">
        <v>107878696.66666667</v>
      </c>
      <c r="AO265" s="188" t="s">
        <v>421</v>
      </c>
      <c r="AP265" s="185"/>
      <c r="AQ265" s="184" t="s">
        <v>645</v>
      </c>
      <c r="AR265" s="229" t="s">
        <v>743</v>
      </c>
      <c r="AS265" s="185"/>
      <c r="AT265" s="188"/>
      <c r="AU265" s="185"/>
      <c r="AV265" s="185"/>
    </row>
    <row r="266" spans="1:48" ht="27.75" customHeight="1" x14ac:dyDescent="0.2">
      <c r="A266" s="5"/>
      <c r="B266" s="7"/>
      <c r="C266" s="210" t="s">
        <v>744</v>
      </c>
      <c r="D266" s="86"/>
      <c r="E266" s="84"/>
      <c r="F266" s="51" t="s">
        <v>410</v>
      </c>
      <c r="G266" s="140"/>
      <c r="H266" s="83"/>
      <c r="I266" s="140"/>
      <c r="J266" s="4"/>
      <c r="K266" s="4"/>
      <c r="L266" s="10"/>
      <c r="M266" s="4"/>
      <c r="N266" s="4"/>
      <c r="O266" s="4"/>
      <c r="P266" s="4"/>
      <c r="Q266" s="4"/>
      <c r="R266" s="84" t="s">
        <v>418</v>
      </c>
      <c r="S266" s="84" t="s">
        <v>419</v>
      </c>
      <c r="T266" s="51" t="s">
        <v>420</v>
      </c>
      <c r="U266" s="51"/>
      <c r="V266" s="51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51" t="s">
        <v>420</v>
      </c>
      <c r="AI266" s="30" t="s">
        <v>81</v>
      </c>
      <c r="AJ266" s="90">
        <v>2012</v>
      </c>
      <c r="AK266" s="14"/>
      <c r="AL266" s="14"/>
      <c r="AM266" s="14"/>
      <c r="AN266" s="96">
        <v>61260000</v>
      </c>
      <c r="AO266" s="188" t="s">
        <v>421</v>
      </c>
      <c r="AP266" s="185"/>
      <c r="AQ266" s="184" t="s">
        <v>645</v>
      </c>
      <c r="AR266" s="229" t="s">
        <v>747</v>
      </c>
      <c r="AS266" s="185"/>
      <c r="AT266" s="188"/>
      <c r="AU266" s="185"/>
      <c r="AV266" s="185"/>
    </row>
    <row r="267" spans="1:48" ht="24" customHeight="1" x14ac:dyDescent="0.2">
      <c r="A267" s="5"/>
      <c r="B267" s="7"/>
      <c r="C267" s="210" t="s">
        <v>746</v>
      </c>
      <c r="D267" s="86"/>
      <c r="E267" s="84"/>
      <c r="F267" s="51" t="s">
        <v>410</v>
      </c>
      <c r="G267" s="140"/>
      <c r="H267" s="83"/>
      <c r="I267" s="140"/>
      <c r="J267" s="4"/>
      <c r="K267" s="4"/>
      <c r="L267" s="10"/>
      <c r="M267" s="4"/>
      <c r="N267" s="4"/>
      <c r="O267" s="4"/>
      <c r="P267" s="4"/>
      <c r="Q267" s="4"/>
      <c r="R267" s="84" t="s">
        <v>418</v>
      </c>
      <c r="S267" s="84" t="s">
        <v>419</v>
      </c>
      <c r="T267" s="51" t="s">
        <v>420</v>
      </c>
      <c r="U267" s="51"/>
      <c r="V267" s="51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51" t="s">
        <v>420</v>
      </c>
      <c r="AI267" s="30" t="s">
        <v>81</v>
      </c>
      <c r="AJ267" s="90">
        <v>2012</v>
      </c>
      <c r="AK267" s="14"/>
      <c r="AL267" s="14"/>
      <c r="AM267" s="14"/>
      <c r="AN267" s="96">
        <v>61360000</v>
      </c>
      <c r="AO267" s="188" t="s">
        <v>421</v>
      </c>
      <c r="AP267" s="185"/>
      <c r="AQ267" s="184" t="s">
        <v>645</v>
      </c>
      <c r="AR267" s="229" t="s">
        <v>749</v>
      </c>
      <c r="AS267" s="185"/>
      <c r="AT267" s="188"/>
      <c r="AU267" s="185"/>
      <c r="AV267" s="185"/>
    </row>
    <row r="268" spans="1:48" ht="35.25" customHeight="1" x14ac:dyDescent="0.2">
      <c r="A268" s="5"/>
      <c r="B268" s="7"/>
      <c r="C268" s="212" t="s">
        <v>750</v>
      </c>
      <c r="D268" s="86"/>
      <c r="E268" s="84"/>
      <c r="F268" s="51" t="s">
        <v>410</v>
      </c>
      <c r="G268" s="140"/>
      <c r="H268" s="83"/>
      <c r="I268" s="140"/>
      <c r="J268" s="4"/>
      <c r="K268" s="4"/>
      <c r="L268" s="10"/>
      <c r="M268" s="4"/>
      <c r="N268" s="4"/>
      <c r="O268" s="4"/>
      <c r="P268" s="4"/>
      <c r="Q268" s="4"/>
      <c r="R268" s="84" t="s">
        <v>418</v>
      </c>
      <c r="S268" s="84" t="s">
        <v>419</v>
      </c>
      <c r="T268" s="51" t="s">
        <v>420</v>
      </c>
      <c r="U268" s="51"/>
      <c r="V268" s="51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51" t="s">
        <v>420</v>
      </c>
      <c r="AI268" s="30" t="s">
        <v>81</v>
      </c>
      <c r="AJ268" s="90">
        <v>2012</v>
      </c>
      <c r="AK268" s="14"/>
      <c r="AL268" s="14"/>
      <c r="AM268" s="14"/>
      <c r="AN268" s="96">
        <v>483226415</v>
      </c>
      <c r="AO268" s="188" t="s">
        <v>421</v>
      </c>
      <c r="AP268" s="185"/>
      <c r="AQ268" s="184" t="s">
        <v>753</v>
      </c>
      <c r="AR268" s="184" t="s">
        <v>752</v>
      </c>
      <c r="AS268" s="185"/>
      <c r="AT268" s="188"/>
      <c r="AU268" s="185"/>
      <c r="AV268" s="185"/>
    </row>
    <row r="269" spans="1:48" x14ac:dyDescent="0.2">
      <c r="A269" s="5"/>
      <c r="B269" s="7"/>
      <c r="C269" s="78"/>
      <c r="D269" s="86"/>
      <c r="E269" s="84"/>
      <c r="F269" s="51"/>
      <c r="G269" s="140"/>
      <c r="H269" s="83"/>
      <c r="I269" s="140"/>
      <c r="J269" s="4"/>
      <c r="K269" s="4"/>
      <c r="L269" s="10"/>
      <c r="M269" s="4"/>
      <c r="N269" s="4"/>
      <c r="O269" s="4"/>
      <c r="P269" s="4"/>
      <c r="Q269" s="4"/>
      <c r="R269" s="84"/>
      <c r="S269" s="84"/>
      <c r="T269" s="84"/>
      <c r="U269" s="51"/>
      <c r="V269" s="51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51"/>
      <c r="AI269" s="49"/>
      <c r="AJ269" s="90"/>
      <c r="AK269" s="14"/>
      <c r="AL269" s="14"/>
      <c r="AM269" s="14"/>
      <c r="AN269" s="96"/>
      <c r="AO269" s="188"/>
      <c r="AP269" s="185"/>
      <c r="AQ269" s="184"/>
      <c r="AR269" s="186"/>
      <c r="AS269" s="185"/>
      <c r="AT269" s="188"/>
      <c r="AU269" s="185"/>
      <c r="AV269" s="185"/>
    </row>
    <row r="270" spans="1:48" x14ac:dyDescent="0.2">
      <c r="A270" s="5"/>
      <c r="B270" s="7"/>
      <c r="C270" s="7"/>
      <c r="D270" s="119"/>
      <c r="E270" s="7"/>
      <c r="F270" s="7"/>
      <c r="G270" s="7"/>
      <c r="H270" s="7"/>
      <c r="I270" s="7"/>
      <c r="J270" s="7"/>
      <c r="K270" s="7"/>
      <c r="L270" s="119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4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13"/>
      <c r="AJ270" s="13"/>
      <c r="AK270" s="13"/>
      <c r="AL270" s="13"/>
      <c r="AM270" s="13"/>
      <c r="AN270" s="13"/>
      <c r="AO270" s="119"/>
      <c r="AP270" s="7"/>
      <c r="AQ270" s="119"/>
      <c r="AR270" s="7"/>
      <c r="AS270" s="7"/>
      <c r="AT270" s="7"/>
      <c r="AU270" s="7"/>
      <c r="AV270" s="7"/>
    </row>
    <row r="271" spans="1:48" ht="16" x14ac:dyDescent="0.2">
      <c r="A271" s="5" t="s">
        <v>541</v>
      </c>
      <c r="B271" s="8" t="s">
        <v>542</v>
      </c>
      <c r="C271" s="7"/>
      <c r="D271" s="119"/>
      <c r="E271" s="7"/>
      <c r="F271" s="7"/>
      <c r="G271" s="7"/>
      <c r="H271" s="7"/>
      <c r="I271" s="7"/>
      <c r="J271" s="7"/>
      <c r="K271" s="7"/>
      <c r="L271" s="119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13"/>
      <c r="AJ271" s="13"/>
      <c r="AK271" s="13"/>
      <c r="AL271" s="13"/>
      <c r="AM271" s="13"/>
      <c r="AN271" s="13"/>
      <c r="AO271" s="119"/>
      <c r="AP271" s="7"/>
      <c r="AQ271" s="119"/>
      <c r="AR271" s="7"/>
      <c r="AS271" s="7"/>
      <c r="AT271" s="7"/>
      <c r="AU271" s="7"/>
      <c r="AV271" s="7"/>
    </row>
    <row r="272" spans="1:48" ht="16" x14ac:dyDescent="0.2">
      <c r="A272" s="5"/>
      <c r="B272" s="7" t="s">
        <v>407</v>
      </c>
      <c r="C272" s="86" t="s">
        <v>72</v>
      </c>
      <c r="D272" s="86" t="s">
        <v>72</v>
      </c>
      <c r="E272" s="86" t="s">
        <v>72</v>
      </c>
      <c r="F272" s="86" t="s">
        <v>72</v>
      </c>
      <c r="G272" s="86" t="s">
        <v>72</v>
      </c>
      <c r="H272" s="86" t="s">
        <v>72</v>
      </c>
      <c r="I272" s="86" t="s">
        <v>72</v>
      </c>
      <c r="J272" s="86" t="s">
        <v>72</v>
      </c>
      <c r="K272" s="86" t="s">
        <v>72</v>
      </c>
      <c r="L272" s="86" t="s">
        <v>72</v>
      </c>
      <c r="M272" s="86" t="s">
        <v>72</v>
      </c>
      <c r="N272" s="86" t="s">
        <v>72</v>
      </c>
      <c r="O272" s="86" t="s">
        <v>72</v>
      </c>
      <c r="P272" s="86" t="s">
        <v>72</v>
      </c>
      <c r="Q272" s="86" t="s">
        <v>72</v>
      </c>
      <c r="R272" s="86" t="s">
        <v>72</v>
      </c>
      <c r="S272" s="86" t="s">
        <v>72</v>
      </c>
      <c r="T272" s="86" t="s">
        <v>72</v>
      </c>
      <c r="U272" s="86" t="s">
        <v>72</v>
      </c>
      <c r="V272" s="86" t="s">
        <v>72</v>
      </c>
      <c r="W272" s="86" t="s">
        <v>72</v>
      </c>
      <c r="X272" s="86" t="s">
        <v>72</v>
      </c>
      <c r="Y272" s="86" t="s">
        <v>72</v>
      </c>
      <c r="Z272" s="86" t="s">
        <v>72</v>
      </c>
      <c r="AA272" s="86" t="s">
        <v>72</v>
      </c>
      <c r="AB272" s="86" t="s">
        <v>72</v>
      </c>
      <c r="AC272" s="86" t="s">
        <v>72</v>
      </c>
      <c r="AD272" s="86" t="s">
        <v>72</v>
      </c>
      <c r="AE272" s="86" t="s">
        <v>72</v>
      </c>
      <c r="AF272" s="86" t="s">
        <v>72</v>
      </c>
      <c r="AG272" s="86" t="s">
        <v>72</v>
      </c>
      <c r="AH272" s="86" t="s">
        <v>72</v>
      </c>
      <c r="AI272" s="132" t="s">
        <v>72</v>
      </c>
      <c r="AJ272" s="132" t="s">
        <v>72</v>
      </c>
      <c r="AK272" s="132" t="s">
        <v>72</v>
      </c>
      <c r="AL272" s="132" t="s">
        <v>72</v>
      </c>
      <c r="AM272" s="132" t="s">
        <v>72</v>
      </c>
      <c r="AN272" s="132" t="s">
        <v>72</v>
      </c>
      <c r="AO272" s="86" t="s">
        <v>72</v>
      </c>
      <c r="AP272" s="86" t="s">
        <v>72</v>
      </c>
      <c r="AQ272" s="86" t="s">
        <v>72</v>
      </c>
      <c r="AR272" s="86" t="s">
        <v>72</v>
      </c>
      <c r="AS272" s="86" t="s">
        <v>72</v>
      </c>
      <c r="AT272" s="86" t="s">
        <v>72</v>
      </c>
      <c r="AU272" s="86" t="s">
        <v>72</v>
      </c>
      <c r="AV272" s="86" t="s">
        <v>72</v>
      </c>
    </row>
    <row r="273" spans="1:48" x14ac:dyDescent="0.2">
      <c r="A273" s="5"/>
      <c r="B273" s="8"/>
      <c r="C273" s="4"/>
      <c r="D273" s="10"/>
      <c r="E273" s="4"/>
      <c r="F273" s="4"/>
      <c r="G273" s="4"/>
      <c r="H273" s="4"/>
      <c r="I273" s="4"/>
      <c r="J273" s="4"/>
      <c r="K273" s="4"/>
      <c r="L273" s="10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14"/>
      <c r="AJ273" s="14"/>
      <c r="AK273" s="14"/>
      <c r="AL273" s="14"/>
      <c r="AM273" s="14"/>
      <c r="AN273" s="14"/>
      <c r="AO273" s="10"/>
      <c r="AP273" s="4"/>
      <c r="AQ273" s="10"/>
      <c r="AR273" s="4"/>
      <c r="AS273" s="4"/>
      <c r="AT273" s="4"/>
      <c r="AU273" s="4"/>
      <c r="AV273" s="4"/>
    </row>
    <row r="274" spans="1:48" ht="16" x14ac:dyDescent="0.2">
      <c r="A274" s="5" t="s">
        <v>543</v>
      </c>
      <c r="B274" s="9" t="s">
        <v>544</v>
      </c>
      <c r="C274" s="4"/>
      <c r="D274" s="10"/>
      <c r="E274" s="4"/>
      <c r="F274" s="4"/>
      <c r="G274" s="4"/>
      <c r="H274" s="4"/>
      <c r="I274" s="4"/>
      <c r="J274" s="4"/>
      <c r="K274" s="4"/>
      <c r="L274" s="10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14"/>
      <c r="AJ274" s="14"/>
      <c r="AK274" s="14"/>
      <c r="AL274" s="14"/>
      <c r="AM274" s="14"/>
      <c r="AN274" s="131">
        <f>SUM(AN275,AN279,AN281,AN299)</f>
        <v>3069405611.0710354</v>
      </c>
      <c r="AO274" s="10"/>
      <c r="AP274" s="4"/>
      <c r="AQ274" s="10"/>
      <c r="AR274" s="4"/>
      <c r="AS274" s="4"/>
      <c r="AT274" s="4"/>
      <c r="AU274" s="4"/>
      <c r="AV274" s="4"/>
    </row>
    <row r="275" spans="1:48" ht="16" x14ac:dyDescent="0.2">
      <c r="A275" s="5" t="s">
        <v>545</v>
      </c>
      <c r="B275" s="8" t="s">
        <v>546</v>
      </c>
      <c r="C275" s="4"/>
      <c r="D275" s="10"/>
      <c r="E275" s="4"/>
      <c r="F275" s="4"/>
      <c r="G275" s="4"/>
      <c r="H275" s="4"/>
      <c r="I275" s="4"/>
      <c r="J275" s="4"/>
      <c r="K275" s="4"/>
      <c r="L275" s="10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14"/>
      <c r="AJ275" s="14"/>
      <c r="AK275" s="14"/>
      <c r="AL275" s="14"/>
      <c r="AM275" s="14"/>
      <c r="AN275" s="14"/>
      <c r="AO275" s="10"/>
      <c r="AP275" s="4"/>
      <c r="AQ275" s="10"/>
      <c r="AR275" s="4"/>
      <c r="AS275" s="4"/>
      <c r="AT275" s="4"/>
      <c r="AU275" s="4"/>
      <c r="AV275" s="4"/>
    </row>
    <row r="276" spans="1:48" ht="16" x14ac:dyDescent="0.2">
      <c r="A276" s="5"/>
      <c r="B276" s="7" t="s">
        <v>547</v>
      </c>
      <c r="C276" s="86" t="s">
        <v>72</v>
      </c>
      <c r="D276" s="86" t="s">
        <v>72</v>
      </c>
      <c r="E276" s="86" t="s">
        <v>72</v>
      </c>
      <c r="F276" s="86" t="s">
        <v>72</v>
      </c>
      <c r="G276" s="86" t="s">
        <v>72</v>
      </c>
      <c r="H276" s="86" t="s">
        <v>72</v>
      </c>
      <c r="I276" s="86" t="s">
        <v>72</v>
      </c>
      <c r="J276" s="86" t="s">
        <v>72</v>
      </c>
      <c r="K276" s="86" t="s">
        <v>72</v>
      </c>
      <c r="L276" s="86" t="s">
        <v>72</v>
      </c>
      <c r="M276" s="86" t="s">
        <v>72</v>
      </c>
      <c r="N276" s="86" t="s">
        <v>72</v>
      </c>
      <c r="O276" s="86" t="s">
        <v>72</v>
      </c>
      <c r="P276" s="86" t="s">
        <v>72</v>
      </c>
      <c r="Q276" s="86" t="s">
        <v>72</v>
      </c>
      <c r="R276" s="86" t="s">
        <v>72</v>
      </c>
      <c r="S276" s="86" t="s">
        <v>72</v>
      </c>
      <c r="T276" s="86" t="s">
        <v>72</v>
      </c>
      <c r="U276" s="86" t="s">
        <v>72</v>
      </c>
      <c r="V276" s="86" t="s">
        <v>72</v>
      </c>
      <c r="W276" s="86" t="s">
        <v>72</v>
      </c>
      <c r="X276" s="86" t="s">
        <v>72</v>
      </c>
      <c r="Y276" s="86" t="s">
        <v>72</v>
      </c>
      <c r="Z276" s="86" t="s">
        <v>72</v>
      </c>
      <c r="AA276" s="86" t="s">
        <v>72</v>
      </c>
      <c r="AB276" s="86" t="s">
        <v>72</v>
      </c>
      <c r="AC276" s="86" t="s">
        <v>72</v>
      </c>
      <c r="AD276" s="86" t="s">
        <v>72</v>
      </c>
      <c r="AE276" s="86" t="s">
        <v>72</v>
      </c>
      <c r="AF276" s="86" t="s">
        <v>72</v>
      </c>
      <c r="AG276" s="86" t="s">
        <v>72</v>
      </c>
      <c r="AH276" s="86" t="s">
        <v>72</v>
      </c>
      <c r="AI276" s="132" t="s">
        <v>72</v>
      </c>
      <c r="AJ276" s="132" t="s">
        <v>72</v>
      </c>
      <c r="AK276" s="132" t="s">
        <v>72</v>
      </c>
      <c r="AL276" s="132" t="s">
        <v>72</v>
      </c>
      <c r="AM276" s="132" t="s">
        <v>72</v>
      </c>
      <c r="AN276" s="132" t="s">
        <v>72</v>
      </c>
      <c r="AO276" s="86" t="s">
        <v>72</v>
      </c>
      <c r="AP276" s="86" t="s">
        <v>72</v>
      </c>
      <c r="AQ276" s="86" t="s">
        <v>72</v>
      </c>
      <c r="AR276" s="86" t="s">
        <v>72</v>
      </c>
      <c r="AS276" s="86" t="s">
        <v>72</v>
      </c>
      <c r="AT276" s="86" t="s">
        <v>72</v>
      </c>
      <c r="AU276" s="86" t="s">
        <v>72</v>
      </c>
      <c r="AV276" s="86" t="s">
        <v>72</v>
      </c>
    </row>
    <row r="277" spans="1:48" x14ac:dyDescent="0.2">
      <c r="A277" s="5"/>
      <c r="B277" s="8"/>
      <c r="C277" s="7"/>
      <c r="D277" s="119"/>
      <c r="E277" s="7"/>
      <c r="F277" s="7"/>
      <c r="G277" s="7"/>
      <c r="H277" s="7"/>
      <c r="I277" s="7"/>
      <c r="J277" s="86"/>
      <c r="K277" s="86"/>
      <c r="L277" s="86"/>
      <c r="M277" s="86"/>
      <c r="N277" s="86"/>
      <c r="O277" s="86"/>
      <c r="P277" s="86"/>
      <c r="Q277" s="86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13"/>
      <c r="AJ277" s="13"/>
      <c r="AK277" s="13"/>
      <c r="AL277" s="13"/>
      <c r="AM277" s="13"/>
      <c r="AN277" s="13"/>
      <c r="AO277" s="119"/>
      <c r="AP277" s="7"/>
      <c r="AQ277" s="119"/>
      <c r="AR277" s="7"/>
      <c r="AS277" s="7"/>
      <c r="AT277" s="7"/>
      <c r="AU277" s="7"/>
      <c r="AV277" s="7"/>
    </row>
    <row r="278" spans="1:48" ht="16" x14ac:dyDescent="0.2">
      <c r="A278" s="5" t="s">
        <v>548</v>
      </c>
      <c r="B278" s="8" t="s">
        <v>549</v>
      </c>
      <c r="C278" s="7"/>
      <c r="D278" s="119"/>
      <c r="E278" s="7"/>
      <c r="F278" s="7"/>
      <c r="G278" s="7"/>
      <c r="H278" s="7"/>
      <c r="I278" s="7"/>
      <c r="J278" s="7"/>
      <c r="K278" s="7"/>
      <c r="L278" s="119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13"/>
      <c r="AJ278" s="13"/>
      <c r="AK278" s="13"/>
      <c r="AL278" s="13"/>
      <c r="AM278" s="13"/>
      <c r="AN278" s="13"/>
      <c r="AO278" s="119"/>
      <c r="AP278" s="7"/>
      <c r="AQ278" s="119"/>
      <c r="AR278" s="7"/>
      <c r="AS278" s="7"/>
      <c r="AT278" s="7"/>
      <c r="AU278" s="7"/>
      <c r="AV278" s="7"/>
    </row>
    <row r="279" spans="1:48" ht="16" x14ac:dyDescent="0.2">
      <c r="A279" s="5"/>
      <c r="B279" s="7" t="s">
        <v>547</v>
      </c>
      <c r="C279" s="210" t="s">
        <v>745</v>
      </c>
      <c r="D279" s="86"/>
      <c r="E279" s="84"/>
      <c r="F279" s="51" t="s">
        <v>410</v>
      </c>
      <c r="G279" s="140"/>
      <c r="H279" s="83"/>
      <c r="I279" s="140"/>
      <c r="J279" s="4"/>
      <c r="K279" s="4"/>
      <c r="L279" s="10"/>
      <c r="M279" s="4"/>
      <c r="N279" s="4"/>
      <c r="O279" s="4"/>
      <c r="P279" s="4"/>
      <c r="Q279" s="4"/>
      <c r="R279" s="84" t="s">
        <v>418</v>
      </c>
      <c r="S279" s="84" t="s">
        <v>419</v>
      </c>
      <c r="T279" s="51" t="s">
        <v>420</v>
      </c>
      <c r="U279" s="51"/>
      <c r="V279" s="51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51" t="s">
        <v>420</v>
      </c>
      <c r="AI279" s="30" t="s">
        <v>81</v>
      </c>
      <c r="AJ279" s="400">
        <v>2012</v>
      </c>
      <c r="AK279" s="14"/>
      <c r="AL279" s="14"/>
      <c r="AM279" s="14"/>
      <c r="AN279" s="403">
        <v>12150000</v>
      </c>
      <c r="AO279" s="188" t="s">
        <v>421</v>
      </c>
      <c r="AP279" s="185"/>
      <c r="AQ279" s="184" t="s">
        <v>645</v>
      </c>
      <c r="AR279" s="229" t="s">
        <v>748</v>
      </c>
      <c r="AS279" s="185"/>
      <c r="AT279" s="188"/>
      <c r="AU279" s="185"/>
      <c r="AV279" s="86" t="s">
        <v>72</v>
      </c>
    </row>
    <row r="280" spans="1:48" x14ac:dyDescent="0.2">
      <c r="A280" s="5"/>
      <c r="B280" s="8"/>
      <c r="C280" s="8"/>
      <c r="D280" s="123"/>
      <c r="E280" s="8"/>
      <c r="F280" s="8"/>
      <c r="G280" s="8"/>
      <c r="H280" s="8"/>
      <c r="I280" s="8"/>
      <c r="J280" s="8"/>
      <c r="K280" s="8"/>
      <c r="L280" s="123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133"/>
      <c r="AJ280" s="133"/>
      <c r="AK280" s="133"/>
      <c r="AL280" s="133"/>
      <c r="AM280" s="133"/>
      <c r="AN280" s="133"/>
      <c r="AO280" s="123"/>
      <c r="AP280" s="8"/>
      <c r="AQ280" s="123"/>
      <c r="AR280" s="8"/>
      <c r="AS280" s="8"/>
      <c r="AT280" s="8"/>
      <c r="AU280" s="8"/>
      <c r="AV280" s="8"/>
    </row>
    <row r="281" spans="1:48" ht="24" customHeight="1" x14ac:dyDescent="0.2">
      <c r="A281" s="5" t="s">
        <v>550</v>
      </c>
      <c r="B281" s="8" t="s">
        <v>551</v>
      </c>
      <c r="C281" s="8"/>
      <c r="D281" s="123"/>
      <c r="E281" s="8"/>
      <c r="F281" s="8"/>
      <c r="G281" s="8"/>
      <c r="H281" s="8"/>
      <c r="I281" s="8"/>
      <c r="J281" s="8"/>
      <c r="K281" s="8"/>
      <c r="L281" s="123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133"/>
      <c r="AJ281" s="133"/>
      <c r="AK281" s="133"/>
      <c r="AL281" s="133"/>
      <c r="AM281" s="133"/>
      <c r="AN281" s="223">
        <f>SUM(AN282:AN297)</f>
        <v>1511743062.9572918</v>
      </c>
      <c r="AO281" s="123"/>
      <c r="AP281" s="8"/>
      <c r="AQ281" s="123"/>
      <c r="AR281" s="8"/>
      <c r="AS281" s="8"/>
      <c r="AT281" s="8"/>
      <c r="AU281" s="8"/>
      <c r="AV281" s="8"/>
    </row>
    <row r="282" spans="1:48" ht="16" x14ac:dyDescent="0.2">
      <c r="A282" s="5"/>
      <c r="B282" s="7" t="s">
        <v>547</v>
      </c>
      <c r="C282" s="22" t="s">
        <v>552</v>
      </c>
      <c r="D282" s="100" t="s">
        <v>553</v>
      </c>
      <c r="E282" s="100" t="s">
        <v>554</v>
      </c>
      <c r="F282" s="30"/>
      <c r="G282" s="140"/>
      <c r="H282" s="140"/>
      <c r="I282" s="140"/>
      <c r="J282" s="86" t="s">
        <v>72</v>
      </c>
      <c r="K282" s="86" t="s">
        <v>72</v>
      </c>
      <c r="L282" s="86" t="s">
        <v>72</v>
      </c>
      <c r="M282" s="86" t="s">
        <v>72</v>
      </c>
      <c r="N282" s="86" t="s">
        <v>72</v>
      </c>
      <c r="O282" s="86" t="s">
        <v>72</v>
      </c>
      <c r="P282" s="86" t="s">
        <v>72</v>
      </c>
      <c r="Q282" s="86" t="s">
        <v>72</v>
      </c>
      <c r="R282" s="159"/>
      <c r="S282" s="159"/>
      <c r="T282" s="4"/>
      <c r="U282" s="159"/>
      <c r="V282" s="159"/>
      <c r="W282" s="159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30" t="s">
        <v>81</v>
      </c>
      <c r="AJ282" s="30">
        <v>2007</v>
      </c>
      <c r="AK282" s="14"/>
      <c r="AL282" s="14"/>
      <c r="AM282" s="14"/>
      <c r="AN282" s="53">
        <v>542147500</v>
      </c>
      <c r="AO282" s="169" t="s">
        <v>421</v>
      </c>
      <c r="AP282" s="170" t="s">
        <v>72</v>
      </c>
      <c r="AQ282" s="169" t="s">
        <v>652</v>
      </c>
      <c r="AR282" s="159" t="s">
        <v>683</v>
      </c>
      <c r="AS282" s="170" t="s">
        <v>72</v>
      </c>
      <c r="AT282" s="22" t="s">
        <v>509</v>
      </c>
      <c r="AU282" s="8"/>
      <c r="AV282" s="8"/>
    </row>
    <row r="283" spans="1:48" ht="16" x14ac:dyDescent="0.2">
      <c r="A283" s="5"/>
      <c r="B283" s="7"/>
      <c r="C283" s="22" t="s">
        <v>555</v>
      </c>
      <c r="D283" s="30"/>
      <c r="E283" s="30"/>
      <c r="F283" s="100" t="s">
        <v>74</v>
      </c>
      <c r="G283" s="140"/>
      <c r="H283" s="140"/>
      <c r="I283" s="140"/>
      <c r="J283" s="86" t="s">
        <v>72</v>
      </c>
      <c r="K283" s="86" t="s">
        <v>72</v>
      </c>
      <c r="L283" s="86" t="s">
        <v>72</v>
      </c>
      <c r="M283" s="86" t="s">
        <v>72</v>
      </c>
      <c r="N283" s="86" t="s">
        <v>72</v>
      </c>
      <c r="O283" s="86" t="s">
        <v>72</v>
      </c>
      <c r="P283" s="86" t="s">
        <v>72</v>
      </c>
      <c r="Q283" s="86" t="s">
        <v>72</v>
      </c>
      <c r="R283" s="159"/>
      <c r="S283" s="159"/>
      <c r="T283" s="4"/>
      <c r="U283" s="159"/>
      <c r="V283" s="159"/>
      <c r="W283" s="159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30" t="s">
        <v>81</v>
      </c>
      <c r="AJ283" s="30">
        <v>2007</v>
      </c>
      <c r="AK283" s="14"/>
      <c r="AL283" s="14"/>
      <c r="AM283" s="14"/>
      <c r="AN283" s="53">
        <v>113138009.09090909</v>
      </c>
      <c r="AO283" s="169" t="s">
        <v>421</v>
      </c>
      <c r="AP283" s="170" t="s">
        <v>72</v>
      </c>
      <c r="AQ283" s="169" t="s">
        <v>652</v>
      </c>
      <c r="AR283" s="159" t="s">
        <v>683</v>
      </c>
      <c r="AS283" s="170" t="s">
        <v>72</v>
      </c>
      <c r="AT283" s="22" t="s">
        <v>509</v>
      </c>
      <c r="AU283" s="8"/>
      <c r="AV283" s="8"/>
    </row>
    <row r="284" spans="1:48" ht="16" x14ac:dyDescent="0.2">
      <c r="A284" s="5"/>
      <c r="B284" s="7"/>
      <c r="C284" s="22" t="s">
        <v>556</v>
      </c>
      <c r="D284" s="107"/>
      <c r="E284" s="30" t="s">
        <v>557</v>
      </c>
      <c r="F284" s="100" t="s">
        <v>74</v>
      </c>
      <c r="G284" s="140"/>
      <c r="H284" s="140"/>
      <c r="I284" s="140"/>
      <c r="J284" s="86" t="s">
        <v>72</v>
      </c>
      <c r="K284" s="86" t="s">
        <v>72</v>
      </c>
      <c r="L284" s="86" t="s">
        <v>72</v>
      </c>
      <c r="M284" s="86" t="s">
        <v>72</v>
      </c>
      <c r="N284" s="86" t="s">
        <v>72</v>
      </c>
      <c r="O284" s="86" t="s">
        <v>72</v>
      </c>
      <c r="P284" s="86" t="s">
        <v>72</v>
      </c>
      <c r="Q284" s="86" t="s">
        <v>72</v>
      </c>
      <c r="R284" s="159"/>
      <c r="S284" s="159"/>
      <c r="T284" s="4"/>
      <c r="U284" s="159"/>
      <c r="V284" s="159"/>
      <c r="W284" s="159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30" t="s">
        <v>81</v>
      </c>
      <c r="AJ284" s="30">
        <v>2007</v>
      </c>
      <c r="AK284" s="14"/>
      <c r="AL284" s="14"/>
      <c r="AM284" s="14"/>
      <c r="AN284" s="53">
        <v>92177409</v>
      </c>
      <c r="AO284" s="169" t="s">
        <v>421</v>
      </c>
      <c r="AP284" s="170" t="s">
        <v>72</v>
      </c>
      <c r="AQ284" s="169" t="s">
        <v>652</v>
      </c>
      <c r="AR284" s="159" t="s">
        <v>683</v>
      </c>
      <c r="AS284" s="170" t="s">
        <v>72</v>
      </c>
      <c r="AT284" s="22" t="s">
        <v>509</v>
      </c>
      <c r="AU284" s="8"/>
      <c r="AV284" s="8"/>
    </row>
    <row r="285" spans="1:48" ht="32" x14ac:dyDescent="0.2">
      <c r="A285" s="5"/>
      <c r="B285" s="7"/>
      <c r="C285" s="22" t="s">
        <v>552</v>
      </c>
      <c r="D285" s="107" t="s">
        <v>553</v>
      </c>
      <c r="E285" s="27" t="s">
        <v>179</v>
      </c>
      <c r="F285" s="100" t="s">
        <v>74</v>
      </c>
      <c r="G285" s="140"/>
      <c r="H285" s="140"/>
      <c r="I285" s="140"/>
      <c r="J285" s="86" t="s">
        <v>72</v>
      </c>
      <c r="K285" s="86" t="s">
        <v>72</v>
      </c>
      <c r="L285" s="86" t="s">
        <v>72</v>
      </c>
      <c r="M285" s="86" t="s">
        <v>72</v>
      </c>
      <c r="N285" s="86" t="s">
        <v>72</v>
      </c>
      <c r="O285" s="86" t="s">
        <v>72</v>
      </c>
      <c r="P285" s="86" t="s">
        <v>72</v>
      </c>
      <c r="Q285" s="86" t="s">
        <v>72</v>
      </c>
      <c r="R285" s="159"/>
      <c r="S285" s="159"/>
      <c r="T285" s="4"/>
      <c r="U285" s="159"/>
      <c r="V285" s="159"/>
      <c r="W285" s="159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30" t="s">
        <v>81</v>
      </c>
      <c r="AJ285" s="30">
        <v>2008</v>
      </c>
      <c r="AK285" s="14"/>
      <c r="AL285" s="14"/>
      <c r="AM285" s="14"/>
      <c r="AN285" s="53">
        <v>49417722.060921095</v>
      </c>
      <c r="AO285" s="169" t="s">
        <v>421</v>
      </c>
      <c r="AP285" s="170" t="s">
        <v>72</v>
      </c>
      <c r="AQ285" s="169" t="s">
        <v>652</v>
      </c>
      <c r="AR285" s="159" t="s">
        <v>683</v>
      </c>
      <c r="AS285" s="170" t="s">
        <v>72</v>
      </c>
      <c r="AT285" s="160" t="s">
        <v>558</v>
      </c>
      <c r="AU285" s="8"/>
      <c r="AV285" s="8"/>
    </row>
    <row r="286" spans="1:48" ht="16" x14ac:dyDescent="0.2">
      <c r="A286" s="5"/>
      <c r="B286" s="7"/>
      <c r="C286" s="22" t="s">
        <v>552</v>
      </c>
      <c r="D286" s="107" t="s">
        <v>553</v>
      </c>
      <c r="E286" s="27" t="s">
        <v>559</v>
      </c>
      <c r="F286" s="100" t="s">
        <v>74</v>
      </c>
      <c r="G286" s="140"/>
      <c r="H286" s="140"/>
      <c r="I286" s="140"/>
      <c r="J286" s="86" t="s">
        <v>72</v>
      </c>
      <c r="K286" s="86" t="s">
        <v>72</v>
      </c>
      <c r="L286" s="86" t="s">
        <v>72</v>
      </c>
      <c r="M286" s="86" t="s">
        <v>72</v>
      </c>
      <c r="N286" s="86" t="s">
        <v>72</v>
      </c>
      <c r="O286" s="86" t="s">
        <v>72</v>
      </c>
      <c r="P286" s="86" t="s">
        <v>72</v>
      </c>
      <c r="Q286" s="86" t="s">
        <v>72</v>
      </c>
      <c r="R286" s="159"/>
      <c r="S286" s="159"/>
      <c r="T286" s="4"/>
      <c r="U286" s="159"/>
      <c r="V286" s="159"/>
      <c r="W286" s="159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30" t="s">
        <v>81</v>
      </c>
      <c r="AJ286" s="30">
        <v>2008</v>
      </c>
      <c r="AK286" s="14"/>
      <c r="AL286" s="14"/>
      <c r="AM286" s="14"/>
      <c r="AN286" s="53">
        <v>31925375</v>
      </c>
      <c r="AO286" s="169" t="s">
        <v>421</v>
      </c>
      <c r="AP286" s="170" t="s">
        <v>72</v>
      </c>
      <c r="AQ286" s="169" t="s">
        <v>652</v>
      </c>
      <c r="AR286" s="159" t="s">
        <v>683</v>
      </c>
      <c r="AS286" s="170" t="s">
        <v>72</v>
      </c>
      <c r="AT286" s="22" t="s">
        <v>560</v>
      </c>
      <c r="AU286" s="8"/>
      <c r="AV286" s="8"/>
    </row>
    <row r="287" spans="1:48" ht="16" x14ac:dyDescent="0.2">
      <c r="A287" s="5"/>
      <c r="B287" s="7"/>
      <c r="C287" s="22" t="s">
        <v>552</v>
      </c>
      <c r="D287" s="107"/>
      <c r="E287" s="27" t="s">
        <v>561</v>
      </c>
      <c r="F287" s="30"/>
      <c r="G287" s="140"/>
      <c r="H287" s="140"/>
      <c r="I287" s="140"/>
      <c r="J287" s="86" t="s">
        <v>72</v>
      </c>
      <c r="K287" s="86" t="s">
        <v>72</v>
      </c>
      <c r="L287" s="86" t="s">
        <v>72</v>
      </c>
      <c r="M287" s="86" t="s">
        <v>72</v>
      </c>
      <c r="N287" s="86" t="s">
        <v>72</v>
      </c>
      <c r="O287" s="86" t="s">
        <v>72</v>
      </c>
      <c r="P287" s="86" t="s">
        <v>72</v>
      </c>
      <c r="Q287" s="86" t="s">
        <v>72</v>
      </c>
      <c r="R287" s="159"/>
      <c r="S287" s="159"/>
      <c r="T287" s="4"/>
      <c r="U287" s="159"/>
      <c r="V287" s="159"/>
      <c r="W287" s="159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30" t="s">
        <v>81</v>
      </c>
      <c r="AJ287" s="30">
        <v>2008</v>
      </c>
      <c r="AK287" s="14"/>
      <c r="AL287" s="14"/>
      <c r="AM287" s="14"/>
      <c r="AN287" s="53">
        <v>144990000</v>
      </c>
      <c r="AO287" s="169" t="s">
        <v>421</v>
      </c>
      <c r="AP287" s="170" t="s">
        <v>72</v>
      </c>
      <c r="AQ287" s="169" t="s">
        <v>652</v>
      </c>
      <c r="AR287" s="159" t="s">
        <v>683</v>
      </c>
      <c r="AS287" s="170" t="s">
        <v>72</v>
      </c>
      <c r="AT287" s="22" t="s">
        <v>562</v>
      </c>
      <c r="AU287" s="8"/>
      <c r="AV287" s="8"/>
    </row>
    <row r="288" spans="1:48" ht="32" x14ac:dyDescent="0.2">
      <c r="A288" s="5"/>
      <c r="B288" s="7"/>
      <c r="C288" s="110" t="s">
        <v>563</v>
      </c>
      <c r="D288" s="107"/>
      <c r="E288" s="107" t="s">
        <v>559</v>
      </c>
      <c r="F288" s="100" t="s">
        <v>74</v>
      </c>
      <c r="G288" s="140"/>
      <c r="H288" s="140"/>
      <c r="I288" s="140"/>
      <c r="J288" s="86" t="s">
        <v>72</v>
      </c>
      <c r="K288" s="86" t="s">
        <v>72</v>
      </c>
      <c r="L288" s="86" t="s">
        <v>72</v>
      </c>
      <c r="M288" s="86" t="s">
        <v>72</v>
      </c>
      <c r="N288" s="86" t="s">
        <v>72</v>
      </c>
      <c r="O288" s="86" t="s">
        <v>72</v>
      </c>
      <c r="P288" s="86" t="s">
        <v>72</v>
      </c>
      <c r="Q288" s="86" t="s">
        <v>72</v>
      </c>
      <c r="R288" s="159"/>
      <c r="S288" s="159"/>
      <c r="T288" s="4"/>
      <c r="U288" s="159"/>
      <c r="V288" s="159"/>
      <c r="W288" s="159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30" t="s">
        <v>81</v>
      </c>
      <c r="AJ288" s="30">
        <v>2009</v>
      </c>
      <c r="AK288" s="14"/>
      <c r="AL288" s="14"/>
      <c r="AM288" s="14"/>
      <c r="AN288" s="53">
        <v>38452052.409165233</v>
      </c>
      <c r="AO288" s="169" t="s">
        <v>421</v>
      </c>
      <c r="AP288" s="170" t="s">
        <v>72</v>
      </c>
      <c r="AQ288" s="169" t="s">
        <v>652</v>
      </c>
      <c r="AR288" s="159" t="s">
        <v>683</v>
      </c>
      <c r="AS288" s="170" t="s">
        <v>72</v>
      </c>
      <c r="AT288" s="22" t="s">
        <v>509</v>
      </c>
      <c r="AU288" s="8"/>
      <c r="AV288" s="8"/>
    </row>
    <row r="289" spans="1:48" ht="16" x14ac:dyDescent="0.2">
      <c r="A289" s="5"/>
      <c r="B289" s="7"/>
      <c r="C289" s="110" t="s">
        <v>564</v>
      </c>
      <c r="D289" s="107"/>
      <c r="E289" s="30" t="s">
        <v>559</v>
      </c>
      <c r="F289" s="100" t="s">
        <v>74</v>
      </c>
      <c r="G289" s="140"/>
      <c r="H289" s="140"/>
      <c r="I289" s="140"/>
      <c r="J289" s="86" t="s">
        <v>72</v>
      </c>
      <c r="K289" s="86" t="s">
        <v>72</v>
      </c>
      <c r="L289" s="86" t="s">
        <v>72</v>
      </c>
      <c r="M289" s="86" t="s">
        <v>72</v>
      </c>
      <c r="N289" s="86" t="s">
        <v>72</v>
      </c>
      <c r="O289" s="86" t="s">
        <v>72</v>
      </c>
      <c r="P289" s="86" t="s">
        <v>72</v>
      </c>
      <c r="Q289" s="86" t="s">
        <v>72</v>
      </c>
      <c r="R289" s="159"/>
      <c r="S289" s="159"/>
      <c r="T289" s="4"/>
      <c r="U289" s="159"/>
      <c r="V289" s="159"/>
      <c r="W289" s="159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30" t="s">
        <v>81</v>
      </c>
      <c r="AJ289" s="30">
        <v>2009</v>
      </c>
      <c r="AK289" s="14"/>
      <c r="AL289" s="14"/>
      <c r="AM289" s="14"/>
      <c r="AN289" s="53">
        <v>48571013.569471873</v>
      </c>
      <c r="AO289" s="169" t="s">
        <v>421</v>
      </c>
      <c r="AP289" s="170" t="s">
        <v>72</v>
      </c>
      <c r="AQ289" s="169" t="s">
        <v>652</v>
      </c>
      <c r="AR289" s="159" t="s">
        <v>683</v>
      </c>
      <c r="AS289" s="170" t="s">
        <v>72</v>
      </c>
      <c r="AT289" s="22" t="s">
        <v>509</v>
      </c>
      <c r="AU289" s="8"/>
      <c r="AV289" s="8"/>
    </row>
    <row r="290" spans="1:48" ht="32" x14ac:dyDescent="0.2">
      <c r="A290" s="5"/>
      <c r="B290" s="7"/>
      <c r="C290" s="110" t="s">
        <v>565</v>
      </c>
      <c r="D290" s="107"/>
      <c r="E290" s="30" t="s">
        <v>559</v>
      </c>
      <c r="F290" s="100" t="s">
        <v>74</v>
      </c>
      <c r="G290" s="140"/>
      <c r="H290" s="140"/>
      <c r="I290" s="140"/>
      <c r="J290" s="86" t="s">
        <v>72</v>
      </c>
      <c r="K290" s="86" t="s">
        <v>72</v>
      </c>
      <c r="L290" s="86" t="s">
        <v>72</v>
      </c>
      <c r="M290" s="86" t="s">
        <v>72</v>
      </c>
      <c r="N290" s="86" t="s">
        <v>72</v>
      </c>
      <c r="O290" s="86" t="s">
        <v>72</v>
      </c>
      <c r="P290" s="86" t="s">
        <v>72</v>
      </c>
      <c r="Q290" s="86" t="s">
        <v>72</v>
      </c>
      <c r="R290" s="159"/>
      <c r="S290" s="159"/>
      <c r="T290" s="4"/>
      <c r="U290" s="159"/>
      <c r="V290" s="159"/>
      <c r="W290" s="159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30" t="s">
        <v>81</v>
      </c>
      <c r="AJ290" s="30">
        <v>2009</v>
      </c>
      <c r="AK290" s="14"/>
      <c r="AL290" s="14"/>
      <c r="AM290" s="14"/>
      <c r="AN290" s="53">
        <v>37998722.949183494</v>
      </c>
      <c r="AO290" s="169" t="s">
        <v>421</v>
      </c>
      <c r="AP290" s="170" t="s">
        <v>72</v>
      </c>
      <c r="AQ290" s="169" t="s">
        <v>652</v>
      </c>
      <c r="AR290" s="159" t="s">
        <v>683</v>
      </c>
      <c r="AS290" s="170" t="s">
        <v>72</v>
      </c>
      <c r="AT290" s="22" t="s">
        <v>509</v>
      </c>
      <c r="AU290" s="8"/>
      <c r="AV290" s="8"/>
    </row>
    <row r="291" spans="1:48" ht="32" x14ac:dyDescent="0.2">
      <c r="A291" s="5"/>
      <c r="B291" s="7"/>
      <c r="C291" s="110" t="s">
        <v>566</v>
      </c>
      <c r="D291" s="107"/>
      <c r="E291" s="30" t="s">
        <v>559</v>
      </c>
      <c r="F291" s="100" t="s">
        <v>74</v>
      </c>
      <c r="G291" s="140"/>
      <c r="H291" s="140"/>
      <c r="I291" s="140"/>
      <c r="J291" s="86" t="s">
        <v>72</v>
      </c>
      <c r="K291" s="86" t="s">
        <v>72</v>
      </c>
      <c r="L291" s="86" t="s">
        <v>72</v>
      </c>
      <c r="M291" s="86" t="s">
        <v>72</v>
      </c>
      <c r="N291" s="86" t="s">
        <v>72</v>
      </c>
      <c r="O291" s="86" t="s">
        <v>72</v>
      </c>
      <c r="P291" s="86" t="s">
        <v>72</v>
      </c>
      <c r="Q291" s="86" t="s">
        <v>72</v>
      </c>
      <c r="R291" s="159"/>
      <c r="S291" s="159"/>
      <c r="T291" s="4"/>
      <c r="U291" s="159"/>
      <c r="V291" s="159"/>
      <c r="W291" s="159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30" t="s">
        <v>81</v>
      </c>
      <c r="AJ291" s="30">
        <v>2009</v>
      </c>
      <c r="AK291" s="14"/>
      <c r="AL291" s="14"/>
      <c r="AM291" s="14"/>
      <c r="AN291" s="53">
        <v>48424288.632647425</v>
      </c>
      <c r="AO291" s="169" t="s">
        <v>421</v>
      </c>
      <c r="AP291" s="170" t="s">
        <v>72</v>
      </c>
      <c r="AQ291" s="169" t="s">
        <v>652</v>
      </c>
      <c r="AR291" s="159" t="s">
        <v>683</v>
      </c>
      <c r="AS291" s="170" t="s">
        <v>72</v>
      </c>
      <c r="AT291" s="22" t="s">
        <v>509</v>
      </c>
      <c r="AU291" s="8"/>
      <c r="AV291" s="8"/>
    </row>
    <row r="292" spans="1:48" ht="16" x14ac:dyDescent="0.2">
      <c r="A292" s="5"/>
      <c r="B292" s="7"/>
      <c r="C292" s="163" t="s">
        <v>567</v>
      </c>
      <c r="D292" s="140"/>
      <c r="E292" s="27" t="s">
        <v>331</v>
      </c>
      <c r="F292" s="100" t="s">
        <v>74</v>
      </c>
      <c r="G292" s="140"/>
      <c r="H292" s="140"/>
      <c r="I292" s="140"/>
      <c r="J292" s="86" t="s">
        <v>72</v>
      </c>
      <c r="K292" s="86" t="s">
        <v>72</v>
      </c>
      <c r="L292" s="86" t="s">
        <v>72</v>
      </c>
      <c r="M292" s="86" t="s">
        <v>72</v>
      </c>
      <c r="N292" s="86" t="s">
        <v>72</v>
      </c>
      <c r="O292" s="86" t="s">
        <v>72</v>
      </c>
      <c r="P292" s="86" t="s">
        <v>72</v>
      </c>
      <c r="Q292" s="86" t="s">
        <v>72</v>
      </c>
      <c r="R292" s="159"/>
      <c r="S292" s="159"/>
      <c r="T292" s="4"/>
      <c r="U292" s="159"/>
      <c r="V292" s="159"/>
      <c r="W292" s="159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30" t="s">
        <v>81</v>
      </c>
      <c r="AJ292" s="30">
        <v>2011</v>
      </c>
      <c r="AK292" s="14"/>
      <c r="AL292" s="14"/>
      <c r="AM292" s="14"/>
      <c r="AN292" s="53">
        <v>28555200</v>
      </c>
      <c r="AO292" s="205" t="s">
        <v>72</v>
      </c>
      <c r="AP292" s="170" t="s">
        <v>72</v>
      </c>
      <c r="AQ292" s="205" t="s">
        <v>72</v>
      </c>
      <c r="AR292" s="159" t="s">
        <v>683</v>
      </c>
      <c r="AS292" s="170" t="s">
        <v>72</v>
      </c>
      <c r="AT292" s="161" t="s">
        <v>72</v>
      </c>
      <c r="AU292" s="8"/>
      <c r="AV292" s="8"/>
    </row>
    <row r="293" spans="1:48" ht="32" x14ac:dyDescent="0.2">
      <c r="A293" s="5"/>
      <c r="B293" s="7"/>
      <c r="C293" s="163" t="s">
        <v>568</v>
      </c>
      <c r="D293" s="140"/>
      <c r="E293" s="27" t="s">
        <v>331</v>
      </c>
      <c r="F293" s="100" t="s">
        <v>74</v>
      </c>
      <c r="G293" s="140"/>
      <c r="H293" s="140"/>
      <c r="I293" s="140"/>
      <c r="J293" s="86" t="s">
        <v>72</v>
      </c>
      <c r="K293" s="86" t="s">
        <v>72</v>
      </c>
      <c r="L293" s="86" t="s">
        <v>72</v>
      </c>
      <c r="M293" s="86" t="s">
        <v>72</v>
      </c>
      <c r="N293" s="86" t="s">
        <v>72</v>
      </c>
      <c r="O293" s="86" t="s">
        <v>72</v>
      </c>
      <c r="P293" s="86" t="s">
        <v>72</v>
      </c>
      <c r="Q293" s="86" t="s">
        <v>72</v>
      </c>
      <c r="R293" s="159"/>
      <c r="S293" s="159"/>
      <c r="T293" s="4"/>
      <c r="U293" s="159"/>
      <c r="V293" s="159"/>
      <c r="W293" s="159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30" t="s">
        <v>81</v>
      </c>
      <c r="AJ293" s="30">
        <v>2011</v>
      </c>
      <c r="AK293" s="14"/>
      <c r="AL293" s="14"/>
      <c r="AM293" s="14"/>
      <c r="AN293" s="53">
        <v>190973797.81375316</v>
      </c>
      <c r="AO293" s="169" t="s">
        <v>421</v>
      </c>
      <c r="AP293" s="170" t="s">
        <v>72</v>
      </c>
      <c r="AQ293" s="169" t="s">
        <v>652</v>
      </c>
      <c r="AR293" s="159" t="s">
        <v>683</v>
      </c>
      <c r="AS293" s="170" t="s">
        <v>72</v>
      </c>
      <c r="AT293" s="22" t="s">
        <v>509</v>
      </c>
      <c r="AU293" s="8"/>
      <c r="AV293" s="8"/>
    </row>
    <row r="294" spans="1:48" ht="32" x14ac:dyDescent="0.2">
      <c r="A294" s="5"/>
      <c r="B294" s="7"/>
      <c r="C294" s="114" t="s">
        <v>569</v>
      </c>
      <c r="D294" s="140"/>
      <c r="E294" s="27" t="s">
        <v>570</v>
      </c>
      <c r="F294" s="100" t="s">
        <v>74</v>
      </c>
      <c r="G294" s="140"/>
      <c r="H294" s="140"/>
      <c r="I294" s="140"/>
      <c r="J294" s="86" t="s">
        <v>72</v>
      </c>
      <c r="K294" s="86" t="s">
        <v>72</v>
      </c>
      <c r="L294" s="86" t="s">
        <v>72</v>
      </c>
      <c r="M294" s="86" t="s">
        <v>72</v>
      </c>
      <c r="N294" s="86" t="s">
        <v>72</v>
      </c>
      <c r="O294" s="86" t="s">
        <v>72</v>
      </c>
      <c r="P294" s="86" t="s">
        <v>72</v>
      </c>
      <c r="Q294" s="86" t="s">
        <v>72</v>
      </c>
      <c r="R294" s="159"/>
      <c r="S294" s="159"/>
      <c r="T294" s="4"/>
      <c r="U294" s="159"/>
      <c r="V294" s="159"/>
      <c r="W294" s="159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30" t="s">
        <v>81</v>
      </c>
      <c r="AJ294" s="30">
        <v>2011</v>
      </c>
      <c r="AK294" s="14"/>
      <c r="AL294" s="14"/>
      <c r="AM294" s="14"/>
      <c r="AN294" s="53">
        <v>45808789.228301749</v>
      </c>
      <c r="AO294" s="169" t="s">
        <v>421</v>
      </c>
      <c r="AP294" s="170" t="s">
        <v>72</v>
      </c>
      <c r="AQ294" s="169" t="s">
        <v>652</v>
      </c>
      <c r="AR294" s="159" t="s">
        <v>683</v>
      </c>
      <c r="AS294" s="170" t="s">
        <v>72</v>
      </c>
      <c r="AT294" s="22" t="s">
        <v>509</v>
      </c>
      <c r="AU294" s="8"/>
      <c r="AV294" s="8"/>
    </row>
    <row r="295" spans="1:48" ht="32" x14ac:dyDescent="0.2">
      <c r="A295" s="5"/>
      <c r="B295" s="7"/>
      <c r="C295" s="114" t="s">
        <v>571</v>
      </c>
      <c r="D295" s="140"/>
      <c r="E295" s="27" t="s">
        <v>179</v>
      </c>
      <c r="F295" s="100" t="s">
        <v>74</v>
      </c>
      <c r="G295" s="140"/>
      <c r="H295" s="140"/>
      <c r="I295" s="140"/>
      <c r="J295" s="86" t="s">
        <v>72</v>
      </c>
      <c r="K295" s="86" t="s">
        <v>72</v>
      </c>
      <c r="L295" s="86" t="s">
        <v>72</v>
      </c>
      <c r="M295" s="86" t="s">
        <v>72</v>
      </c>
      <c r="N295" s="86" t="s">
        <v>72</v>
      </c>
      <c r="O295" s="86" t="s">
        <v>72</v>
      </c>
      <c r="P295" s="86" t="s">
        <v>72</v>
      </c>
      <c r="Q295" s="86" t="s">
        <v>72</v>
      </c>
      <c r="R295" s="159"/>
      <c r="S295" s="159"/>
      <c r="T295" s="4"/>
      <c r="U295" s="159"/>
      <c r="V295" s="159"/>
      <c r="W295" s="159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30" t="s">
        <v>81</v>
      </c>
      <c r="AJ295" s="30">
        <v>2011</v>
      </c>
      <c r="AK295" s="14"/>
      <c r="AL295" s="14"/>
      <c r="AM295" s="14"/>
      <c r="AN295" s="53">
        <v>49581667.460581496</v>
      </c>
      <c r="AO295" s="169" t="s">
        <v>421</v>
      </c>
      <c r="AP295" s="170" t="s">
        <v>72</v>
      </c>
      <c r="AQ295" s="169" t="s">
        <v>652</v>
      </c>
      <c r="AR295" s="159" t="s">
        <v>683</v>
      </c>
      <c r="AS295" s="170" t="s">
        <v>72</v>
      </c>
      <c r="AT295" s="22" t="s">
        <v>509</v>
      </c>
      <c r="AU295" s="8"/>
      <c r="AV295" s="8"/>
    </row>
    <row r="296" spans="1:48" ht="16" x14ac:dyDescent="0.2">
      <c r="A296" s="5"/>
      <c r="B296" s="7"/>
      <c r="C296" s="114"/>
      <c r="D296" s="140"/>
      <c r="E296" s="27"/>
      <c r="F296" s="100"/>
      <c r="G296" s="140"/>
      <c r="H296" s="140"/>
      <c r="I296" s="140"/>
      <c r="J296" s="86"/>
      <c r="K296" s="86"/>
      <c r="L296" s="86"/>
      <c r="M296" s="86"/>
      <c r="N296" s="86"/>
      <c r="O296" s="86"/>
      <c r="P296" s="86"/>
      <c r="Q296" s="86"/>
      <c r="R296" s="159"/>
      <c r="S296" s="159"/>
      <c r="T296" s="4"/>
      <c r="U296" s="159"/>
      <c r="V296" s="159"/>
      <c r="W296" s="159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30"/>
      <c r="AJ296" s="30"/>
      <c r="AK296" s="14"/>
      <c r="AL296" s="14"/>
      <c r="AM296" s="14"/>
      <c r="AN296" s="53"/>
      <c r="AO296" s="169" t="s">
        <v>421</v>
      </c>
      <c r="AP296" s="170" t="s">
        <v>72</v>
      </c>
      <c r="AQ296" s="169" t="s">
        <v>652</v>
      </c>
      <c r="AR296" s="159" t="s">
        <v>683</v>
      </c>
      <c r="AS296" s="170" t="s">
        <v>72</v>
      </c>
      <c r="AT296" s="22" t="s">
        <v>509</v>
      </c>
      <c r="AU296" s="19"/>
      <c r="AV296" s="20"/>
    </row>
    <row r="297" spans="1:48" ht="32" x14ac:dyDescent="0.2">
      <c r="A297" s="5"/>
      <c r="B297" s="7"/>
      <c r="C297" s="114" t="s">
        <v>571</v>
      </c>
      <c r="D297" s="115" t="s">
        <v>72</v>
      </c>
      <c r="E297" s="27" t="s">
        <v>179</v>
      </c>
      <c r="F297" s="32" t="s">
        <v>74</v>
      </c>
      <c r="G297" s="140"/>
      <c r="H297" s="140"/>
      <c r="I297" s="140"/>
      <c r="J297" s="86" t="s">
        <v>72</v>
      </c>
      <c r="K297" s="86" t="s">
        <v>72</v>
      </c>
      <c r="L297" s="86" t="s">
        <v>72</v>
      </c>
      <c r="M297" s="86" t="s">
        <v>72</v>
      </c>
      <c r="N297" s="86" t="s">
        <v>72</v>
      </c>
      <c r="O297" s="86" t="s">
        <v>72</v>
      </c>
      <c r="P297" s="86" t="s">
        <v>72</v>
      </c>
      <c r="Q297" s="86" t="s">
        <v>72</v>
      </c>
      <c r="R297" s="159"/>
      <c r="S297" s="159"/>
      <c r="T297" s="4"/>
      <c r="U297" s="159"/>
      <c r="V297" s="159"/>
      <c r="W297" s="159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30" t="s">
        <v>81</v>
      </c>
      <c r="AJ297" s="30">
        <v>2011</v>
      </c>
      <c r="AK297" s="14"/>
      <c r="AL297" s="14"/>
      <c r="AM297" s="14"/>
      <c r="AN297" s="54">
        <v>49581515.742357068</v>
      </c>
      <c r="AO297" s="169" t="s">
        <v>421</v>
      </c>
      <c r="AP297" s="170" t="s">
        <v>72</v>
      </c>
      <c r="AQ297" s="169" t="s">
        <v>652</v>
      </c>
      <c r="AR297" s="159" t="s">
        <v>683</v>
      </c>
      <c r="AS297" s="170" t="s">
        <v>72</v>
      </c>
      <c r="AT297" s="22" t="s">
        <v>509</v>
      </c>
      <c r="AU297" s="7"/>
      <c r="AV297" s="7"/>
    </row>
    <row r="298" spans="1:48" x14ac:dyDescent="0.2">
      <c r="A298" s="5"/>
      <c r="B298" s="7"/>
      <c r="C298" s="114"/>
      <c r="D298" s="115"/>
      <c r="E298" s="64"/>
      <c r="F298" s="113"/>
      <c r="G298" s="140"/>
      <c r="H298" s="140"/>
      <c r="I298" s="140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32"/>
      <c r="AJ298" s="132"/>
      <c r="AK298" s="132"/>
      <c r="AL298" s="132"/>
      <c r="AM298" s="132"/>
      <c r="AN298" s="132"/>
      <c r="AO298" s="86"/>
      <c r="AP298" s="86"/>
      <c r="AQ298" s="86"/>
      <c r="AR298" s="86"/>
      <c r="AS298" s="86"/>
      <c r="AT298" s="86"/>
      <c r="AU298" s="86"/>
      <c r="AV298" s="86"/>
    </row>
    <row r="299" spans="1:48" s="166" customFormat="1" ht="22.5" customHeight="1" x14ac:dyDescent="0.2">
      <c r="A299" s="5" t="s">
        <v>572</v>
      </c>
      <c r="B299" s="8" t="s">
        <v>573</v>
      </c>
      <c r="C299" s="67"/>
      <c r="D299" s="123"/>
      <c r="E299" s="67"/>
      <c r="F299" s="67"/>
      <c r="G299" s="67"/>
      <c r="H299" s="67"/>
      <c r="I299" s="67"/>
      <c r="J299" s="67"/>
      <c r="K299" s="67"/>
      <c r="L299" s="123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130"/>
      <c r="AJ299" s="130"/>
      <c r="AK299" s="130"/>
      <c r="AL299" s="130"/>
      <c r="AM299" s="130"/>
      <c r="AN299" s="224">
        <f>SUM(AN300:AN320)</f>
        <v>1545512548.1137438</v>
      </c>
      <c r="AO299" s="123"/>
      <c r="AP299" s="67"/>
      <c r="AQ299" s="123"/>
      <c r="AR299" s="67"/>
      <c r="AS299" s="67"/>
      <c r="AT299" s="67"/>
      <c r="AU299" s="67"/>
      <c r="AV299" s="67"/>
    </row>
    <row r="300" spans="1:48" ht="16" x14ac:dyDescent="0.2">
      <c r="A300" s="5"/>
      <c r="B300" s="7" t="s">
        <v>547</v>
      </c>
      <c r="C300" s="22" t="s">
        <v>574</v>
      </c>
      <c r="D300" s="98" t="s">
        <v>575</v>
      </c>
      <c r="E300" s="98" t="s">
        <v>331</v>
      </c>
      <c r="F300" s="98" t="s">
        <v>576</v>
      </c>
      <c r="G300" s="140"/>
      <c r="H300" s="140"/>
      <c r="I300" s="140"/>
      <c r="J300" s="86" t="s">
        <v>72</v>
      </c>
      <c r="K300" s="86" t="s">
        <v>72</v>
      </c>
      <c r="L300" s="86" t="s">
        <v>72</v>
      </c>
      <c r="M300" s="86" t="s">
        <v>72</v>
      </c>
      <c r="N300" s="86" t="s">
        <v>72</v>
      </c>
      <c r="O300" s="86" t="s">
        <v>72</v>
      </c>
      <c r="P300" s="86" t="s">
        <v>72</v>
      </c>
      <c r="Q300" s="86" t="s">
        <v>72</v>
      </c>
      <c r="R300" s="159"/>
      <c r="S300" s="98" t="s">
        <v>419</v>
      </c>
      <c r="T300" s="4"/>
      <c r="U300" s="159"/>
      <c r="V300" s="159"/>
      <c r="W300" s="159"/>
      <c r="X300" s="4"/>
      <c r="Y300" s="4"/>
      <c r="Z300" s="4"/>
      <c r="AA300" s="4"/>
      <c r="AB300" s="4"/>
      <c r="AC300" s="4"/>
      <c r="AD300" s="4"/>
      <c r="AE300" s="4"/>
      <c r="AF300" s="98">
        <v>150</v>
      </c>
      <c r="AG300" s="98">
        <v>1.4</v>
      </c>
      <c r="AH300" s="98">
        <v>210</v>
      </c>
      <c r="AI300" s="30" t="s">
        <v>81</v>
      </c>
      <c r="AJ300" s="30">
        <v>2007</v>
      </c>
      <c r="AK300" s="14"/>
      <c r="AL300" s="14"/>
      <c r="AM300" s="14"/>
      <c r="AN300" s="53">
        <v>59701819.053074799</v>
      </c>
      <c r="AO300" s="168" t="s">
        <v>421</v>
      </c>
      <c r="AP300" s="170" t="s">
        <v>72</v>
      </c>
      <c r="AQ300" s="168" t="s">
        <v>645</v>
      </c>
      <c r="AR300" s="176" t="s">
        <v>684</v>
      </c>
      <c r="AS300" s="170" t="s">
        <v>72</v>
      </c>
      <c r="AT300" s="97" t="s">
        <v>577</v>
      </c>
      <c r="AU300" s="159"/>
      <c r="AV300" s="159"/>
    </row>
    <row r="301" spans="1:48" ht="16" x14ac:dyDescent="0.2">
      <c r="A301" s="5"/>
      <c r="B301" s="7"/>
      <c r="C301" s="22" t="s">
        <v>574</v>
      </c>
      <c r="D301" s="98" t="s">
        <v>575</v>
      </c>
      <c r="E301" s="98" t="s">
        <v>331</v>
      </c>
      <c r="F301" s="98" t="s">
        <v>576</v>
      </c>
      <c r="G301" s="140"/>
      <c r="H301" s="140"/>
      <c r="I301" s="140"/>
      <c r="J301" s="86" t="s">
        <v>72</v>
      </c>
      <c r="K301" s="86" t="s">
        <v>72</v>
      </c>
      <c r="L301" s="86" t="s">
        <v>72</v>
      </c>
      <c r="M301" s="86" t="s">
        <v>72</v>
      </c>
      <c r="N301" s="86" t="s">
        <v>72</v>
      </c>
      <c r="O301" s="86" t="s">
        <v>72</v>
      </c>
      <c r="P301" s="86" t="s">
        <v>72</v>
      </c>
      <c r="Q301" s="86" t="s">
        <v>72</v>
      </c>
      <c r="R301" s="159"/>
      <c r="S301" s="98" t="s">
        <v>419</v>
      </c>
      <c r="T301" s="4"/>
      <c r="U301" s="159"/>
      <c r="V301" s="159"/>
      <c r="W301" s="159"/>
      <c r="X301" s="4"/>
      <c r="Y301" s="4"/>
      <c r="Z301" s="4"/>
      <c r="AA301" s="4"/>
      <c r="AB301" s="4"/>
      <c r="AC301" s="4"/>
      <c r="AD301" s="4"/>
      <c r="AE301" s="4"/>
      <c r="AF301" s="98">
        <v>100</v>
      </c>
      <c r="AG301" s="98">
        <v>1.4</v>
      </c>
      <c r="AH301" s="98">
        <v>140</v>
      </c>
      <c r="AI301" s="30" t="s">
        <v>81</v>
      </c>
      <c r="AJ301" s="30">
        <v>2007</v>
      </c>
      <c r="AK301" s="14"/>
      <c r="AL301" s="14"/>
      <c r="AM301" s="14"/>
      <c r="AN301" s="53">
        <v>40407322.540152147</v>
      </c>
      <c r="AO301" s="168" t="s">
        <v>421</v>
      </c>
      <c r="AP301" s="170" t="s">
        <v>72</v>
      </c>
      <c r="AQ301" s="168" t="s">
        <v>645</v>
      </c>
      <c r="AR301" s="176" t="s">
        <v>676</v>
      </c>
      <c r="AS301" s="170" t="s">
        <v>72</v>
      </c>
      <c r="AT301" s="97" t="s">
        <v>578</v>
      </c>
      <c r="AU301" s="159"/>
      <c r="AV301" s="159"/>
    </row>
    <row r="302" spans="1:48" ht="16" x14ac:dyDescent="0.2">
      <c r="A302" s="5"/>
      <c r="B302" s="7"/>
      <c r="C302" s="22" t="s">
        <v>574</v>
      </c>
      <c r="D302" s="98" t="s">
        <v>575</v>
      </c>
      <c r="E302" s="98" t="s">
        <v>331</v>
      </c>
      <c r="F302" s="98" t="s">
        <v>576</v>
      </c>
      <c r="G302" s="140"/>
      <c r="H302" s="140"/>
      <c r="I302" s="140"/>
      <c r="J302" s="86" t="s">
        <v>72</v>
      </c>
      <c r="K302" s="86" t="s">
        <v>72</v>
      </c>
      <c r="L302" s="86" t="s">
        <v>72</v>
      </c>
      <c r="M302" s="86" t="s">
        <v>72</v>
      </c>
      <c r="N302" s="86" t="s">
        <v>72</v>
      </c>
      <c r="O302" s="86" t="s">
        <v>72</v>
      </c>
      <c r="P302" s="86" t="s">
        <v>72</v>
      </c>
      <c r="Q302" s="86" t="s">
        <v>72</v>
      </c>
      <c r="R302" s="159"/>
      <c r="S302" s="98" t="s">
        <v>419</v>
      </c>
      <c r="T302" s="4"/>
      <c r="U302" s="159"/>
      <c r="V302" s="159"/>
      <c r="W302" s="159"/>
      <c r="X302" s="4"/>
      <c r="Y302" s="4"/>
      <c r="Z302" s="4"/>
      <c r="AA302" s="4"/>
      <c r="AB302" s="4"/>
      <c r="AC302" s="4"/>
      <c r="AD302" s="4"/>
      <c r="AE302" s="4"/>
      <c r="AF302" s="98">
        <v>200</v>
      </c>
      <c r="AG302" s="98">
        <v>1.4</v>
      </c>
      <c r="AH302" s="98">
        <v>280</v>
      </c>
      <c r="AI302" s="30" t="s">
        <v>81</v>
      </c>
      <c r="AJ302" s="30">
        <v>2007</v>
      </c>
      <c r="AK302" s="14"/>
      <c r="AL302" s="14"/>
      <c r="AM302" s="14"/>
      <c r="AN302" s="53">
        <v>75258638.23103337</v>
      </c>
      <c r="AO302" s="168" t="s">
        <v>421</v>
      </c>
      <c r="AP302" s="170" t="s">
        <v>72</v>
      </c>
      <c r="AQ302" s="168" t="s">
        <v>645</v>
      </c>
      <c r="AR302" s="176" t="s">
        <v>685</v>
      </c>
      <c r="AS302" s="170" t="s">
        <v>72</v>
      </c>
      <c r="AT302" s="97" t="s">
        <v>579</v>
      </c>
      <c r="AU302" s="159"/>
      <c r="AV302" s="159"/>
    </row>
    <row r="303" spans="1:48" ht="16" x14ac:dyDescent="0.2">
      <c r="A303" s="5"/>
      <c r="B303" s="7"/>
      <c r="C303" s="22" t="s">
        <v>574</v>
      </c>
      <c r="D303" s="98" t="s">
        <v>575</v>
      </c>
      <c r="E303" s="98" t="s">
        <v>331</v>
      </c>
      <c r="F303" s="98" t="s">
        <v>576</v>
      </c>
      <c r="G303" s="140"/>
      <c r="H303" s="140"/>
      <c r="I303" s="140"/>
      <c r="J303" s="86" t="s">
        <v>72</v>
      </c>
      <c r="K303" s="86" t="s">
        <v>72</v>
      </c>
      <c r="L303" s="86" t="s">
        <v>72</v>
      </c>
      <c r="M303" s="86" t="s">
        <v>72</v>
      </c>
      <c r="N303" s="86" t="s">
        <v>72</v>
      </c>
      <c r="O303" s="86" t="s">
        <v>72</v>
      </c>
      <c r="P303" s="86" t="s">
        <v>72</v>
      </c>
      <c r="Q303" s="86" t="s">
        <v>72</v>
      </c>
      <c r="R303" s="159"/>
      <c r="S303" s="98" t="s">
        <v>419</v>
      </c>
      <c r="T303" s="4"/>
      <c r="U303" s="159"/>
      <c r="V303" s="159"/>
      <c r="W303" s="159"/>
      <c r="X303" s="4"/>
      <c r="Y303" s="4"/>
      <c r="Z303" s="4"/>
      <c r="AA303" s="4"/>
      <c r="AB303" s="4"/>
      <c r="AC303" s="4"/>
      <c r="AD303" s="4"/>
      <c r="AE303" s="4"/>
      <c r="AF303" s="98">
        <v>250</v>
      </c>
      <c r="AG303" s="98">
        <v>1.4</v>
      </c>
      <c r="AH303" s="98">
        <v>350</v>
      </c>
      <c r="AI303" s="30" t="s">
        <v>81</v>
      </c>
      <c r="AJ303" s="30">
        <v>2007</v>
      </c>
      <c r="AK303" s="14"/>
      <c r="AL303" s="14"/>
      <c r="AM303" s="14"/>
      <c r="AN303" s="53">
        <v>98765598.118766889</v>
      </c>
      <c r="AO303" s="168" t="s">
        <v>421</v>
      </c>
      <c r="AP303" s="170" t="s">
        <v>72</v>
      </c>
      <c r="AQ303" s="168" t="s">
        <v>645</v>
      </c>
      <c r="AR303" s="176" t="s">
        <v>686</v>
      </c>
      <c r="AS303" s="170" t="s">
        <v>72</v>
      </c>
      <c r="AT303" s="97" t="s">
        <v>580</v>
      </c>
      <c r="AU303" s="159"/>
      <c r="AV303" s="159"/>
    </row>
    <row r="304" spans="1:48" ht="16" x14ac:dyDescent="0.2">
      <c r="A304" s="5"/>
      <c r="B304" s="7"/>
      <c r="C304" s="22" t="s">
        <v>574</v>
      </c>
      <c r="D304" s="98" t="s">
        <v>575</v>
      </c>
      <c r="E304" s="98" t="s">
        <v>331</v>
      </c>
      <c r="F304" s="98" t="s">
        <v>576</v>
      </c>
      <c r="G304" s="140"/>
      <c r="H304" s="140"/>
      <c r="I304" s="140"/>
      <c r="J304" s="86" t="s">
        <v>72</v>
      </c>
      <c r="K304" s="86" t="s">
        <v>72</v>
      </c>
      <c r="L304" s="86" t="s">
        <v>72</v>
      </c>
      <c r="M304" s="86" t="s">
        <v>72</v>
      </c>
      <c r="N304" s="86" t="s">
        <v>72</v>
      </c>
      <c r="O304" s="86" t="s">
        <v>72</v>
      </c>
      <c r="P304" s="86" t="s">
        <v>72</v>
      </c>
      <c r="Q304" s="86" t="s">
        <v>72</v>
      </c>
      <c r="R304" s="159"/>
      <c r="S304" s="98" t="s">
        <v>419</v>
      </c>
      <c r="T304" s="4"/>
      <c r="U304" s="159"/>
      <c r="V304" s="159"/>
      <c r="W304" s="159"/>
      <c r="X304" s="4"/>
      <c r="Y304" s="4"/>
      <c r="Z304" s="4"/>
      <c r="AA304" s="4"/>
      <c r="AB304" s="4"/>
      <c r="AC304" s="4"/>
      <c r="AD304" s="4"/>
      <c r="AE304" s="4"/>
      <c r="AF304" s="98">
        <v>300</v>
      </c>
      <c r="AG304" s="98">
        <v>1.4</v>
      </c>
      <c r="AH304" s="98">
        <v>420</v>
      </c>
      <c r="AI304" s="30" t="s">
        <v>81</v>
      </c>
      <c r="AJ304" s="30">
        <v>2007</v>
      </c>
      <c r="AK304" s="14"/>
      <c r="AL304" s="14"/>
      <c r="AM304" s="14"/>
      <c r="AN304" s="53">
        <v>83605780.884765312</v>
      </c>
      <c r="AO304" s="168" t="s">
        <v>421</v>
      </c>
      <c r="AP304" s="170" t="s">
        <v>72</v>
      </c>
      <c r="AQ304" s="168" t="s">
        <v>645</v>
      </c>
      <c r="AR304" s="176" t="s">
        <v>687</v>
      </c>
      <c r="AS304" s="170" t="s">
        <v>72</v>
      </c>
      <c r="AT304" s="97" t="s">
        <v>581</v>
      </c>
      <c r="AU304" s="159"/>
      <c r="AV304" s="159"/>
    </row>
    <row r="305" spans="1:48" ht="16" x14ac:dyDescent="0.2">
      <c r="A305" s="5"/>
      <c r="B305" s="7"/>
      <c r="C305" s="22" t="s">
        <v>574</v>
      </c>
      <c r="D305" s="98" t="s">
        <v>575</v>
      </c>
      <c r="E305" s="98" t="s">
        <v>331</v>
      </c>
      <c r="F305" s="98" t="s">
        <v>576</v>
      </c>
      <c r="G305" s="140"/>
      <c r="H305" s="140"/>
      <c r="I305" s="140"/>
      <c r="J305" s="86" t="s">
        <v>72</v>
      </c>
      <c r="K305" s="86" t="s">
        <v>72</v>
      </c>
      <c r="L305" s="86" t="s">
        <v>72</v>
      </c>
      <c r="M305" s="86" t="s">
        <v>72</v>
      </c>
      <c r="N305" s="86" t="s">
        <v>72</v>
      </c>
      <c r="O305" s="86" t="s">
        <v>72</v>
      </c>
      <c r="P305" s="86" t="s">
        <v>72</v>
      </c>
      <c r="Q305" s="86" t="s">
        <v>72</v>
      </c>
      <c r="R305" s="159"/>
      <c r="S305" s="98" t="s">
        <v>419</v>
      </c>
      <c r="T305" s="4"/>
      <c r="U305" s="159"/>
      <c r="V305" s="159"/>
      <c r="W305" s="159"/>
      <c r="X305" s="4"/>
      <c r="Y305" s="4"/>
      <c r="Z305" s="4"/>
      <c r="AA305" s="4"/>
      <c r="AB305" s="4"/>
      <c r="AC305" s="4"/>
      <c r="AD305" s="4"/>
      <c r="AE305" s="4"/>
      <c r="AF305" s="98">
        <v>200</v>
      </c>
      <c r="AG305" s="98">
        <v>1.4</v>
      </c>
      <c r="AH305" s="98">
        <v>280</v>
      </c>
      <c r="AI305" s="30" t="s">
        <v>81</v>
      </c>
      <c r="AJ305" s="30">
        <v>2007</v>
      </c>
      <c r="AK305" s="14"/>
      <c r="AL305" s="14"/>
      <c r="AM305" s="14"/>
      <c r="AN305" s="53">
        <v>58285138.324817069</v>
      </c>
      <c r="AO305" s="168" t="s">
        <v>421</v>
      </c>
      <c r="AP305" s="170" t="s">
        <v>72</v>
      </c>
      <c r="AQ305" s="168" t="s">
        <v>645</v>
      </c>
      <c r="AR305" s="176" t="s">
        <v>688</v>
      </c>
      <c r="AS305" s="170" t="s">
        <v>72</v>
      </c>
      <c r="AT305" s="97" t="s">
        <v>582</v>
      </c>
      <c r="AU305" s="159"/>
      <c r="AV305" s="159"/>
    </row>
    <row r="306" spans="1:48" ht="32" x14ac:dyDescent="0.2">
      <c r="A306" s="5"/>
      <c r="B306" s="7"/>
      <c r="C306" s="22" t="s">
        <v>574</v>
      </c>
      <c r="D306" s="98" t="s">
        <v>575</v>
      </c>
      <c r="E306" s="98" t="s">
        <v>331</v>
      </c>
      <c r="F306" s="98" t="s">
        <v>576</v>
      </c>
      <c r="G306" s="140"/>
      <c r="H306" s="140"/>
      <c r="I306" s="140"/>
      <c r="J306" s="86" t="s">
        <v>72</v>
      </c>
      <c r="K306" s="86" t="s">
        <v>72</v>
      </c>
      <c r="L306" s="86" t="s">
        <v>72</v>
      </c>
      <c r="M306" s="86" t="s">
        <v>72</v>
      </c>
      <c r="N306" s="86" t="s">
        <v>72</v>
      </c>
      <c r="O306" s="86" t="s">
        <v>72</v>
      </c>
      <c r="P306" s="86" t="s">
        <v>72</v>
      </c>
      <c r="Q306" s="86" t="s">
        <v>72</v>
      </c>
      <c r="R306" s="159"/>
      <c r="S306" s="103" t="s">
        <v>419</v>
      </c>
      <c r="T306" s="4"/>
      <c r="U306" s="159"/>
      <c r="V306" s="159"/>
      <c r="W306" s="159"/>
      <c r="X306" s="4"/>
      <c r="Y306" s="4"/>
      <c r="Z306" s="4"/>
      <c r="AA306" s="4"/>
      <c r="AB306" s="4"/>
      <c r="AC306" s="4"/>
      <c r="AD306" s="4"/>
      <c r="AE306" s="4"/>
      <c r="AF306" s="98" t="s">
        <v>72</v>
      </c>
      <c r="AG306" s="98">
        <v>1.4</v>
      </c>
      <c r="AH306" s="98"/>
      <c r="AI306" s="30" t="s">
        <v>81</v>
      </c>
      <c r="AJ306" s="30">
        <v>2007</v>
      </c>
      <c r="AK306" s="14"/>
      <c r="AL306" s="14"/>
      <c r="AM306" s="14"/>
      <c r="AN306" s="53">
        <v>66299324.640818141</v>
      </c>
      <c r="AO306" s="168" t="s">
        <v>421</v>
      </c>
      <c r="AP306" s="170" t="s">
        <v>72</v>
      </c>
      <c r="AQ306" s="168" t="s">
        <v>645</v>
      </c>
      <c r="AR306" s="178" t="s">
        <v>72</v>
      </c>
      <c r="AS306" s="170" t="s">
        <v>72</v>
      </c>
      <c r="AT306" s="97" t="s">
        <v>583</v>
      </c>
      <c r="AU306" s="159"/>
      <c r="AV306" s="159"/>
    </row>
    <row r="307" spans="1:48" ht="32" x14ac:dyDescent="0.2">
      <c r="A307" s="5"/>
      <c r="B307" s="7"/>
      <c r="C307" s="22" t="s">
        <v>574</v>
      </c>
      <c r="D307" s="98" t="s">
        <v>575</v>
      </c>
      <c r="E307" s="98" t="s">
        <v>331</v>
      </c>
      <c r="F307" s="98"/>
      <c r="G307" s="140"/>
      <c r="H307" s="140"/>
      <c r="I307" s="140"/>
      <c r="J307" s="86" t="s">
        <v>72</v>
      </c>
      <c r="K307" s="86" t="s">
        <v>72</v>
      </c>
      <c r="L307" s="86" t="s">
        <v>72</v>
      </c>
      <c r="M307" s="86" t="s">
        <v>72</v>
      </c>
      <c r="N307" s="86" t="s">
        <v>72</v>
      </c>
      <c r="O307" s="86" t="s">
        <v>72</v>
      </c>
      <c r="P307" s="86" t="s">
        <v>72</v>
      </c>
      <c r="Q307" s="86" t="s">
        <v>72</v>
      </c>
      <c r="R307" s="159"/>
      <c r="S307" s="103" t="s">
        <v>419</v>
      </c>
      <c r="T307" s="4"/>
      <c r="U307" s="159"/>
      <c r="V307" s="159"/>
      <c r="W307" s="159"/>
      <c r="X307" s="4"/>
      <c r="Y307" s="4"/>
      <c r="Z307" s="4"/>
      <c r="AA307" s="4"/>
      <c r="AB307" s="4"/>
      <c r="AC307" s="4"/>
      <c r="AD307" s="4"/>
      <c r="AE307" s="4"/>
      <c r="AF307" s="98" t="s">
        <v>72</v>
      </c>
      <c r="AG307" s="98" t="s">
        <v>72</v>
      </c>
      <c r="AH307" s="98" t="s">
        <v>72</v>
      </c>
      <c r="AI307" s="30" t="s">
        <v>81</v>
      </c>
      <c r="AJ307" s="30">
        <v>2007</v>
      </c>
      <c r="AK307" s="14"/>
      <c r="AL307" s="14"/>
      <c r="AM307" s="14"/>
      <c r="AN307" s="53">
        <v>17173112.079564665</v>
      </c>
      <c r="AO307" s="168" t="s">
        <v>421</v>
      </c>
      <c r="AP307" s="170" t="s">
        <v>72</v>
      </c>
      <c r="AQ307" s="168" t="s">
        <v>638</v>
      </c>
      <c r="AR307" s="176" t="s">
        <v>689</v>
      </c>
      <c r="AS307" s="170" t="s">
        <v>72</v>
      </c>
      <c r="AT307" s="97" t="s">
        <v>584</v>
      </c>
      <c r="AU307" s="159"/>
      <c r="AV307" s="159"/>
    </row>
    <row r="308" spans="1:48" ht="16" x14ac:dyDescent="0.2">
      <c r="A308" s="5"/>
      <c r="B308" s="7"/>
      <c r="C308" s="22" t="s">
        <v>585</v>
      </c>
      <c r="D308" s="99" t="s">
        <v>586</v>
      </c>
      <c r="E308" s="64" t="s">
        <v>331</v>
      </c>
      <c r="F308" s="100"/>
      <c r="G308" s="140"/>
      <c r="H308" s="140"/>
      <c r="I308" s="140"/>
      <c r="J308" s="86" t="s">
        <v>72</v>
      </c>
      <c r="K308" s="86" t="s">
        <v>72</v>
      </c>
      <c r="L308" s="86" t="s">
        <v>72</v>
      </c>
      <c r="M308" s="86" t="s">
        <v>72</v>
      </c>
      <c r="N308" s="86" t="s">
        <v>72</v>
      </c>
      <c r="O308" s="86" t="s">
        <v>72</v>
      </c>
      <c r="P308" s="86" t="s">
        <v>72</v>
      </c>
      <c r="Q308" s="86" t="s">
        <v>72</v>
      </c>
      <c r="R308" s="159"/>
      <c r="S308" s="104" t="s">
        <v>587</v>
      </c>
      <c r="T308" s="4"/>
      <c r="U308" s="159"/>
      <c r="V308" s="159"/>
      <c r="W308" s="159"/>
      <c r="X308" s="4"/>
      <c r="Y308" s="4"/>
      <c r="Z308" s="4"/>
      <c r="AA308" s="4"/>
      <c r="AB308" s="4"/>
      <c r="AC308" s="4"/>
      <c r="AD308" s="4"/>
      <c r="AE308" s="4"/>
      <c r="AF308" s="101" t="s">
        <v>72</v>
      </c>
      <c r="AG308" s="101" t="s">
        <v>72</v>
      </c>
      <c r="AH308" s="100" t="s">
        <v>72</v>
      </c>
      <c r="AI308" s="30" t="s">
        <v>81</v>
      </c>
      <c r="AJ308" s="30">
        <v>2007</v>
      </c>
      <c r="AK308" s="14"/>
      <c r="AL308" s="14"/>
      <c r="AM308" s="14"/>
      <c r="AN308" s="53">
        <v>189465050</v>
      </c>
      <c r="AO308" s="168" t="s">
        <v>421</v>
      </c>
      <c r="AP308" s="170" t="s">
        <v>72</v>
      </c>
      <c r="AQ308" s="168" t="s">
        <v>652</v>
      </c>
      <c r="AR308" s="176" t="s">
        <v>689</v>
      </c>
      <c r="AS308" s="170" t="s">
        <v>72</v>
      </c>
      <c r="AT308" s="102" t="s">
        <v>588</v>
      </c>
      <c r="AU308" s="159"/>
      <c r="AV308" s="159"/>
    </row>
    <row r="309" spans="1:48" ht="32" x14ac:dyDescent="0.2">
      <c r="A309" s="5"/>
      <c r="B309" s="7"/>
      <c r="C309" s="97" t="s">
        <v>585</v>
      </c>
      <c r="D309" s="99" t="s">
        <v>586</v>
      </c>
      <c r="E309" s="100">
        <v>1</v>
      </c>
      <c r="F309" s="100" t="s">
        <v>74</v>
      </c>
      <c r="G309" s="140"/>
      <c r="H309" s="140"/>
      <c r="I309" s="140"/>
      <c r="J309" s="86" t="s">
        <v>72</v>
      </c>
      <c r="K309" s="86" t="s">
        <v>72</v>
      </c>
      <c r="L309" s="86" t="s">
        <v>72</v>
      </c>
      <c r="M309" s="86" t="s">
        <v>72</v>
      </c>
      <c r="N309" s="86" t="s">
        <v>72</v>
      </c>
      <c r="O309" s="86" t="s">
        <v>72</v>
      </c>
      <c r="P309" s="86" t="s">
        <v>72</v>
      </c>
      <c r="Q309" s="86" t="s">
        <v>72</v>
      </c>
      <c r="R309" s="159"/>
      <c r="S309" s="104" t="s">
        <v>589</v>
      </c>
      <c r="T309" s="4"/>
      <c r="U309" s="159"/>
      <c r="V309" s="159"/>
      <c r="W309" s="159"/>
      <c r="X309" s="4"/>
      <c r="Y309" s="4"/>
      <c r="Z309" s="4"/>
      <c r="AA309" s="4"/>
      <c r="AB309" s="4"/>
      <c r="AC309" s="4"/>
      <c r="AD309" s="4"/>
      <c r="AE309" s="4"/>
      <c r="AF309" s="101" t="s">
        <v>72</v>
      </c>
      <c r="AG309" s="101" t="s">
        <v>72</v>
      </c>
      <c r="AH309" s="101" t="s">
        <v>72</v>
      </c>
      <c r="AI309" s="30" t="s">
        <v>81</v>
      </c>
      <c r="AJ309" s="30">
        <v>2007</v>
      </c>
      <c r="AK309" s="14"/>
      <c r="AL309" s="14"/>
      <c r="AM309" s="14"/>
      <c r="AN309" s="53">
        <v>114973950</v>
      </c>
      <c r="AO309" s="168" t="s">
        <v>421</v>
      </c>
      <c r="AP309" s="170" t="s">
        <v>72</v>
      </c>
      <c r="AQ309" s="168" t="s">
        <v>652</v>
      </c>
      <c r="AR309" s="176" t="s">
        <v>689</v>
      </c>
      <c r="AS309" s="170" t="s">
        <v>72</v>
      </c>
      <c r="AT309" s="102" t="s">
        <v>590</v>
      </c>
      <c r="AU309" s="159"/>
      <c r="AV309" s="159"/>
    </row>
    <row r="310" spans="1:48" ht="16" x14ac:dyDescent="0.2">
      <c r="A310" s="5"/>
      <c r="B310" s="7"/>
      <c r="C310" s="97" t="s">
        <v>591</v>
      </c>
      <c r="D310" s="98"/>
      <c r="E310" s="98" t="s">
        <v>72</v>
      </c>
      <c r="F310" s="98"/>
      <c r="G310" s="140"/>
      <c r="H310" s="140"/>
      <c r="I310" s="140"/>
      <c r="J310" s="86" t="s">
        <v>72</v>
      </c>
      <c r="K310" s="86" t="s">
        <v>72</v>
      </c>
      <c r="L310" s="86" t="s">
        <v>72</v>
      </c>
      <c r="M310" s="86" t="s">
        <v>72</v>
      </c>
      <c r="N310" s="86" t="s">
        <v>72</v>
      </c>
      <c r="O310" s="86" t="s">
        <v>72</v>
      </c>
      <c r="P310" s="86" t="s">
        <v>72</v>
      </c>
      <c r="Q310" s="86" t="s">
        <v>72</v>
      </c>
      <c r="R310" s="159"/>
      <c r="S310" s="103" t="s">
        <v>72</v>
      </c>
      <c r="T310" s="4"/>
      <c r="U310" s="159"/>
      <c r="V310" s="159"/>
      <c r="W310" s="159"/>
      <c r="X310" s="4"/>
      <c r="Y310" s="4"/>
      <c r="Z310" s="4"/>
      <c r="AA310" s="4"/>
      <c r="AB310" s="4"/>
      <c r="AC310" s="4"/>
      <c r="AD310" s="4"/>
      <c r="AE310" s="4"/>
      <c r="AF310" s="98"/>
      <c r="AG310" s="98" t="s">
        <v>72</v>
      </c>
      <c r="AH310" s="98" t="s">
        <v>72</v>
      </c>
      <c r="AI310" s="30" t="s">
        <v>81</v>
      </c>
      <c r="AJ310" s="30">
        <v>2007</v>
      </c>
      <c r="AK310" s="14"/>
      <c r="AL310" s="14"/>
      <c r="AM310" s="14"/>
      <c r="AN310" s="53">
        <v>47800000</v>
      </c>
      <c r="AO310" s="168" t="s">
        <v>421</v>
      </c>
      <c r="AP310" s="170" t="s">
        <v>72</v>
      </c>
      <c r="AQ310" s="168" t="s">
        <v>645</v>
      </c>
      <c r="AR310" s="176" t="s">
        <v>689</v>
      </c>
      <c r="AS310" s="170" t="s">
        <v>72</v>
      </c>
      <c r="AT310" s="97"/>
      <c r="AU310" s="159"/>
      <c r="AV310" s="159"/>
    </row>
    <row r="311" spans="1:48" ht="16" x14ac:dyDescent="0.2">
      <c r="A311" s="5"/>
      <c r="B311" s="7"/>
      <c r="C311" s="105" t="s">
        <v>592</v>
      </c>
      <c r="D311" s="107" t="s">
        <v>451</v>
      </c>
      <c r="E311" s="27" t="s">
        <v>331</v>
      </c>
      <c r="F311" s="100" t="s">
        <v>74</v>
      </c>
      <c r="G311" s="140"/>
      <c r="H311" s="140"/>
      <c r="I311" s="140"/>
      <c r="J311" s="86" t="s">
        <v>72</v>
      </c>
      <c r="K311" s="86" t="s">
        <v>72</v>
      </c>
      <c r="L311" s="86" t="s">
        <v>72</v>
      </c>
      <c r="M311" s="86" t="s">
        <v>72</v>
      </c>
      <c r="N311" s="86" t="s">
        <v>72</v>
      </c>
      <c r="O311" s="86" t="s">
        <v>72</v>
      </c>
      <c r="P311" s="86" t="s">
        <v>72</v>
      </c>
      <c r="Q311" s="86" t="s">
        <v>72</v>
      </c>
      <c r="R311" s="159"/>
      <c r="S311" s="30" t="s">
        <v>593</v>
      </c>
      <c r="T311" s="4"/>
      <c r="U311" s="159"/>
      <c r="V311" s="159"/>
      <c r="W311" s="159"/>
      <c r="X311" s="4"/>
      <c r="Y311" s="4"/>
      <c r="Z311" s="4"/>
      <c r="AA311" s="4"/>
      <c r="AB311" s="4"/>
      <c r="AC311" s="4"/>
      <c r="AD311" s="4"/>
      <c r="AE311" s="4"/>
      <c r="AF311" s="159"/>
      <c r="AG311" s="159"/>
      <c r="AH311" s="159"/>
      <c r="AI311" s="30" t="s">
        <v>81</v>
      </c>
      <c r="AJ311" s="30">
        <v>2008</v>
      </c>
      <c r="AK311" s="14"/>
      <c r="AL311" s="14"/>
      <c r="AM311" s="14"/>
      <c r="AN311" s="53">
        <v>363115296.50405633</v>
      </c>
      <c r="AO311" s="168" t="s">
        <v>421</v>
      </c>
      <c r="AP311" s="170" t="s">
        <v>72</v>
      </c>
      <c r="AQ311" s="168" t="s">
        <v>652</v>
      </c>
      <c r="AR311" s="176" t="s">
        <v>689</v>
      </c>
      <c r="AS311" s="170" t="s">
        <v>72</v>
      </c>
      <c r="AT311" s="25" t="s">
        <v>594</v>
      </c>
      <c r="AU311" s="159"/>
      <c r="AV311" s="159"/>
    </row>
    <row r="312" spans="1:48" ht="16" x14ac:dyDescent="0.2">
      <c r="A312" s="5"/>
      <c r="B312" s="7"/>
      <c r="C312" s="106" t="s">
        <v>595</v>
      </c>
      <c r="D312" s="107" t="s">
        <v>596</v>
      </c>
      <c r="E312" s="27" t="s">
        <v>597</v>
      </c>
      <c r="F312" s="100" t="s">
        <v>74</v>
      </c>
      <c r="G312" s="140"/>
      <c r="H312" s="140"/>
      <c r="I312" s="140"/>
      <c r="J312" s="86" t="s">
        <v>72</v>
      </c>
      <c r="K312" s="86" t="s">
        <v>72</v>
      </c>
      <c r="L312" s="86" t="s">
        <v>72</v>
      </c>
      <c r="M312" s="86" t="s">
        <v>72</v>
      </c>
      <c r="N312" s="86" t="s">
        <v>72</v>
      </c>
      <c r="O312" s="86" t="s">
        <v>72</v>
      </c>
      <c r="P312" s="86" t="s">
        <v>72</v>
      </c>
      <c r="Q312" s="86" t="s">
        <v>72</v>
      </c>
      <c r="R312" s="159"/>
      <c r="S312" s="30" t="s">
        <v>72</v>
      </c>
      <c r="T312" s="4"/>
      <c r="U312" s="159"/>
      <c r="V312" s="159"/>
      <c r="W312" s="159"/>
      <c r="X312" s="4"/>
      <c r="Y312" s="4"/>
      <c r="Z312" s="4"/>
      <c r="AA312" s="4"/>
      <c r="AB312" s="4"/>
      <c r="AC312" s="4"/>
      <c r="AD312" s="4"/>
      <c r="AE312" s="4"/>
      <c r="AF312" s="159"/>
      <c r="AG312" s="159"/>
      <c r="AH312" s="159"/>
      <c r="AI312" s="30" t="s">
        <v>81</v>
      </c>
      <c r="AJ312" s="30">
        <v>2008</v>
      </c>
      <c r="AK312" s="14"/>
      <c r="AL312" s="14"/>
      <c r="AM312" s="14"/>
      <c r="AN312" s="53">
        <v>50031068.07534235</v>
      </c>
      <c r="AO312" s="168" t="s">
        <v>421</v>
      </c>
      <c r="AP312" s="170" t="s">
        <v>72</v>
      </c>
      <c r="AQ312" s="168" t="s">
        <v>652</v>
      </c>
      <c r="AR312" s="176" t="s">
        <v>689</v>
      </c>
      <c r="AS312" s="170" t="s">
        <v>72</v>
      </c>
      <c r="AT312" s="108" t="s">
        <v>598</v>
      </c>
      <c r="AU312" s="159"/>
      <c r="AV312" s="159"/>
    </row>
    <row r="313" spans="1:48" ht="16" x14ac:dyDescent="0.2">
      <c r="A313" s="5"/>
      <c r="B313" s="7"/>
      <c r="C313" s="106" t="s">
        <v>599</v>
      </c>
      <c r="D313" s="107" t="s">
        <v>596</v>
      </c>
      <c r="E313" s="27" t="s">
        <v>600</v>
      </c>
      <c r="F313" s="100" t="s">
        <v>74</v>
      </c>
      <c r="G313" s="140"/>
      <c r="H313" s="140"/>
      <c r="I313" s="140"/>
      <c r="J313" s="86" t="s">
        <v>72</v>
      </c>
      <c r="K313" s="86" t="s">
        <v>72</v>
      </c>
      <c r="L313" s="86" t="s">
        <v>72</v>
      </c>
      <c r="M313" s="86" t="s">
        <v>72</v>
      </c>
      <c r="N313" s="86" t="s">
        <v>72</v>
      </c>
      <c r="O313" s="86" t="s">
        <v>72</v>
      </c>
      <c r="P313" s="86" t="s">
        <v>72</v>
      </c>
      <c r="Q313" s="86" t="s">
        <v>72</v>
      </c>
      <c r="R313" s="159"/>
      <c r="S313" s="30" t="s">
        <v>72</v>
      </c>
      <c r="T313" s="4"/>
      <c r="U313" s="159"/>
      <c r="V313" s="159"/>
      <c r="W313" s="159"/>
      <c r="X313" s="4"/>
      <c r="Y313" s="4"/>
      <c r="Z313" s="4"/>
      <c r="AA313" s="4"/>
      <c r="AB313" s="4"/>
      <c r="AC313" s="4"/>
      <c r="AD313" s="4"/>
      <c r="AE313" s="4"/>
      <c r="AF313" s="159"/>
      <c r="AG313" s="159"/>
      <c r="AH313" s="159"/>
      <c r="AI313" s="30" t="s">
        <v>81</v>
      </c>
      <c r="AJ313" s="30">
        <v>2008</v>
      </c>
      <c r="AK313" s="14"/>
      <c r="AL313" s="14"/>
      <c r="AM313" s="14"/>
      <c r="AN313" s="53">
        <v>46244637.376886517</v>
      </c>
      <c r="AO313" s="168" t="s">
        <v>421</v>
      </c>
      <c r="AP313" s="170" t="s">
        <v>72</v>
      </c>
      <c r="AQ313" s="168" t="s">
        <v>652</v>
      </c>
      <c r="AR313" s="176" t="s">
        <v>689</v>
      </c>
      <c r="AS313" s="170" t="s">
        <v>72</v>
      </c>
      <c r="AT313" s="25" t="s">
        <v>601</v>
      </c>
      <c r="AU313" s="159"/>
      <c r="AV313" s="159"/>
    </row>
    <row r="314" spans="1:48" ht="16" x14ac:dyDescent="0.2">
      <c r="A314" s="5"/>
      <c r="B314" s="7"/>
      <c r="C314" s="106" t="s">
        <v>602</v>
      </c>
      <c r="D314" s="107" t="s">
        <v>596</v>
      </c>
      <c r="E314" s="27" t="s">
        <v>498</v>
      </c>
      <c r="F314" s="100" t="s">
        <v>74</v>
      </c>
      <c r="G314" s="140"/>
      <c r="H314" s="140"/>
      <c r="I314" s="140"/>
      <c r="J314" s="86" t="s">
        <v>72</v>
      </c>
      <c r="K314" s="86" t="s">
        <v>72</v>
      </c>
      <c r="L314" s="86" t="s">
        <v>72</v>
      </c>
      <c r="M314" s="86" t="s">
        <v>72</v>
      </c>
      <c r="N314" s="86" t="s">
        <v>72</v>
      </c>
      <c r="O314" s="86" t="s">
        <v>72</v>
      </c>
      <c r="P314" s="86" t="s">
        <v>72</v>
      </c>
      <c r="Q314" s="86" t="s">
        <v>72</v>
      </c>
      <c r="R314" s="159"/>
      <c r="S314" s="30" t="s">
        <v>593</v>
      </c>
      <c r="T314" s="4"/>
      <c r="U314" s="159"/>
      <c r="V314" s="159"/>
      <c r="W314" s="159"/>
      <c r="X314" s="4"/>
      <c r="Y314" s="4"/>
      <c r="Z314" s="4"/>
      <c r="AA314" s="4"/>
      <c r="AB314" s="4"/>
      <c r="AC314" s="4"/>
      <c r="AD314" s="4"/>
      <c r="AE314" s="4"/>
      <c r="AF314" s="159"/>
      <c r="AG314" s="159"/>
      <c r="AH314" s="159"/>
      <c r="AI314" s="30" t="s">
        <v>81</v>
      </c>
      <c r="AJ314" s="30">
        <v>2008</v>
      </c>
      <c r="AK314" s="14"/>
      <c r="AL314" s="14"/>
      <c r="AM314" s="14"/>
      <c r="AN314" s="53">
        <v>40653275.982793711</v>
      </c>
      <c r="AO314" s="168" t="s">
        <v>421</v>
      </c>
      <c r="AP314" s="170" t="s">
        <v>72</v>
      </c>
      <c r="AQ314" s="168" t="s">
        <v>652</v>
      </c>
      <c r="AR314" s="176" t="s">
        <v>689</v>
      </c>
      <c r="AS314" s="170" t="s">
        <v>72</v>
      </c>
      <c r="AT314" s="25" t="s">
        <v>603</v>
      </c>
      <c r="AU314" s="159"/>
      <c r="AV314" s="159"/>
    </row>
    <row r="315" spans="1:48" x14ac:dyDescent="0.2">
      <c r="A315" s="5"/>
      <c r="B315" s="7"/>
      <c r="C315" s="109" t="s">
        <v>604</v>
      </c>
      <c r="D315" s="51" t="s">
        <v>72</v>
      </c>
      <c r="E315" s="64" t="s">
        <v>331</v>
      </c>
      <c r="F315" s="113" t="s">
        <v>74</v>
      </c>
      <c r="G315" s="140"/>
      <c r="H315" s="140"/>
      <c r="I315" s="140"/>
      <c r="J315" s="86" t="s">
        <v>72</v>
      </c>
      <c r="K315" s="86" t="s">
        <v>72</v>
      </c>
      <c r="L315" s="86" t="s">
        <v>72</v>
      </c>
      <c r="M315" s="86" t="s">
        <v>72</v>
      </c>
      <c r="N315" s="86" t="s">
        <v>72</v>
      </c>
      <c r="O315" s="86" t="s">
        <v>72</v>
      </c>
      <c r="P315" s="86" t="s">
        <v>72</v>
      </c>
      <c r="Q315" s="86" t="s">
        <v>72</v>
      </c>
      <c r="R315" s="159"/>
      <c r="S315" s="51" t="s">
        <v>419</v>
      </c>
      <c r="T315" s="4"/>
      <c r="U315" s="159"/>
      <c r="V315" s="159"/>
      <c r="W315" s="159"/>
      <c r="X315" s="4"/>
      <c r="Y315" s="4"/>
      <c r="Z315" s="4"/>
      <c r="AA315" s="4"/>
      <c r="AB315" s="4"/>
      <c r="AC315" s="4"/>
      <c r="AD315" s="4"/>
      <c r="AE315" s="4"/>
      <c r="AF315" s="159"/>
      <c r="AG315" s="159"/>
      <c r="AH315" s="159"/>
      <c r="AI315" s="30" t="s">
        <v>81</v>
      </c>
      <c r="AJ315" s="30">
        <v>2009</v>
      </c>
      <c r="AK315" s="14"/>
      <c r="AL315" s="14"/>
      <c r="AM315" s="14"/>
      <c r="AN315" s="53">
        <v>31220502.283105023</v>
      </c>
      <c r="AO315" s="168" t="s">
        <v>421</v>
      </c>
      <c r="AP315" s="170" t="s">
        <v>72</v>
      </c>
      <c r="AQ315" s="168" t="s">
        <v>638</v>
      </c>
      <c r="AR315" s="176" t="s">
        <v>690</v>
      </c>
      <c r="AS315" s="170" t="s">
        <v>72</v>
      </c>
      <c r="AT315" s="48" t="s">
        <v>605</v>
      </c>
      <c r="AU315" s="159"/>
      <c r="AV315" s="159"/>
    </row>
    <row r="316" spans="1:48" x14ac:dyDescent="0.2">
      <c r="A316" s="5"/>
      <c r="B316" s="7"/>
      <c r="C316" s="109" t="s">
        <v>606</v>
      </c>
      <c r="D316" s="51" t="s">
        <v>72</v>
      </c>
      <c r="E316" s="64" t="s">
        <v>331</v>
      </c>
      <c r="F316" s="113" t="s">
        <v>74</v>
      </c>
      <c r="G316" s="140"/>
      <c r="H316" s="140"/>
      <c r="I316" s="140"/>
      <c r="J316" s="86" t="s">
        <v>72</v>
      </c>
      <c r="K316" s="86" t="s">
        <v>72</v>
      </c>
      <c r="L316" s="86" t="s">
        <v>72</v>
      </c>
      <c r="M316" s="86" t="s">
        <v>72</v>
      </c>
      <c r="N316" s="86" t="s">
        <v>72</v>
      </c>
      <c r="O316" s="86" t="s">
        <v>72</v>
      </c>
      <c r="P316" s="86" t="s">
        <v>72</v>
      </c>
      <c r="Q316" s="86" t="s">
        <v>72</v>
      </c>
      <c r="R316" s="159"/>
      <c r="S316" s="51" t="s">
        <v>72</v>
      </c>
      <c r="T316" s="4"/>
      <c r="U316" s="159"/>
      <c r="V316" s="159"/>
      <c r="W316" s="159"/>
      <c r="X316" s="4"/>
      <c r="Y316" s="4"/>
      <c r="Z316" s="4"/>
      <c r="AA316" s="4"/>
      <c r="AB316" s="4"/>
      <c r="AC316" s="4"/>
      <c r="AD316" s="4"/>
      <c r="AE316" s="4"/>
      <c r="AF316" s="159"/>
      <c r="AG316" s="159"/>
      <c r="AH316" s="159"/>
      <c r="AI316" s="30" t="s">
        <v>81</v>
      </c>
      <c r="AJ316" s="30">
        <v>2009</v>
      </c>
      <c r="AK316" s="14"/>
      <c r="AL316" s="14"/>
      <c r="AM316" s="14"/>
      <c r="AN316" s="53">
        <v>2105936.0730593605</v>
      </c>
      <c r="AO316" s="168"/>
      <c r="AP316" s="170" t="s">
        <v>72</v>
      </c>
      <c r="AQ316" s="168"/>
      <c r="AR316" s="176"/>
      <c r="AS316" s="170" t="s">
        <v>72</v>
      </c>
      <c r="AT316" s="112" t="s">
        <v>72</v>
      </c>
      <c r="AU316" s="159"/>
      <c r="AV316" s="159"/>
    </row>
    <row r="317" spans="1:48" ht="16" x14ac:dyDescent="0.2">
      <c r="A317" s="5"/>
      <c r="B317" s="7"/>
      <c r="C317" s="110" t="s">
        <v>607</v>
      </c>
      <c r="D317" s="51" t="s">
        <v>72</v>
      </c>
      <c r="E317" s="64" t="s">
        <v>331</v>
      </c>
      <c r="F317" s="113" t="s">
        <v>74</v>
      </c>
      <c r="G317" s="140"/>
      <c r="H317" s="140"/>
      <c r="I317" s="140"/>
      <c r="J317" s="86" t="s">
        <v>72</v>
      </c>
      <c r="K317" s="86" t="s">
        <v>72</v>
      </c>
      <c r="L317" s="86" t="s">
        <v>72</v>
      </c>
      <c r="M317" s="86" t="s">
        <v>72</v>
      </c>
      <c r="N317" s="86" t="s">
        <v>72</v>
      </c>
      <c r="O317" s="86" t="s">
        <v>72</v>
      </c>
      <c r="P317" s="86" t="s">
        <v>72</v>
      </c>
      <c r="Q317" s="86" t="s">
        <v>72</v>
      </c>
      <c r="R317" s="159"/>
      <c r="S317" s="51" t="s">
        <v>72</v>
      </c>
      <c r="T317" s="4"/>
      <c r="U317" s="159"/>
      <c r="V317" s="159"/>
      <c r="W317" s="159"/>
      <c r="X317" s="4"/>
      <c r="Y317" s="4"/>
      <c r="Z317" s="4"/>
      <c r="AA317" s="4"/>
      <c r="AB317" s="4"/>
      <c r="AC317" s="4"/>
      <c r="AD317" s="4"/>
      <c r="AE317" s="4"/>
      <c r="AF317" s="159"/>
      <c r="AG317" s="159"/>
      <c r="AH317" s="159"/>
      <c r="AI317" s="30" t="s">
        <v>81</v>
      </c>
      <c r="AJ317" s="30">
        <v>2009</v>
      </c>
      <c r="AK317" s="14"/>
      <c r="AL317" s="14"/>
      <c r="AM317" s="14"/>
      <c r="AN317" s="53">
        <v>1263561.6438356165</v>
      </c>
      <c r="AO317" s="168"/>
      <c r="AP317" s="170" t="s">
        <v>72</v>
      </c>
      <c r="AQ317" s="168"/>
      <c r="AR317" s="176"/>
      <c r="AS317" s="170" t="s">
        <v>72</v>
      </c>
      <c r="AT317" s="112" t="s">
        <v>72</v>
      </c>
      <c r="AU317" s="159"/>
      <c r="AV317" s="159"/>
    </row>
    <row r="318" spans="1:48" ht="16" x14ac:dyDescent="0.2">
      <c r="A318" s="5"/>
      <c r="B318" s="7"/>
      <c r="C318" s="48" t="s">
        <v>608</v>
      </c>
      <c r="D318" s="66" t="s">
        <v>575</v>
      </c>
      <c r="E318" s="64" t="s">
        <v>331</v>
      </c>
      <c r="F318" s="113" t="s">
        <v>74</v>
      </c>
      <c r="G318" s="140"/>
      <c r="H318" s="140"/>
      <c r="I318" s="140"/>
      <c r="J318" s="86" t="s">
        <v>72</v>
      </c>
      <c r="K318" s="86" t="s">
        <v>72</v>
      </c>
      <c r="L318" s="86" t="s">
        <v>72</v>
      </c>
      <c r="M318" s="86" t="s">
        <v>72</v>
      </c>
      <c r="N318" s="86" t="s">
        <v>72</v>
      </c>
      <c r="O318" s="86" t="s">
        <v>72</v>
      </c>
      <c r="P318" s="86" t="s">
        <v>72</v>
      </c>
      <c r="Q318" s="86" t="s">
        <v>72</v>
      </c>
      <c r="R318" s="159"/>
      <c r="S318" s="51" t="s">
        <v>419</v>
      </c>
      <c r="T318" s="4"/>
      <c r="U318" s="159"/>
      <c r="V318" s="159"/>
      <c r="W318" s="159"/>
      <c r="X318" s="4"/>
      <c r="Y318" s="4"/>
      <c r="Z318" s="4"/>
      <c r="AA318" s="4"/>
      <c r="AB318" s="4"/>
      <c r="AC318" s="4"/>
      <c r="AD318" s="4"/>
      <c r="AE318" s="4"/>
      <c r="AF318" s="159"/>
      <c r="AG318" s="159"/>
      <c r="AH318" s="159"/>
      <c r="AI318" s="30" t="s">
        <v>81</v>
      </c>
      <c r="AJ318" s="30">
        <v>2009</v>
      </c>
      <c r="AK318" s="14"/>
      <c r="AL318" s="14"/>
      <c r="AM318" s="14"/>
      <c r="AN318" s="53">
        <v>46504536.301672108</v>
      </c>
      <c r="AO318" s="168" t="s">
        <v>421</v>
      </c>
      <c r="AP318" s="170" t="s">
        <v>72</v>
      </c>
      <c r="AQ318" s="168" t="s">
        <v>645</v>
      </c>
      <c r="AR318" s="176" t="s">
        <v>689</v>
      </c>
      <c r="AS318" s="170" t="s">
        <v>72</v>
      </c>
      <c r="AT318" s="25" t="s">
        <v>503</v>
      </c>
      <c r="AU318" s="159"/>
      <c r="AV318" s="159"/>
    </row>
    <row r="319" spans="1:48" ht="16" x14ac:dyDescent="0.2">
      <c r="A319" s="5"/>
      <c r="B319" s="7"/>
      <c r="C319" s="111" t="s">
        <v>609</v>
      </c>
      <c r="D319" s="66" t="s">
        <v>575</v>
      </c>
      <c r="E319" s="64" t="s">
        <v>331</v>
      </c>
      <c r="F319" s="113" t="s">
        <v>74</v>
      </c>
      <c r="G319" s="140"/>
      <c r="H319" s="140"/>
      <c r="I319" s="140"/>
      <c r="J319" s="86" t="s">
        <v>72</v>
      </c>
      <c r="K319" s="86" t="s">
        <v>72</v>
      </c>
      <c r="L319" s="86" t="s">
        <v>72</v>
      </c>
      <c r="M319" s="86" t="s">
        <v>72</v>
      </c>
      <c r="N319" s="86" t="s">
        <v>72</v>
      </c>
      <c r="O319" s="86" t="s">
        <v>72</v>
      </c>
      <c r="P319" s="86" t="s">
        <v>72</v>
      </c>
      <c r="Q319" s="86" t="s">
        <v>72</v>
      </c>
      <c r="R319" s="159"/>
      <c r="S319" s="51" t="s">
        <v>72</v>
      </c>
      <c r="T319" s="4"/>
      <c r="U319" s="159"/>
      <c r="V319" s="159"/>
      <c r="W319" s="159"/>
      <c r="X319" s="4"/>
      <c r="Y319" s="4"/>
      <c r="Z319" s="4"/>
      <c r="AA319" s="4"/>
      <c r="AB319" s="4"/>
      <c r="AC319" s="4"/>
      <c r="AD319" s="4"/>
      <c r="AE319" s="4"/>
      <c r="AF319" s="159"/>
      <c r="AG319" s="159"/>
      <c r="AH319" s="159"/>
      <c r="AI319" s="30" t="s">
        <v>81</v>
      </c>
      <c r="AJ319" s="30">
        <v>2010</v>
      </c>
      <c r="AK319" s="14"/>
      <c r="AL319" s="14"/>
      <c r="AM319" s="14"/>
      <c r="AN319" s="53">
        <v>18258000</v>
      </c>
      <c r="AO319" s="168" t="s">
        <v>421</v>
      </c>
      <c r="AP319" s="170" t="s">
        <v>72</v>
      </c>
      <c r="AQ319" s="168" t="s">
        <v>645</v>
      </c>
      <c r="AR319" s="176" t="s">
        <v>689</v>
      </c>
      <c r="AS319" s="170" t="s">
        <v>72</v>
      </c>
      <c r="AT319" s="25" t="s">
        <v>610</v>
      </c>
      <c r="AU319" s="159"/>
      <c r="AV319" s="159"/>
    </row>
    <row r="320" spans="1:48" ht="16" x14ac:dyDescent="0.2">
      <c r="A320" s="5"/>
      <c r="B320" s="7"/>
      <c r="C320" s="221" t="s">
        <v>754</v>
      </c>
      <c r="D320" s="115"/>
      <c r="E320" s="222" t="s">
        <v>755</v>
      </c>
      <c r="F320" s="32" t="s">
        <v>74</v>
      </c>
      <c r="G320" s="140"/>
      <c r="H320" s="140"/>
      <c r="I320" s="140"/>
      <c r="J320" s="86"/>
      <c r="K320" s="86"/>
      <c r="L320" s="86"/>
      <c r="M320" s="86"/>
      <c r="N320" s="86"/>
      <c r="O320" s="86"/>
      <c r="P320" s="86"/>
      <c r="Q320" s="86"/>
      <c r="R320" s="214"/>
      <c r="S320" s="214"/>
      <c r="T320" s="215"/>
      <c r="U320" s="214"/>
      <c r="V320" s="214"/>
      <c r="W320" s="214"/>
      <c r="X320" s="215"/>
      <c r="Y320" s="215"/>
      <c r="Z320" s="215"/>
      <c r="AA320" s="215"/>
      <c r="AB320" s="215"/>
      <c r="AC320" s="215"/>
      <c r="AD320" s="215"/>
      <c r="AE320" s="215"/>
      <c r="AF320" s="215"/>
      <c r="AG320" s="215"/>
      <c r="AH320" s="215"/>
      <c r="AI320" s="30" t="s">
        <v>81</v>
      </c>
      <c r="AJ320" s="107">
        <v>2012</v>
      </c>
      <c r="AK320" s="216"/>
      <c r="AL320" s="216"/>
      <c r="AM320" s="216"/>
      <c r="AN320" s="217">
        <v>94380000</v>
      </c>
      <c r="AO320" s="169" t="s">
        <v>421</v>
      </c>
      <c r="AP320" s="218"/>
      <c r="AQ320" s="168" t="s">
        <v>652</v>
      </c>
      <c r="AR320" s="176" t="s">
        <v>683</v>
      </c>
      <c r="AS320" s="218"/>
      <c r="AT320" s="219"/>
      <c r="AU320" s="220"/>
      <c r="AV320" s="220"/>
    </row>
    <row r="321" spans="1:48" x14ac:dyDescent="0.2">
      <c r="A321" s="5"/>
      <c r="B321" s="7"/>
      <c r="C321" s="7"/>
      <c r="D321" s="119"/>
      <c r="E321" s="7"/>
      <c r="F321" s="7"/>
      <c r="G321" s="7"/>
      <c r="H321" s="7"/>
      <c r="I321" s="7"/>
      <c r="J321" s="7"/>
      <c r="K321" s="7"/>
      <c r="L321" s="119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13"/>
      <c r="AJ321" s="13"/>
      <c r="AK321" s="13"/>
      <c r="AL321" s="13"/>
      <c r="AM321" s="13"/>
      <c r="AN321" s="13"/>
      <c r="AO321" s="169"/>
      <c r="AP321" s="159"/>
      <c r="AQ321" s="169"/>
      <c r="AR321" s="159"/>
      <c r="AS321" s="159"/>
      <c r="AT321" s="7"/>
      <c r="AU321" s="7"/>
      <c r="AV321" s="7"/>
    </row>
    <row r="322" spans="1:48" ht="16" x14ac:dyDescent="0.2">
      <c r="A322" s="5" t="s">
        <v>611</v>
      </c>
      <c r="B322" s="9" t="s">
        <v>612</v>
      </c>
      <c r="C322" s="7"/>
      <c r="D322" s="119"/>
      <c r="E322" s="7"/>
      <c r="F322" s="7"/>
      <c r="G322" s="7"/>
      <c r="H322" s="7"/>
      <c r="I322" s="7"/>
      <c r="J322" s="7"/>
      <c r="K322" s="7"/>
      <c r="L322" s="119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13"/>
      <c r="AJ322" s="13"/>
      <c r="AK322" s="13"/>
      <c r="AL322" s="13"/>
      <c r="AM322" s="13"/>
      <c r="AN322" s="134">
        <f>SUM(AN323)</f>
        <v>3331500</v>
      </c>
      <c r="AO322" s="119"/>
      <c r="AP322" s="7"/>
      <c r="AQ322" s="119"/>
      <c r="AR322" s="7"/>
      <c r="AS322" s="7"/>
      <c r="AT322" s="7"/>
      <c r="AU322" s="7"/>
      <c r="AV322" s="7"/>
    </row>
    <row r="323" spans="1:48" ht="16" x14ac:dyDescent="0.2">
      <c r="A323" s="5" t="s">
        <v>613</v>
      </c>
      <c r="B323" s="8" t="s">
        <v>614</v>
      </c>
      <c r="C323" s="7"/>
      <c r="D323" s="119"/>
      <c r="E323" s="7"/>
      <c r="F323" s="7"/>
      <c r="G323" s="7"/>
      <c r="H323" s="7"/>
      <c r="I323" s="7"/>
      <c r="J323" s="7"/>
      <c r="K323" s="7"/>
      <c r="L323" s="119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13"/>
      <c r="AJ323" s="13"/>
      <c r="AK323" s="13"/>
      <c r="AL323" s="13"/>
      <c r="AM323" s="13"/>
      <c r="AN323" s="134">
        <f>SUM(AN324)</f>
        <v>3331500</v>
      </c>
      <c r="AO323" s="119"/>
      <c r="AP323" s="7"/>
      <c r="AQ323" s="119"/>
      <c r="AR323" s="7"/>
      <c r="AS323" s="7"/>
      <c r="AT323" s="7"/>
      <c r="AU323" s="7"/>
      <c r="AV323" s="7"/>
    </row>
    <row r="324" spans="1:48" ht="16" x14ac:dyDescent="0.2">
      <c r="A324" s="5"/>
      <c r="B324" s="7" t="s">
        <v>615</v>
      </c>
      <c r="C324" s="116" t="s">
        <v>616</v>
      </c>
      <c r="D324" s="51" t="s">
        <v>617</v>
      </c>
      <c r="E324" s="65" t="s">
        <v>331</v>
      </c>
      <c r="F324" s="86" t="s">
        <v>72</v>
      </c>
      <c r="G324" s="86" t="s">
        <v>72</v>
      </c>
      <c r="H324" s="86" t="s">
        <v>72</v>
      </c>
      <c r="I324" s="86" t="s">
        <v>72</v>
      </c>
      <c r="J324" s="86" t="s">
        <v>72</v>
      </c>
      <c r="K324" s="86" t="s">
        <v>72</v>
      </c>
      <c r="L324" s="86" t="s">
        <v>72</v>
      </c>
      <c r="M324" s="86" t="s">
        <v>72</v>
      </c>
      <c r="N324" s="86" t="s">
        <v>72</v>
      </c>
      <c r="O324" s="86" t="s">
        <v>72</v>
      </c>
      <c r="P324" s="86" t="s">
        <v>72</v>
      </c>
      <c r="Q324" s="86" t="s">
        <v>72</v>
      </c>
      <c r="R324" s="86" t="s">
        <v>72</v>
      </c>
      <c r="S324" s="86" t="s">
        <v>72</v>
      </c>
      <c r="T324" s="86" t="s">
        <v>72</v>
      </c>
      <c r="U324" s="86" t="s">
        <v>72</v>
      </c>
      <c r="V324" s="86" t="s">
        <v>72</v>
      </c>
      <c r="W324" s="86" t="s">
        <v>72</v>
      </c>
      <c r="X324" s="7"/>
      <c r="Y324" s="117" t="s">
        <v>618</v>
      </c>
      <c r="Z324" s="7"/>
      <c r="AA324" s="7"/>
      <c r="AB324" s="7"/>
      <c r="AC324" s="7"/>
      <c r="AD324" s="7"/>
      <c r="AE324" s="86" t="s">
        <v>72</v>
      </c>
      <c r="AF324" s="86" t="s">
        <v>72</v>
      </c>
      <c r="AG324" s="86" t="s">
        <v>72</v>
      </c>
      <c r="AH324" s="86" t="s">
        <v>72</v>
      </c>
      <c r="AI324" s="30" t="s">
        <v>81</v>
      </c>
      <c r="AJ324" s="30">
        <v>2007</v>
      </c>
      <c r="AK324" s="135"/>
      <c r="AL324" s="136"/>
      <c r="AM324" s="136"/>
      <c r="AN324" s="137">
        <f>'[13]DPKP " 2007 "'!$AQ$297</f>
        <v>3331500</v>
      </c>
      <c r="AO324" s="169" t="s">
        <v>421</v>
      </c>
      <c r="AP324" s="170" t="s">
        <v>72</v>
      </c>
      <c r="AQ324" s="169" t="s">
        <v>647</v>
      </c>
      <c r="AR324" s="159" t="s">
        <v>646</v>
      </c>
      <c r="AS324" s="159" t="s">
        <v>691</v>
      </c>
      <c r="AT324" s="159" t="s">
        <v>646</v>
      </c>
      <c r="AU324" s="170" t="s">
        <v>72</v>
      </c>
      <c r="AV324" s="170" t="s">
        <v>72</v>
      </c>
    </row>
    <row r="325" spans="1:48" x14ac:dyDescent="0.2">
      <c r="A325" s="5"/>
      <c r="B325" s="7"/>
      <c r="C325" s="7"/>
      <c r="D325" s="119"/>
      <c r="E325" s="7"/>
      <c r="F325" s="7"/>
      <c r="G325" s="7"/>
      <c r="H325" s="7"/>
      <c r="I325" s="7"/>
      <c r="J325" s="7"/>
      <c r="K325" s="7"/>
      <c r="L325" s="119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13"/>
      <c r="AJ325" s="13"/>
      <c r="AK325" s="13"/>
      <c r="AL325" s="13"/>
      <c r="AM325" s="13"/>
      <c r="AN325" s="13"/>
      <c r="AO325" s="119"/>
      <c r="AP325" s="7"/>
      <c r="AQ325" s="119"/>
      <c r="AR325" s="7"/>
      <c r="AS325" s="7"/>
      <c r="AT325" s="7"/>
      <c r="AU325" s="7"/>
      <c r="AV325" s="7"/>
    </row>
    <row r="326" spans="1:48" ht="32" x14ac:dyDescent="0.2">
      <c r="A326" s="5" t="s">
        <v>619</v>
      </c>
      <c r="B326" s="8" t="s">
        <v>620</v>
      </c>
      <c r="C326" s="7"/>
      <c r="D326" s="119"/>
      <c r="E326" s="7"/>
      <c r="F326" s="7"/>
      <c r="G326" s="7"/>
      <c r="H326" s="7"/>
      <c r="I326" s="7"/>
      <c r="J326" s="7"/>
      <c r="K326" s="7"/>
      <c r="L326" s="119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13"/>
      <c r="AJ326" s="13"/>
      <c r="AK326" s="13"/>
      <c r="AL326" s="13"/>
      <c r="AM326" s="13"/>
      <c r="AN326" s="13"/>
      <c r="AO326" s="119"/>
      <c r="AP326" s="7"/>
      <c r="AQ326" s="119"/>
      <c r="AR326" s="7"/>
      <c r="AS326" s="7"/>
      <c r="AT326" s="7"/>
      <c r="AU326" s="7"/>
      <c r="AV326" s="7"/>
    </row>
    <row r="327" spans="1:48" ht="16" x14ac:dyDescent="0.2">
      <c r="A327" s="5"/>
      <c r="B327" s="7" t="s">
        <v>615</v>
      </c>
      <c r="C327" s="86" t="s">
        <v>72</v>
      </c>
      <c r="D327" s="86" t="s">
        <v>72</v>
      </c>
      <c r="E327" s="86" t="s">
        <v>72</v>
      </c>
      <c r="F327" s="86" t="s">
        <v>72</v>
      </c>
      <c r="G327" s="86" t="s">
        <v>72</v>
      </c>
      <c r="H327" s="86" t="s">
        <v>72</v>
      </c>
      <c r="I327" s="86" t="s">
        <v>72</v>
      </c>
      <c r="J327" s="86" t="s">
        <v>72</v>
      </c>
      <c r="K327" s="86" t="s">
        <v>72</v>
      </c>
      <c r="L327" s="86" t="s">
        <v>72</v>
      </c>
      <c r="M327" s="86" t="s">
        <v>72</v>
      </c>
      <c r="N327" s="86" t="s">
        <v>72</v>
      </c>
      <c r="O327" s="86" t="s">
        <v>72</v>
      </c>
      <c r="P327" s="86" t="s">
        <v>72</v>
      </c>
      <c r="Q327" s="86" t="s">
        <v>72</v>
      </c>
      <c r="R327" s="86" t="s">
        <v>72</v>
      </c>
      <c r="S327" s="86" t="s">
        <v>72</v>
      </c>
      <c r="T327" s="86" t="s">
        <v>72</v>
      </c>
      <c r="U327" s="86" t="s">
        <v>72</v>
      </c>
      <c r="V327" s="86" t="s">
        <v>72</v>
      </c>
      <c r="W327" s="86" t="s">
        <v>72</v>
      </c>
      <c r="X327" s="86" t="s">
        <v>72</v>
      </c>
      <c r="Y327" s="86" t="s">
        <v>72</v>
      </c>
      <c r="Z327" s="86" t="s">
        <v>72</v>
      </c>
      <c r="AA327" s="86" t="s">
        <v>72</v>
      </c>
      <c r="AB327" s="86" t="s">
        <v>72</v>
      </c>
      <c r="AC327" s="86" t="s">
        <v>72</v>
      </c>
      <c r="AD327" s="86" t="s">
        <v>72</v>
      </c>
      <c r="AE327" s="86" t="s">
        <v>72</v>
      </c>
      <c r="AF327" s="86" t="s">
        <v>72</v>
      </c>
      <c r="AG327" s="86" t="s">
        <v>72</v>
      </c>
      <c r="AH327" s="86" t="s">
        <v>72</v>
      </c>
      <c r="AI327" s="132" t="s">
        <v>72</v>
      </c>
      <c r="AJ327" s="132" t="s">
        <v>72</v>
      </c>
      <c r="AK327" s="132" t="s">
        <v>72</v>
      </c>
      <c r="AL327" s="132" t="s">
        <v>72</v>
      </c>
      <c r="AM327" s="132" t="s">
        <v>72</v>
      </c>
      <c r="AN327" s="132" t="s">
        <v>72</v>
      </c>
      <c r="AO327" s="86" t="s">
        <v>72</v>
      </c>
      <c r="AP327" s="86" t="s">
        <v>72</v>
      </c>
      <c r="AQ327" s="86" t="s">
        <v>72</v>
      </c>
      <c r="AR327" s="86" t="s">
        <v>72</v>
      </c>
      <c r="AS327" s="86" t="s">
        <v>72</v>
      </c>
      <c r="AT327" s="86" t="s">
        <v>72</v>
      </c>
      <c r="AU327" s="86" t="s">
        <v>72</v>
      </c>
      <c r="AV327" s="86" t="s">
        <v>72</v>
      </c>
    </row>
    <row r="328" spans="1:48" x14ac:dyDescent="0.2">
      <c r="A328" s="5"/>
      <c r="B328" s="8"/>
      <c r="C328" s="8"/>
      <c r="D328" s="123"/>
      <c r="E328" s="8"/>
      <c r="F328" s="8"/>
      <c r="G328" s="8"/>
      <c r="H328" s="8"/>
      <c r="I328" s="8"/>
      <c r="J328" s="8"/>
      <c r="K328" s="8"/>
      <c r="L328" s="123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133"/>
      <c r="AJ328" s="133"/>
      <c r="AK328" s="133"/>
      <c r="AL328" s="133"/>
      <c r="AM328" s="133"/>
      <c r="AN328" s="133"/>
      <c r="AO328" s="123"/>
      <c r="AP328" s="8"/>
      <c r="AQ328" s="123"/>
      <c r="AR328" s="8"/>
      <c r="AS328" s="8"/>
      <c r="AT328" s="8"/>
      <c r="AU328" s="8"/>
      <c r="AV328" s="8"/>
    </row>
    <row r="329" spans="1:48" ht="32" x14ac:dyDescent="0.2">
      <c r="A329" s="5" t="s">
        <v>621</v>
      </c>
      <c r="B329" s="8" t="s">
        <v>622</v>
      </c>
      <c r="C329" s="7"/>
      <c r="D329" s="119"/>
      <c r="E329" s="7"/>
      <c r="F329" s="7"/>
      <c r="G329" s="7"/>
      <c r="H329" s="7"/>
      <c r="I329" s="7"/>
      <c r="J329" s="7"/>
      <c r="K329" s="7"/>
      <c r="L329" s="119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13"/>
      <c r="AJ329" s="13"/>
      <c r="AK329" s="13"/>
      <c r="AL329" s="13"/>
      <c r="AM329" s="13"/>
      <c r="AN329" s="13"/>
      <c r="AO329" s="119"/>
      <c r="AP329" s="7"/>
      <c r="AQ329" s="119"/>
      <c r="AR329" s="7"/>
      <c r="AS329" s="7"/>
      <c r="AT329" s="7"/>
      <c r="AU329" s="7"/>
      <c r="AV329" s="7"/>
    </row>
    <row r="330" spans="1:48" ht="16" x14ac:dyDescent="0.2">
      <c r="A330" s="5"/>
      <c r="B330" s="7" t="s">
        <v>615</v>
      </c>
      <c r="C330" s="86" t="s">
        <v>72</v>
      </c>
      <c r="D330" s="86" t="s">
        <v>72</v>
      </c>
      <c r="E330" s="86" t="s">
        <v>72</v>
      </c>
      <c r="F330" s="86" t="s">
        <v>72</v>
      </c>
      <c r="G330" s="86" t="s">
        <v>72</v>
      </c>
      <c r="H330" s="86" t="s">
        <v>72</v>
      </c>
      <c r="I330" s="86" t="s">
        <v>72</v>
      </c>
      <c r="J330" s="86" t="s">
        <v>72</v>
      </c>
      <c r="K330" s="86" t="s">
        <v>72</v>
      </c>
      <c r="L330" s="86" t="s">
        <v>72</v>
      </c>
      <c r="M330" s="86" t="s">
        <v>72</v>
      </c>
      <c r="N330" s="86" t="s">
        <v>72</v>
      </c>
      <c r="O330" s="86" t="s">
        <v>72</v>
      </c>
      <c r="P330" s="86" t="s">
        <v>72</v>
      </c>
      <c r="Q330" s="86" t="s">
        <v>72</v>
      </c>
      <c r="R330" s="86" t="s">
        <v>72</v>
      </c>
      <c r="S330" s="86" t="s">
        <v>72</v>
      </c>
      <c r="T330" s="86" t="s">
        <v>72</v>
      </c>
      <c r="U330" s="86" t="s">
        <v>72</v>
      </c>
      <c r="V330" s="86" t="s">
        <v>72</v>
      </c>
      <c r="W330" s="86" t="s">
        <v>72</v>
      </c>
      <c r="X330" s="86" t="s">
        <v>72</v>
      </c>
      <c r="Y330" s="86" t="s">
        <v>72</v>
      </c>
      <c r="Z330" s="86" t="s">
        <v>72</v>
      </c>
      <c r="AA330" s="86" t="s">
        <v>72</v>
      </c>
      <c r="AB330" s="86" t="s">
        <v>72</v>
      </c>
      <c r="AC330" s="86" t="s">
        <v>72</v>
      </c>
      <c r="AD330" s="86" t="s">
        <v>72</v>
      </c>
      <c r="AE330" s="86" t="s">
        <v>72</v>
      </c>
      <c r="AF330" s="86" t="s">
        <v>72</v>
      </c>
      <c r="AG330" s="86" t="s">
        <v>72</v>
      </c>
      <c r="AH330" s="86" t="s">
        <v>72</v>
      </c>
      <c r="AI330" s="132" t="s">
        <v>72</v>
      </c>
      <c r="AJ330" s="132" t="s">
        <v>72</v>
      </c>
      <c r="AK330" s="132" t="s">
        <v>72</v>
      </c>
      <c r="AL330" s="132" t="s">
        <v>72</v>
      </c>
      <c r="AM330" s="132" t="s">
        <v>72</v>
      </c>
      <c r="AN330" s="132" t="s">
        <v>72</v>
      </c>
      <c r="AO330" s="86" t="s">
        <v>72</v>
      </c>
      <c r="AP330" s="86" t="s">
        <v>72</v>
      </c>
      <c r="AQ330" s="86" t="s">
        <v>72</v>
      </c>
      <c r="AR330" s="86" t="s">
        <v>72</v>
      </c>
      <c r="AS330" s="86" t="s">
        <v>72</v>
      </c>
      <c r="AT330" s="86" t="s">
        <v>72</v>
      </c>
      <c r="AU330" s="86" t="s">
        <v>72</v>
      </c>
      <c r="AV330" s="86" t="s">
        <v>72</v>
      </c>
    </row>
    <row r="331" spans="1:48" x14ac:dyDescent="0.2">
      <c r="A331" s="5"/>
      <c r="B331" s="8"/>
      <c r="C331" s="4"/>
      <c r="D331" s="10"/>
      <c r="E331" s="4"/>
      <c r="F331" s="4"/>
      <c r="G331" s="4"/>
      <c r="H331" s="4"/>
      <c r="I331" s="4"/>
      <c r="J331" s="4"/>
      <c r="K331" s="4"/>
      <c r="L331" s="10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14"/>
      <c r="AJ331" s="14"/>
      <c r="AK331" s="14"/>
      <c r="AL331" s="14"/>
      <c r="AM331" s="14"/>
      <c r="AN331" s="14"/>
      <c r="AO331" s="10"/>
      <c r="AP331" s="4"/>
      <c r="AQ331" s="10"/>
      <c r="AR331" s="4"/>
      <c r="AS331" s="4"/>
      <c r="AT331" s="4"/>
      <c r="AU331" s="4"/>
      <c r="AV331" s="4"/>
    </row>
    <row r="332" spans="1:48" ht="16" x14ac:dyDescent="0.2">
      <c r="A332" s="5" t="s">
        <v>623</v>
      </c>
      <c r="B332" s="9" t="s">
        <v>624</v>
      </c>
      <c r="C332" s="4"/>
      <c r="D332" s="10"/>
      <c r="E332" s="4"/>
      <c r="F332" s="4"/>
      <c r="G332" s="4"/>
      <c r="H332" s="4"/>
      <c r="I332" s="4"/>
      <c r="J332" s="4"/>
      <c r="K332" s="4"/>
      <c r="L332" s="10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62">
        <f>SUM(AN333)</f>
        <v>285000000</v>
      </c>
      <c r="AO332" s="10"/>
      <c r="AP332" s="4"/>
      <c r="AQ332" s="10"/>
      <c r="AR332" s="4"/>
      <c r="AS332" s="4"/>
      <c r="AT332" s="4"/>
      <c r="AU332" s="4"/>
      <c r="AV332" s="4"/>
    </row>
    <row r="333" spans="1:48" ht="32" x14ac:dyDescent="0.2">
      <c r="A333" s="5" t="s">
        <v>625</v>
      </c>
      <c r="B333" s="8" t="s">
        <v>624</v>
      </c>
      <c r="C333" s="460" t="s">
        <v>892</v>
      </c>
      <c r="D333" s="119"/>
      <c r="E333" s="7"/>
      <c r="F333" s="7"/>
      <c r="G333" s="7"/>
      <c r="H333" s="7"/>
      <c r="I333" s="7"/>
      <c r="J333" s="7"/>
      <c r="K333" s="7"/>
      <c r="L333" s="119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460" t="s">
        <v>81</v>
      </c>
      <c r="AJ333" s="7">
        <v>2012</v>
      </c>
      <c r="AK333" s="7"/>
      <c r="AL333" s="7"/>
      <c r="AM333" s="7"/>
      <c r="AN333" s="461">
        <v>285000000</v>
      </c>
      <c r="AO333" s="119"/>
      <c r="AP333" s="7"/>
      <c r="AQ333" s="119"/>
      <c r="AR333" s="7"/>
      <c r="AS333" s="7"/>
      <c r="AT333" s="7"/>
      <c r="AU333" s="7"/>
      <c r="AV333" s="7"/>
    </row>
    <row r="334" spans="1:48" ht="16" x14ac:dyDescent="0.2">
      <c r="A334" s="5"/>
      <c r="B334" s="7" t="s">
        <v>626</v>
      </c>
      <c r="C334" s="86" t="s">
        <v>72</v>
      </c>
      <c r="D334" s="86" t="s">
        <v>72</v>
      </c>
      <c r="E334" s="86" t="s">
        <v>72</v>
      </c>
      <c r="F334" s="86" t="s">
        <v>72</v>
      </c>
      <c r="G334" s="86" t="s">
        <v>72</v>
      </c>
      <c r="H334" s="86" t="s">
        <v>72</v>
      </c>
      <c r="I334" s="86" t="s">
        <v>72</v>
      </c>
      <c r="J334" s="86" t="s">
        <v>72</v>
      </c>
      <c r="K334" s="86" t="s">
        <v>72</v>
      </c>
      <c r="L334" s="86" t="s">
        <v>72</v>
      </c>
      <c r="M334" s="86" t="s">
        <v>72</v>
      </c>
      <c r="N334" s="86" t="s">
        <v>72</v>
      </c>
      <c r="O334" s="86" t="s">
        <v>72</v>
      </c>
      <c r="P334" s="86" t="s">
        <v>72</v>
      </c>
      <c r="Q334" s="86" t="s">
        <v>72</v>
      </c>
      <c r="R334" s="86" t="s">
        <v>72</v>
      </c>
      <c r="S334" s="86" t="s">
        <v>72</v>
      </c>
      <c r="T334" s="86" t="s">
        <v>72</v>
      </c>
      <c r="U334" s="86" t="s">
        <v>72</v>
      </c>
      <c r="V334" s="86" t="s">
        <v>72</v>
      </c>
      <c r="W334" s="86" t="s">
        <v>72</v>
      </c>
      <c r="X334" s="86" t="s">
        <v>72</v>
      </c>
      <c r="Y334" s="86" t="s">
        <v>72</v>
      </c>
      <c r="Z334" s="86" t="s">
        <v>72</v>
      </c>
      <c r="AA334" s="86" t="s">
        <v>72</v>
      </c>
      <c r="AB334" s="86" t="s">
        <v>72</v>
      </c>
      <c r="AC334" s="86" t="s">
        <v>72</v>
      </c>
      <c r="AD334" s="86" t="s">
        <v>72</v>
      </c>
      <c r="AE334" s="86" t="s">
        <v>72</v>
      </c>
      <c r="AF334" s="86" t="s">
        <v>72</v>
      </c>
      <c r="AG334" s="86" t="s">
        <v>72</v>
      </c>
      <c r="AH334" s="86" t="s">
        <v>72</v>
      </c>
      <c r="AI334" s="86" t="s">
        <v>72</v>
      </c>
      <c r="AJ334" s="86" t="s">
        <v>72</v>
      </c>
      <c r="AK334" s="86" t="s">
        <v>72</v>
      </c>
      <c r="AL334" s="86" t="s">
        <v>72</v>
      </c>
      <c r="AM334" s="86" t="s">
        <v>72</v>
      </c>
      <c r="AN334" s="86" t="s">
        <v>72</v>
      </c>
      <c r="AO334" s="86" t="s">
        <v>72</v>
      </c>
      <c r="AP334" s="86" t="s">
        <v>72</v>
      </c>
      <c r="AQ334" s="86" t="s">
        <v>72</v>
      </c>
      <c r="AR334" s="86" t="s">
        <v>72</v>
      </c>
      <c r="AS334" s="86" t="s">
        <v>72</v>
      </c>
      <c r="AT334" s="86" t="s">
        <v>72</v>
      </c>
      <c r="AU334" s="86" t="s">
        <v>72</v>
      </c>
      <c r="AV334" s="86" t="s">
        <v>72</v>
      </c>
    </row>
    <row r="335" spans="1:48" x14ac:dyDescent="0.2">
      <c r="A335" s="5"/>
      <c r="B335" s="8"/>
      <c r="C335" s="4"/>
      <c r="D335" s="10"/>
      <c r="E335" s="4"/>
      <c r="F335" s="4"/>
      <c r="G335" s="4"/>
      <c r="H335" s="4"/>
      <c r="I335" s="4"/>
      <c r="J335" s="4"/>
      <c r="K335" s="4"/>
      <c r="L335" s="10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10"/>
      <c r="AP335" s="4"/>
      <c r="AQ335" s="10"/>
      <c r="AR335" s="4"/>
      <c r="AS335" s="4"/>
      <c r="AT335" s="4"/>
      <c r="AU335" s="4"/>
      <c r="AV335" s="4"/>
    </row>
    <row r="338" spans="3:44" x14ac:dyDescent="0.2">
      <c r="C338" s="1072" t="s">
        <v>627</v>
      </c>
      <c r="D338" s="1072"/>
      <c r="E338" s="1072"/>
      <c r="F338" s="1072"/>
      <c r="G338" s="1072"/>
      <c r="H338" s="1072"/>
      <c r="AL338" s="1072" t="s">
        <v>628</v>
      </c>
      <c r="AM338" s="1072"/>
      <c r="AN338" s="1072"/>
      <c r="AO338" s="1072"/>
      <c r="AP338" s="1072"/>
      <c r="AQ338" s="1072"/>
      <c r="AR338" s="1072"/>
    </row>
    <row r="339" spans="3:44" x14ac:dyDescent="0.2">
      <c r="C339" s="1072" t="s">
        <v>629</v>
      </c>
      <c r="D339" s="1072"/>
      <c r="E339" s="1072"/>
      <c r="F339" s="1072"/>
      <c r="G339" s="1072"/>
      <c r="H339" s="1072"/>
      <c r="AN339" s="244"/>
      <c r="AO339" s="244"/>
      <c r="AP339" s="244"/>
    </row>
    <row r="340" spans="3:44" x14ac:dyDescent="0.2">
      <c r="C340" s="1072" t="s">
        <v>630</v>
      </c>
      <c r="D340" s="1072"/>
      <c r="E340" s="1072"/>
      <c r="F340" s="1072"/>
      <c r="G340" s="1072"/>
      <c r="H340" s="1072"/>
      <c r="AN340" s="244"/>
      <c r="AO340" s="244"/>
      <c r="AP340" s="244"/>
    </row>
    <row r="341" spans="3:44" x14ac:dyDescent="0.2">
      <c r="C341" s="1082" t="s">
        <v>631</v>
      </c>
      <c r="D341" s="1082"/>
      <c r="E341" s="1082"/>
      <c r="F341" s="1082"/>
      <c r="G341" s="1082"/>
      <c r="H341" s="1082"/>
      <c r="AN341" s="1072" t="s">
        <v>632</v>
      </c>
      <c r="AO341" s="1072"/>
      <c r="AP341" s="1072"/>
    </row>
    <row r="342" spans="3:44" x14ac:dyDescent="0.2">
      <c r="C342" s="1082"/>
      <c r="D342" s="1082"/>
      <c r="E342" s="1082"/>
      <c r="F342" s="1082"/>
      <c r="G342" s="1082"/>
      <c r="H342" s="1082"/>
      <c r="AN342" s="17"/>
      <c r="AO342" s="244"/>
      <c r="AP342" s="17"/>
    </row>
    <row r="343" spans="3:44" x14ac:dyDescent="0.2">
      <c r="C343" s="1072"/>
      <c r="D343" s="1072"/>
      <c r="E343" s="1072"/>
      <c r="F343" s="1072"/>
      <c r="G343" s="1072"/>
      <c r="H343" s="1072"/>
      <c r="AN343" s="17"/>
      <c r="AO343" s="244"/>
      <c r="AP343" s="17"/>
    </row>
    <row r="344" spans="3:44" x14ac:dyDescent="0.2">
      <c r="C344" s="17"/>
      <c r="D344" s="244"/>
      <c r="E344" s="17"/>
      <c r="F344" s="17"/>
      <c r="G344" s="17"/>
      <c r="H344" s="17"/>
      <c r="AN344" s="17"/>
      <c r="AO344" s="244"/>
      <c r="AP344" s="17"/>
    </row>
    <row r="345" spans="3:44" x14ac:dyDescent="0.2">
      <c r="C345" s="17"/>
      <c r="D345" s="244"/>
      <c r="E345" s="17"/>
      <c r="F345" s="17"/>
      <c r="G345" s="17"/>
      <c r="H345" s="17"/>
      <c r="AN345" s="17"/>
      <c r="AO345" s="244"/>
      <c r="AP345" s="17"/>
    </row>
    <row r="346" spans="3:44" x14ac:dyDescent="0.2">
      <c r="C346" s="17"/>
      <c r="D346" s="244"/>
      <c r="E346" s="17"/>
      <c r="F346" s="17"/>
      <c r="G346" s="17"/>
      <c r="H346" s="17"/>
      <c r="AN346" s="17"/>
      <c r="AO346" s="244"/>
      <c r="AP346" s="17"/>
    </row>
    <row r="347" spans="3:44" x14ac:dyDescent="0.2">
      <c r="C347" s="1080" t="s">
        <v>633</v>
      </c>
      <c r="D347" s="1080"/>
      <c r="E347" s="1080"/>
      <c r="F347" s="1080"/>
      <c r="G347" s="1080"/>
      <c r="H347" s="1080"/>
      <c r="AN347" s="1080" t="s">
        <v>634</v>
      </c>
      <c r="AO347" s="1080"/>
      <c r="AP347" s="1080"/>
    </row>
    <row r="348" spans="3:44" x14ac:dyDescent="0.2">
      <c r="C348" s="1081" t="s">
        <v>635</v>
      </c>
      <c r="D348" s="1081"/>
      <c r="E348" s="1081"/>
      <c r="F348" s="1081"/>
      <c r="G348" s="1081"/>
      <c r="H348" s="1081"/>
      <c r="AN348" s="1072" t="s">
        <v>636</v>
      </c>
      <c r="AO348" s="1072"/>
      <c r="AP348" s="1072"/>
    </row>
  </sheetData>
  <autoFilter ref="AO8:AV335" xr:uid="{00000000-0009-0000-0000-000002000000}"/>
  <mergeCells count="71">
    <mergeCell ref="A1:AV1"/>
    <mergeCell ref="A2:AV2"/>
    <mergeCell ref="A3:AV3"/>
    <mergeCell ref="A5:A7"/>
    <mergeCell ref="B5:B7"/>
    <mergeCell ref="C5:C7"/>
    <mergeCell ref="D5:D7"/>
    <mergeCell ref="E5:E7"/>
    <mergeCell ref="F5:I5"/>
    <mergeCell ref="J5:J7"/>
    <mergeCell ref="AG5:AG7"/>
    <mergeCell ref="AC6:AC7"/>
    <mergeCell ref="AD6:AD7"/>
    <mergeCell ref="K5:K7"/>
    <mergeCell ref="L5:L7"/>
    <mergeCell ref="M5:Q5"/>
    <mergeCell ref="R5:T5"/>
    <mergeCell ref="U5:V5"/>
    <mergeCell ref="W5:W7"/>
    <mergeCell ref="R6:R7"/>
    <mergeCell ref="S6:S7"/>
    <mergeCell ref="T6:T7"/>
    <mergeCell ref="U6:U7"/>
    <mergeCell ref="X5:Y5"/>
    <mergeCell ref="Z5:AB5"/>
    <mergeCell ref="AC5:AD5"/>
    <mergeCell ref="AE5:AE7"/>
    <mergeCell ref="AF5:AF7"/>
    <mergeCell ref="AH5:AH7"/>
    <mergeCell ref="AI5:AI7"/>
    <mergeCell ref="AJ5:AJ7"/>
    <mergeCell ref="AK5:AN5"/>
    <mergeCell ref="AO5:AO7"/>
    <mergeCell ref="AK6:AK7"/>
    <mergeCell ref="AL6:AL7"/>
    <mergeCell ref="AM6:AM7"/>
    <mergeCell ref="AN6:AN7"/>
    <mergeCell ref="C338:H338"/>
    <mergeCell ref="AL338:AR338"/>
    <mergeCell ref="V6:V7"/>
    <mergeCell ref="X6:X7"/>
    <mergeCell ref="Y6:Y7"/>
    <mergeCell ref="Z6:Z7"/>
    <mergeCell ref="AA6:AA7"/>
    <mergeCell ref="AB6:AB7"/>
    <mergeCell ref="F6:F7"/>
    <mergeCell ref="G6:H6"/>
    <mergeCell ref="I6:I7"/>
    <mergeCell ref="M6:M7"/>
    <mergeCell ref="N6:N7"/>
    <mergeCell ref="O6:O7"/>
    <mergeCell ref="P6:P7"/>
    <mergeCell ref="Q6:Q7"/>
    <mergeCell ref="AP6:AP7"/>
    <mergeCell ref="AQ6:AQ7"/>
    <mergeCell ref="AR6:AR7"/>
    <mergeCell ref="AT6:AT7"/>
    <mergeCell ref="AU6:AV6"/>
    <mergeCell ref="AS5:AS7"/>
    <mergeCell ref="AT5:AV5"/>
    <mergeCell ref="AP5:AR5"/>
    <mergeCell ref="C347:H347"/>
    <mergeCell ref="AN347:AP347"/>
    <mergeCell ref="C348:H348"/>
    <mergeCell ref="AN348:AP348"/>
    <mergeCell ref="C339:H339"/>
    <mergeCell ref="C340:H340"/>
    <mergeCell ref="C341:H341"/>
    <mergeCell ref="AN341:AP341"/>
    <mergeCell ref="C342:H342"/>
    <mergeCell ref="C343:H343"/>
  </mergeCells>
  <pageMargins left="0" right="0" top="0" bottom="0" header="0.31496062992125984" footer="0.31496062992125984"/>
  <pageSetup paperSize="256" scale="30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F75"/>
  <sheetViews>
    <sheetView topLeftCell="A52" workbookViewId="0">
      <selection activeCell="F63" sqref="F63"/>
    </sheetView>
  </sheetViews>
  <sheetFormatPr baseColWidth="10" defaultColWidth="9.1640625" defaultRowHeight="15" x14ac:dyDescent="0.2"/>
  <cols>
    <col min="1" max="1" width="9.1640625" style="166"/>
    <col min="2" max="2" width="5.33203125" style="890" customWidth="1"/>
    <col min="3" max="3" width="10" style="890" bestFit="1" customWidth="1"/>
    <col min="4" max="4" width="11" style="890" customWidth="1"/>
    <col min="5" max="5" width="64.1640625" style="166" bestFit="1" customWidth="1"/>
    <col min="6" max="6" width="13.6640625" style="890" bestFit="1" customWidth="1"/>
    <col min="7" max="8" width="9.1640625" style="166"/>
    <col min="9" max="9" width="33.5" style="166" customWidth="1"/>
    <col min="10" max="16384" width="9.1640625" style="166"/>
  </cols>
  <sheetData>
    <row r="4" spans="2:6" s="887" customFormat="1" x14ac:dyDescent="0.2">
      <c r="B4" s="887" t="s">
        <v>1601</v>
      </c>
      <c r="C4" s="887" t="s">
        <v>1602</v>
      </c>
      <c r="E4" s="887" t="s">
        <v>1603</v>
      </c>
      <c r="F4" s="887" t="s">
        <v>1235</v>
      </c>
    </row>
    <row r="5" spans="2:6" s="604" customFormat="1" x14ac:dyDescent="0.2">
      <c r="B5" s="888" t="s">
        <v>1604</v>
      </c>
      <c r="C5" s="888"/>
      <c r="D5" s="888"/>
      <c r="E5" s="889" t="s">
        <v>1605</v>
      </c>
      <c r="F5" s="888"/>
    </row>
    <row r="6" spans="2:6" x14ac:dyDescent="0.2">
      <c r="B6" s="890">
        <v>1</v>
      </c>
      <c r="C6" s="891" t="s">
        <v>1606</v>
      </c>
      <c r="D6" s="892" t="str">
        <f t="shared" ref="D6:D69" si="0">MID(C6,2,7)</f>
        <v>2.02.01</v>
      </c>
      <c r="E6" s="166" t="s">
        <v>1607</v>
      </c>
      <c r="F6" s="890">
        <v>10</v>
      </c>
    </row>
    <row r="7" spans="2:6" x14ac:dyDescent="0.2">
      <c r="B7" s="890">
        <v>2</v>
      </c>
      <c r="C7" s="890" t="s">
        <v>1608</v>
      </c>
      <c r="D7" s="892" t="str">
        <f t="shared" si="0"/>
        <v>2.02.02</v>
      </c>
      <c r="E7" s="166" t="s">
        <v>1609</v>
      </c>
      <c r="F7" s="890">
        <v>8</v>
      </c>
    </row>
    <row r="8" spans="2:6" x14ac:dyDescent="0.2">
      <c r="B8" s="890">
        <v>3</v>
      </c>
      <c r="C8" s="890" t="s">
        <v>1610</v>
      </c>
      <c r="D8" s="892" t="str">
        <f t="shared" si="0"/>
        <v>2.02.03</v>
      </c>
      <c r="E8" s="166" t="s">
        <v>1611</v>
      </c>
      <c r="F8" s="890">
        <v>7</v>
      </c>
    </row>
    <row r="9" spans="2:6" x14ac:dyDescent="0.2">
      <c r="B9" s="890">
        <v>4</v>
      </c>
      <c r="C9" s="890" t="s">
        <v>1612</v>
      </c>
      <c r="D9" s="892" t="str">
        <f t="shared" si="0"/>
        <v>2.03.01</v>
      </c>
      <c r="E9" s="166" t="s">
        <v>1613</v>
      </c>
      <c r="F9" s="890">
        <v>7</v>
      </c>
    </row>
    <row r="10" spans="2:6" x14ac:dyDescent="0.2">
      <c r="B10" s="890">
        <v>5</v>
      </c>
      <c r="C10" s="890" t="s">
        <v>1614</v>
      </c>
      <c r="D10" s="892" t="str">
        <f t="shared" si="0"/>
        <v>2.03.02</v>
      </c>
      <c r="E10" s="166" t="s">
        <v>1615</v>
      </c>
      <c r="F10" s="890">
        <v>2</v>
      </c>
    </row>
    <row r="11" spans="2:6" x14ac:dyDescent="0.2">
      <c r="B11" s="890">
        <v>6</v>
      </c>
      <c r="C11" s="890" t="s">
        <v>1616</v>
      </c>
      <c r="D11" s="892" t="str">
        <f t="shared" si="0"/>
        <v>2.03.03</v>
      </c>
      <c r="E11" s="166" t="s">
        <v>1617</v>
      </c>
      <c r="F11" s="890">
        <v>10</v>
      </c>
    </row>
    <row r="12" spans="2:6" x14ac:dyDescent="0.2">
      <c r="B12" s="890">
        <v>7</v>
      </c>
      <c r="C12" s="890" t="s">
        <v>1618</v>
      </c>
      <c r="D12" s="892" t="str">
        <f t="shared" si="0"/>
        <v>2.03.04</v>
      </c>
      <c r="E12" s="166" t="s">
        <v>1619</v>
      </c>
      <c r="F12" s="890">
        <v>3</v>
      </c>
    </row>
    <row r="13" spans="2:6" x14ac:dyDescent="0.2">
      <c r="B13" s="890">
        <v>8</v>
      </c>
      <c r="C13" s="890" t="s">
        <v>1620</v>
      </c>
      <c r="D13" s="892" t="str">
        <f t="shared" si="0"/>
        <v>2.03.05</v>
      </c>
      <c r="E13" s="166" t="s">
        <v>1621</v>
      </c>
      <c r="F13" s="890">
        <v>20</v>
      </c>
    </row>
    <row r="14" spans="2:6" x14ac:dyDescent="0.2">
      <c r="B14" s="890">
        <v>9</v>
      </c>
      <c r="C14" s="890" t="s">
        <v>1622</v>
      </c>
      <c r="D14" s="892" t="str">
        <f t="shared" si="0"/>
        <v>2.04.01</v>
      </c>
      <c r="E14" s="166" t="s">
        <v>1623</v>
      </c>
      <c r="F14" s="890">
        <v>10</v>
      </c>
    </row>
    <row r="15" spans="2:6" x14ac:dyDescent="0.2">
      <c r="B15" s="890">
        <v>10</v>
      </c>
      <c r="C15" s="890" t="s">
        <v>1624</v>
      </c>
      <c r="D15" s="892" t="str">
        <f t="shared" si="0"/>
        <v>2.04.02</v>
      </c>
      <c r="E15" s="166" t="s">
        <v>1625</v>
      </c>
      <c r="F15" s="890">
        <v>5</v>
      </c>
    </row>
    <row r="16" spans="2:6" x14ac:dyDescent="0.2">
      <c r="B16" s="890">
        <v>11</v>
      </c>
      <c r="C16" s="890" t="s">
        <v>1626</v>
      </c>
      <c r="D16" s="892" t="str">
        <f t="shared" si="0"/>
        <v>2.04.03</v>
      </c>
      <c r="E16" s="166" t="s">
        <v>1627</v>
      </c>
      <c r="F16" s="890">
        <v>5</v>
      </c>
    </row>
    <row r="17" spans="2:6" x14ac:dyDescent="0.2">
      <c r="B17" s="890">
        <v>12</v>
      </c>
      <c r="C17" s="890" t="s">
        <v>1628</v>
      </c>
      <c r="D17" s="892" t="str">
        <f t="shared" si="0"/>
        <v>2.05.01</v>
      </c>
      <c r="E17" s="166" t="s">
        <v>1629</v>
      </c>
      <c r="F17" s="890">
        <v>4</v>
      </c>
    </row>
    <row r="18" spans="2:6" x14ac:dyDescent="0.2">
      <c r="B18" s="890">
        <v>13</v>
      </c>
      <c r="C18" s="890" t="s">
        <v>1630</v>
      </c>
      <c r="D18" s="892" t="str">
        <f t="shared" si="0"/>
        <v>2.05.02</v>
      </c>
      <c r="E18" s="166" t="s">
        <v>1631</v>
      </c>
      <c r="F18" s="890">
        <v>4</v>
      </c>
    </row>
    <row r="19" spans="2:6" x14ac:dyDescent="0.2">
      <c r="B19" s="890">
        <v>14</v>
      </c>
      <c r="C19" s="890" t="s">
        <v>1632</v>
      </c>
      <c r="D19" s="892" t="str">
        <f t="shared" si="0"/>
        <v>2.06.01</v>
      </c>
      <c r="E19" s="166" t="s">
        <v>1633</v>
      </c>
      <c r="F19" s="890">
        <v>5</v>
      </c>
    </row>
    <row r="20" spans="2:6" x14ac:dyDescent="0.2">
      <c r="B20" s="890">
        <v>15</v>
      </c>
      <c r="C20" s="893" t="s">
        <v>1634</v>
      </c>
      <c r="D20" s="892" t="str">
        <f t="shared" si="0"/>
        <v>2.06.02</v>
      </c>
      <c r="E20" s="166" t="s">
        <v>1635</v>
      </c>
      <c r="F20" s="890">
        <v>5</v>
      </c>
    </row>
    <row r="21" spans="2:6" x14ac:dyDescent="0.2">
      <c r="B21" s="890">
        <v>16</v>
      </c>
      <c r="C21" s="890" t="s">
        <v>1636</v>
      </c>
      <c r="D21" s="892" t="str">
        <f t="shared" si="0"/>
        <v>2.06.03</v>
      </c>
      <c r="E21" s="166" t="s">
        <v>1637</v>
      </c>
      <c r="F21" s="890">
        <v>4</v>
      </c>
    </row>
    <row r="22" spans="2:6" x14ac:dyDescent="0.2">
      <c r="B22" s="890">
        <v>17</v>
      </c>
      <c r="C22" s="893" t="s">
        <v>1638</v>
      </c>
      <c r="D22" s="892" t="str">
        <f t="shared" si="0"/>
        <v>2.06.04</v>
      </c>
      <c r="E22" s="166" t="s">
        <v>1639</v>
      </c>
      <c r="F22" s="890">
        <v>5</v>
      </c>
    </row>
    <row r="23" spans="2:6" x14ac:dyDescent="0.2">
      <c r="B23" s="890">
        <v>18</v>
      </c>
      <c r="C23" s="890" t="s">
        <v>1640</v>
      </c>
      <c r="D23" s="892" t="str">
        <f t="shared" si="0"/>
        <v>2.07.01</v>
      </c>
      <c r="E23" s="166" t="s">
        <v>1641</v>
      </c>
      <c r="F23" s="890">
        <v>5</v>
      </c>
    </row>
    <row r="24" spans="2:6" x14ac:dyDescent="0.2">
      <c r="B24" s="890">
        <v>19</v>
      </c>
      <c r="C24" s="890" t="s">
        <v>1642</v>
      </c>
      <c r="D24" s="892" t="str">
        <f t="shared" si="0"/>
        <v>2.07.02</v>
      </c>
      <c r="E24" s="166" t="s">
        <v>1643</v>
      </c>
      <c r="F24" s="890">
        <v>5</v>
      </c>
    </row>
    <row r="25" spans="2:6" x14ac:dyDescent="0.2">
      <c r="B25" s="890">
        <v>20</v>
      </c>
      <c r="C25" s="890" t="s">
        <v>1644</v>
      </c>
      <c r="D25" s="892" t="str">
        <f t="shared" si="0"/>
        <v>2.07.03</v>
      </c>
      <c r="E25" s="166" t="s">
        <v>1645</v>
      </c>
      <c r="F25" s="890">
        <v>10</v>
      </c>
    </row>
    <row r="26" spans="2:6" x14ac:dyDescent="0.2">
      <c r="B26" s="890">
        <v>21</v>
      </c>
      <c r="C26" s="890" t="s">
        <v>1646</v>
      </c>
      <c r="D26" s="892" t="str">
        <f t="shared" si="0"/>
        <v>2.08.01</v>
      </c>
      <c r="E26" s="166" t="s">
        <v>1647</v>
      </c>
      <c r="F26" s="890">
        <v>5</v>
      </c>
    </row>
    <row r="27" spans="2:6" x14ac:dyDescent="0.2">
      <c r="B27" s="890">
        <v>22</v>
      </c>
      <c r="C27" s="890" t="s">
        <v>1648</v>
      </c>
      <c r="D27" s="892" t="str">
        <f t="shared" si="0"/>
        <v>2.08.02</v>
      </c>
      <c r="E27" s="166" t="s">
        <v>1649</v>
      </c>
      <c r="F27" s="890">
        <v>5</v>
      </c>
    </row>
    <row r="28" spans="2:6" x14ac:dyDescent="0.2">
      <c r="B28" s="890">
        <v>23</v>
      </c>
      <c r="C28" s="890" t="s">
        <v>1650</v>
      </c>
      <c r="D28" s="892" t="str">
        <f t="shared" si="0"/>
        <v>2.09.01</v>
      </c>
      <c r="E28" s="166" t="s">
        <v>1651</v>
      </c>
      <c r="F28" s="890">
        <v>8</v>
      </c>
    </row>
    <row r="29" spans="2:6" x14ac:dyDescent="0.2">
      <c r="B29" s="890">
        <v>24</v>
      </c>
      <c r="C29" s="890" t="s">
        <v>1652</v>
      </c>
      <c r="D29" s="892" t="str">
        <f t="shared" si="0"/>
        <v>2.09.02</v>
      </c>
      <c r="E29" s="166" t="s">
        <v>1653</v>
      </c>
      <c r="F29" s="890">
        <v>10</v>
      </c>
    </row>
    <row r="30" spans="2:6" x14ac:dyDescent="0.2">
      <c r="B30" s="890">
        <v>25</v>
      </c>
      <c r="C30" s="890" t="s">
        <v>1654</v>
      </c>
      <c r="D30" s="892" t="str">
        <f t="shared" si="0"/>
        <v>2.09.03</v>
      </c>
      <c r="E30" s="166" t="s">
        <v>1655</v>
      </c>
      <c r="F30" s="890">
        <v>15</v>
      </c>
    </row>
    <row r="31" spans="2:6" x14ac:dyDescent="0.2">
      <c r="B31" s="890">
        <v>26</v>
      </c>
      <c r="C31" s="890" t="s">
        <v>1656</v>
      </c>
      <c r="D31" s="892" t="str">
        <f t="shared" si="0"/>
        <v>2.09.04</v>
      </c>
      <c r="E31" s="166" t="s">
        <v>1657</v>
      </c>
      <c r="F31" s="890">
        <v>15</v>
      </c>
    </row>
    <row r="32" spans="2:6" x14ac:dyDescent="0.2">
      <c r="B32" s="890">
        <v>27</v>
      </c>
      <c r="C32" s="890" t="s">
        <v>1658</v>
      </c>
      <c r="D32" s="892" t="str">
        <f t="shared" si="0"/>
        <v>2.09.05</v>
      </c>
      <c r="E32" s="166" t="s">
        <v>1659</v>
      </c>
      <c r="F32" s="890">
        <v>10</v>
      </c>
    </row>
    <row r="33" spans="2:6" x14ac:dyDescent="0.2">
      <c r="B33" s="890">
        <v>28</v>
      </c>
      <c r="C33" s="890" t="s">
        <v>1660</v>
      </c>
      <c r="D33" s="892" t="str">
        <f t="shared" si="0"/>
        <v>2.09.06</v>
      </c>
      <c r="E33" s="166" t="s">
        <v>1661</v>
      </c>
      <c r="F33" s="890">
        <v>10</v>
      </c>
    </row>
    <row r="34" spans="2:6" x14ac:dyDescent="0.2">
      <c r="B34" s="890">
        <v>29</v>
      </c>
      <c r="C34" s="890" t="s">
        <v>1662</v>
      </c>
      <c r="D34" s="892" t="str">
        <f t="shared" si="0"/>
        <v>2.09.07</v>
      </c>
      <c r="E34" s="166" t="s">
        <v>1663</v>
      </c>
      <c r="F34" s="890">
        <v>7</v>
      </c>
    </row>
    <row r="35" spans="2:6" x14ac:dyDescent="0.2">
      <c r="B35" s="890">
        <v>30</v>
      </c>
      <c r="C35" s="890" t="s">
        <v>1664</v>
      </c>
      <c r="D35" s="892" t="str">
        <f t="shared" si="0"/>
        <v>2.09.08</v>
      </c>
      <c r="E35" s="166" t="s">
        <v>1665</v>
      </c>
      <c r="F35" s="890">
        <v>15</v>
      </c>
    </row>
    <row r="36" spans="2:6" x14ac:dyDescent="0.2">
      <c r="B36" s="890">
        <v>31</v>
      </c>
      <c r="C36" s="890" t="s">
        <v>1666</v>
      </c>
      <c r="D36" s="892" t="str">
        <f t="shared" si="0"/>
        <v>2.10.01</v>
      </c>
      <c r="E36" s="166" t="s">
        <v>1667</v>
      </c>
      <c r="F36" s="890">
        <v>10</v>
      </c>
    </row>
    <row r="37" spans="2:6" x14ac:dyDescent="0.2">
      <c r="B37" s="890">
        <v>32</v>
      </c>
      <c r="C37" s="890" t="s">
        <v>1668</v>
      </c>
      <c r="D37" s="892" t="str">
        <f t="shared" si="0"/>
        <v>2.10.02</v>
      </c>
      <c r="E37" s="166" t="s">
        <v>1669</v>
      </c>
      <c r="F37" s="890">
        <v>3</v>
      </c>
    </row>
    <row r="38" spans="2:6" x14ac:dyDescent="0.2">
      <c r="B38" s="890">
        <v>33</v>
      </c>
      <c r="C38" s="890" t="s">
        <v>1670</v>
      </c>
      <c r="D38" s="892" t="str">
        <f t="shared" si="0"/>
        <v>2.10.03</v>
      </c>
      <c r="E38" s="166" t="s">
        <v>1671</v>
      </c>
    </row>
    <row r="39" spans="2:6" x14ac:dyDescent="0.2">
      <c r="B39" s="890">
        <v>34</v>
      </c>
      <c r="C39" s="890" t="s">
        <v>1672</v>
      </c>
      <c r="D39" s="892" t="str">
        <f t="shared" si="0"/>
        <v>2.10.04</v>
      </c>
      <c r="E39" s="166" t="s">
        <v>1673</v>
      </c>
      <c r="F39" s="890">
        <v>5</v>
      </c>
    </row>
    <row r="40" spans="2:6" s="604" customFormat="1" x14ac:dyDescent="0.2">
      <c r="B40" s="888" t="s">
        <v>1674</v>
      </c>
      <c r="C40" s="888"/>
      <c r="D40" s="892" t="str">
        <f t="shared" si="0"/>
        <v/>
      </c>
      <c r="E40" s="889" t="s">
        <v>1675</v>
      </c>
      <c r="F40" s="888"/>
    </row>
    <row r="41" spans="2:6" x14ac:dyDescent="0.2">
      <c r="B41" s="890">
        <v>1</v>
      </c>
      <c r="C41" s="890" t="s">
        <v>1676</v>
      </c>
      <c r="D41" s="892" t="str">
        <f t="shared" si="0"/>
        <v>3.11.01</v>
      </c>
      <c r="E41" s="166" t="s">
        <v>1677</v>
      </c>
      <c r="F41" s="890">
        <v>50</v>
      </c>
    </row>
    <row r="42" spans="2:6" x14ac:dyDescent="0.2">
      <c r="B42" s="890">
        <v>2</v>
      </c>
      <c r="C42" s="890" t="s">
        <v>1678</v>
      </c>
      <c r="D42" s="892" t="str">
        <f t="shared" si="0"/>
        <v>3.11.02</v>
      </c>
      <c r="E42" s="166" t="s">
        <v>1679</v>
      </c>
      <c r="F42" s="890">
        <v>50</v>
      </c>
    </row>
    <row r="43" spans="2:6" x14ac:dyDescent="0.2">
      <c r="B43" s="890">
        <v>3</v>
      </c>
      <c r="C43" s="890" t="s">
        <v>1680</v>
      </c>
      <c r="D43" s="892" t="str">
        <f t="shared" si="0"/>
        <v>3.11.03</v>
      </c>
      <c r="E43" s="166" t="s">
        <v>1681</v>
      </c>
      <c r="F43" s="890">
        <v>40</v>
      </c>
    </row>
    <row r="44" spans="2:6" x14ac:dyDescent="0.2">
      <c r="B44" s="890">
        <v>4</v>
      </c>
      <c r="C44" s="890" t="s">
        <v>1682</v>
      </c>
      <c r="D44" s="892" t="str">
        <f t="shared" si="0"/>
        <v>3.12.01</v>
      </c>
      <c r="E44" s="166" t="s">
        <v>1683</v>
      </c>
      <c r="F44" s="890">
        <v>50</v>
      </c>
    </row>
    <row r="45" spans="2:6" x14ac:dyDescent="0.2">
      <c r="B45" s="890">
        <v>5</v>
      </c>
      <c r="C45" s="890" t="s">
        <v>1684</v>
      </c>
      <c r="D45" s="892" t="str">
        <f t="shared" si="0"/>
        <v>3.12.05</v>
      </c>
      <c r="E45" s="166" t="s">
        <v>1685</v>
      </c>
      <c r="F45" s="890">
        <v>50</v>
      </c>
    </row>
    <row r="46" spans="2:6" x14ac:dyDescent="0.2">
      <c r="B46" s="890">
        <v>6</v>
      </c>
      <c r="C46" s="890" t="s">
        <v>1686</v>
      </c>
      <c r="D46" s="892" t="str">
        <f t="shared" si="0"/>
        <v>3.12.03</v>
      </c>
      <c r="E46" s="166" t="s">
        <v>1687</v>
      </c>
      <c r="F46" s="890">
        <v>50</v>
      </c>
    </row>
    <row r="47" spans="2:6" x14ac:dyDescent="0.2">
      <c r="B47" s="890">
        <v>7</v>
      </c>
      <c r="C47" s="890" t="s">
        <v>1688</v>
      </c>
      <c r="D47" s="892" t="str">
        <f t="shared" si="0"/>
        <v>3.12.04</v>
      </c>
      <c r="E47" s="166" t="s">
        <v>1689</v>
      </c>
      <c r="F47" s="890">
        <v>50</v>
      </c>
    </row>
    <row r="48" spans="2:6" x14ac:dyDescent="0.2">
      <c r="B48" s="890">
        <v>8</v>
      </c>
      <c r="C48" s="890" t="s">
        <v>1684</v>
      </c>
      <c r="D48" s="892" t="str">
        <f t="shared" si="0"/>
        <v>3.12.05</v>
      </c>
      <c r="E48" s="166" t="s">
        <v>1690</v>
      </c>
      <c r="F48" s="890">
        <v>50</v>
      </c>
    </row>
    <row r="49" spans="2:6" x14ac:dyDescent="0.2">
      <c r="B49" s="890">
        <v>9</v>
      </c>
      <c r="C49" s="890" t="s">
        <v>1691</v>
      </c>
      <c r="D49" s="892" t="str">
        <f t="shared" si="0"/>
        <v>3.12.06</v>
      </c>
      <c r="E49" s="166" t="s">
        <v>1692</v>
      </c>
      <c r="F49" s="890">
        <v>50</v>
      </c>
    </row>
    <row r="50" spans="2:6" x14ac:dyDescent="0.2">
      <c r="B50" s="890">
        <v>10</v>
      </c>
      <c r="C50" s="890" t="s">
        <v>1693</v>
      </c>
      <c r="D50" s="892" t="str">
        <f t="shared" si="0"/>
        <v>3.12.07</v>
      </c>
      <c r="E50" s="166" t="s">
        <v>1694</v>
      </c>
      <c r="F50" s="890">
        <v>50</v>
      </c>
    </row>
    <row r="51" spans="2:6" x14ac:dyDescent="0.2">
      <c r="B51" s="890">
        <v>11</v>
      </c>
      <c r="C51" s="890" t="s">
        <v>1695</v>
      </c>
      <c r="D51" s="892" t="str">
        <f t="shared" si="0"/>
        <v>3.12.08</v>
      </c>
      <c r="E51" s="166" t="s">
        <v>1696</v>
      </c>
      <c r="F51" s="890">
        <v>50</v>
      </c>
    </row>
    <row r="52" spans="2:6" s="604" customFormat="1" x14ac:dyDescent="0.2">
      <c r="B52" s="888" t="s">
        <v>1697</v>
      </c>
      <c r="C52" s="888"/>
      <c r="D52" s="892" t="str">
        <f t="shared" si="0"/>
        <v/>
      </c>
      <c r="E52" s="889" t="s">
        <v>1698</v>
      </c>
      <c r="F52" s="888"/>
    </row>
    <row r="53" spans="2:6" x14ac:dyDescent="0.2">
      <c r="B53" s="890">
        <v>1</v>
      </c>
      <c r="C53" s="890" t="s">
        <v>1699</v>
      </c>
      <c r="D53" s="892" t="str">
        <f t="shared" si="0"/>
        <v>4.13.01</v>
      </c>
      <c r="E53" s="166" t="s">
        <v>1700</v>
      </c>
      <c r="F53" s="890">
        <v>10</v>
      </c>
    </row>
    <row r="54" spans="2:6" x14ac:dyDescent="0.2">
      <c r="B54" s="890">
        <v>2</v>
      </c>
      <c r="C54" s="890" t="s">
        <v>1701</v>
      </c>
      <c r="D54" s="892" t="str">
        <f t="shared" si="0"/>
        <v>4.13.02</v>
      </c>
      <c r="E54" s="166" t="s">
        <v>1702</v>
      </c>
      <c r="F54" s="890">
        <v>50</v>
      </c>
    </row>
    <row r="55" spans="2:6" x14ac:dyDescent="0.2">
      <c r="B55" s="890">
        <v>3</v>
      </c>
      <c r="C55" s="890" t="s">
        <v>1703</v>
      </c>
      <c r="D55" s="892" t="str">
        <f t="shared" si="0"/>
        <v>4.14.01</v>
      </c>
      <c r="E55" s="166" t="s">
        <v>1249</v>
      </c>
      <c r="F55" s="890">
        <v>50</v>
      </c>
    </row>
    <row r="56" spans="2:6" x14ac:dyDescent="0.2">
      <c r="B56" s="890">
        <v>4</v>
      </c>
      <c r="C56" s="890" t="s">
        <v>1704</v>
      </c>
      <c r="D56" s="892" t="str">
        <f t="shared" si="0"/>
        <v>4.14.02</v>
      </c>
      <c r="E56" s="166" t="s">
        <v>1705</v>
      </c>
      <c r="F56" s="890">
        <v>50</v>
      </c>
    </row>
    <row r="57" spans="2:6" x14ac:dyDescent="0.2">
      <c r="B57" s="890">
        <v>5</v>
      </c>
      <c r="C57" s="890" t="s">
        <v>1706</v>
      </c>
      <c r="D57" s="892" t="str">
        <f t="shared" si="0"/>
        <v>4.14.03</v>
      </c>
      <c r="E57" s="166" t="s">
        <v>1707</v>
      </c>
      <c r="F57" s="890">
        <v>25</v>
      </c>
    </row>
    <row r="58" spans="2:6" x14ac:dyDescent="0.2">
      <c r="B58" s="890">
        <v>6</v>
      </c>
      <c r="C58" s="890" t="s">
        <v>1708</v>
      </c>
      <c r="D58" s="892" t="str">
        <f t="shared" si="0"/>
        <v>4.14.04</v>
      </c>
      <c r="E58" s="166" t="s">
        <v>1709</v>
      </c>
      <c r="F58" s="890">
        <v>10</v>
      </c>
    </row>
    <row r="59" spans="2:6" x14ac:dyDescent="0.2">
      <c r="B59" s="890">
        <v>7</v>
      </c>
      <c r="C59" s="890" t="s">
        <v>1710</v>
      </c>
      <c r="D59" s="892" t="str">
        <f t="shared" si="0"/>
        <v>4.14.05</v>
      </c>
      <c r="E59" s="166" t="s">
        <v>1711</v>
      </c>
      <c r="F59" s="890">
        <v>30</v>
      </c>
    </row>
    <row r="60" spans="2:6" x14ac:dyDescent="0.2">
      <c r="B60" s="890">
        <v>8</v>
      </c>
      <c r="C60" s="890" t="s">
        <v>1712</v>
      </c>
      <c r="D60" s="892" t="str">
        <f t="shared" si="0"/>
        <v>4.14.06</v>
      </c>
      <c r="E60" s="166" t="s">
        <v>1713</v>
      </c>
      <c r="F60" s="890">
        <v>40</v>
      </c>
    </row>
    <row r="61" spans="2:6" x14ac:dyDescent="0.2">
      <c r="B61" s="890">
        <v>9</v>
      </c>
      <c r="C61" s="890" t="s">
        <v>1714</v>
      </c>
      <c r="D61" s="892" t="str">
        <f t="shared" si="0"/>
        <v>4.14.07</v>
      </c>
      <c r="E61" s="166" t="s">
        <v>1715</v>
      </c>
      <c r="F61" s="890">
        <v>40</v>
      </c>
    </row>
    <row r="62" spans="2:6" x14ac:dyDescent="0.2">
      <c r="B62" s="890">
        <v>10</v>
      </c>
      <c r="C62" s="890" t="s">
        <v>1716</v>
      </c>
      <c r="D62" s="892" t="str">
        <f t="shared" si="0"/>
        <v>4.14.08</v>
      </c>
      <c r="E62" s="166" t="s">
        <v>1717</v>
      </c>
      <c r="F62" s="890">
        <v>40</v>
      </c>
    </row>
    <row r="63" spans="2:6" x14ac:dyDescent="0.2">
      <c r="B63" s="890">
        <v>11</v>
      </c>
      <c r="C63" s="890" t="s">
        <v>1718</v>
      </c>
      <c r="D63" s="892" t="str">
        <f t="shared" si="0"/>
        <v>4.15.01</v>
      </c>
      <c r="E63" s="166" t="s">
        <v>1719</v>
      </c>
      <c r="F63" s="890">
        <v>30</v>
      </c>
    </row>
    <row r="64" spans="2:6" x14ac:dyDescent="0.2">
      <c r="B64" s="890">
        <v>12</v>
      </c>
      <c r="C64" s="890" t="s">
        <v>1720</v>
      </c>
      <c r="D64" s="892" t="str">
        <f t="shared" si="0"/>
        <v>4.15.02</v>
      </c>
      <c r="E64" s="166" t="s">
        <v>1721</v>
      </c>
      <c r="F64" s="890">
        <v>30</v>
      </c>
    </row>
    <row r="65" spans="2:6" x14ac:dyDescent="0.2">
      <c r="B65" s="890">
        <v>13</v>
      </c>
      <c r="C65" s="890" t="s">
        <v>1722</v>
      </c>
      <c r="D65" s="892" t="str">
        <f t="shared" si="0"/>
        <v>4.15.03</v>
      </c>
      <c r="E65" s="166" t="s">
        <v>1723</v>
      </c>
      <c r="F65" s="890">
        <v>10</v>
      </c>
    </row>
    <row r="66" spans="2:6" x14ac:dyDescent="0.2">
      <c r="B66" s="890">
        <v>14</v>
      </c>
      <c r="C66" s="890" t="s">
        <v>1724</v>
      </c>
      <c r="D66" s="892" t="str">
        <f t="shared" si="0"/>
        <v>4.15.04</v>
      </c>
      <c r="E66" s="166" t="s">
        <v>1725</v>
      </c>
      <c r="F66" s="890">
        <v>10</v>
      </c>
    </row>
    <row r="67" spans="2:6" x14ac:dyDescent="0.2">
      <c r="B67" s="890">
        <v>15</v>
      </c>
      <c r="C67" s="890" t="s">
        <v>1726</v>
      </c>
      <c r="D67" s="892" t="str">
        <f t="shared" si="0"/>
        <v>4.15.05</v>
      </c>
      <c r="E67" s="166" t="s">
        <v>1727</v>
      </c>
      <c r="F67" s="890">
        <v>40</v>
      </c>
    </row>
    <row r="68" spans="2:6" x14ac:dyDescent="0.2">
      <c r="B68" s="890">
        <v>16</v>
      </c>
      <c r="C68" s="890" t="s">
        <v>1728</v>
      </c>
      <c r="D68" s="892" t="str">
        <f t="shared" si="0"/>
        <v>4.15.06</v>
      </c>
      <c r="E68" s="166" t="s">
        <v>1729</v>
      </c>
      <c r="F68" s="890">
        <v>40</v>
      </c>
    </row>
    <row r="69" spans="2:6" x14ac:dyDescent="0.2">
      <c r="B69" s="890">
        <v>17</v>
      </c>
      <c r="C69" s="890" t="s">
        <v>1730</v>
      </c>
      <c r="D69" s="892" t="str">
        <f t="shared" si="0"/>
        <v>4.15.07</v>
      </c>
      <c r="E69" s="166" t="s">
        <v>1731</v>
      </c>
      <c r="F69" s="890">
        <v>30</v>
      </c>
    </row>
    <row r="70" spans="2:6" x14ac:dyDescent="0.2">
      <c r="B70" s="890">
        <v>18</v>
      </c>
      <c r="C70" s="890" t="s">
        <v>1732</v>
      </c>
      <c r="D70" s="892" t="str">
        <f t="shared" ref="D70:D75" si="1">MID(C70,2,7)</f>
        <v>4.15.08</v>
      </c>
      <c r="E70" s="166" t="s">
        <v>1733</v>
      </c>
      <c r="F70" s="890">
        <v>30</v>
      </c>
    </row>
    <row r="71" spans="2:6" x14ac:dyDescent="0.2">
      <c r="B71" s="890">
        <v>19</v>
      </c>
      <c r="C71" s="890" t="s">
        <v>1734</v>
      </c>
      <c r="D71" s="892" t="str">
        <f t="shared" si="1"/>
        <v>4.15.09</v>
      </c>
      <c r="E71" s="166" t="s">
        <v>1735</v>
      </c>
      <c r="F71" s="890">
        <v>20</v>
      </c>
    </row>
    <row r="72" spans="2:6" x14ac:dyDescent="0.2">
      <c r="B72" s="890">
        <v>20</v>
      </c>
      <c r="C72" s="890" t="s">
        <v>1736</v>
      </c>
      <c r="D72" s="892" t="str">
        <f t="shared" si="1"/>
        <v>4.16.01</v>
      </c>
      <c r="E72" s="166" t="s">
        <v>1737</v>
      </c>
      <c r="F72" s="890">
        <v>30</v>
      </c>
    </row>
    <row r="73" spans="2:6" x14ac:dyDescent="0.2">
      <c r="B73" s="890">
        <v>21</v>
      </c>
      <c r="C73" s="890" t="s">
        <v>1738</v>
      </c>
      <c r="D73" s="892" t="str">
        <f t="shared" si="1"/>
        <v>4.16.02</v>
      </c>
      <c r="E73" s="166" t="s">
        <v>1739</v>
      </c>
      <c r="F73" s="890">
        <v>40</v>
      </c>
    </row>
    <row r="74" spans="2:6" x14ac:dyDescent="0.2">
      <c r="B74" s="890">
        <v>22</v>
      </c>
      <c r="C74" s="890" t="s">
        <v>1740</v>
      </c>
      <c r="D74" s="892" t="str">
        <f t="shared" si="1"/>
        <v>4.16.03</v>
      </c>
      <c r="E74" s="166" t="s">
        <v>1741</v>
      </c>
      <c r="F74" s="890">
        <v>20</v>
      </c>
    </row>
    <row r="75" spans="2:6" x14ac:dyDescent="0.2">
      <c r="B75" s="890">
        <v>23</v>
      </c>
      <c r="C75" s="890" t="s">
        <v>1742</v>
      </c>
      <c r="D75" s="892" t="str">
        <f t="shared" si="1"/>
        <v>4.16.04</v>
      </c>
      <c r="E75" s="166" t="s">
        <v>1743</v>
      </c>
      <c r="F75" s="890">
        <v>30</v>
      </c>
    </row>
  </sheetData>
  <autoFilter ref="B4:F75" xr:uid="{00000000-0009-0000-0000-000003000000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BJ30"/>
  <sheetViews>
    <sheetView tabSelected="1" view="pageBreakPreview" zoomScale="78" zoomScaleNormal="85" zoomScaleSheetLayoutView="78" workbookViewId="0">
      <selection activeCell="G13" sqref="G13"/>
    </sheetView>
  </sheetViews>
  <sheetFormatPr baseColWidth="10" defaultColWidth="9.1640625" defaultRowHeight="14" x14ac:dyDescent="0.15"/>
  <cols>
    <col min="1" max="1" width="6.5" style="899" customWidth="1"/>
    <col min="2" max="2" width="28" style="899" customWidth="1"/>
    <col min="3" max="3" width="14.5" style="898" customWidth="1"/>
    <col min="4" max="4" width="12.5" style="894" customWidth="1"/>
    <col min="5" max="5" width="8.83203125" style="894" customWidth="1"/>
    <col min="6" max="6" width="12.83203125" style="894" customWidth="1"/>
    <col min="7" max="7" width="17.1640625" style="894" customWidth="1"/>
    <col min="8" max="8" width="10.5" style="894" customWidth="1"/>
    <col min="9" max="9" width="12" style="894" customWidth="1"/>
    <col min="10" max="10" width="14" style="894" customWidth="1"/>
    <col min="11" max="11" width="15.1640625" style="894" customWidth="1"/>
    <col min="12" max="12" width="11.83203125" style="894" customWidth="1"/>
    <col min="13" max="13" width="19.33203125" style="894" customWidth="1"/>
    <col min="14" max="14" width="15.5" style="894" customWidth="1"/>
    <col min="15" max="15" width="13.5" style="899" hidden="1" customWidth="1"/>
    <col min="16" max="16" width="7.1640625" style="899" hidden="1" customWidth="1"/>
    <col min="17" max="17" width="18.6640625" style="902" hidden="1" customWidth="1"/>
    <col min="18" max="18" width="6.5" style="899" hidden="1" customWidth="1"/>
    <col min="19" max="19" width="21.6640625" style="899" hidden="1" customWidth="1"/>
    <col min="20" max="20" width="16.5" style="899" hidden="1" customWidth="1"/>
    <col min="21" max="21" width="11.6640625" style="899" hidden="1" customWidth="1"/>
    <col min="22" max="22" width="28.1640625" style="899" hidden="1" customWidth="1"/>
    <col min="23" max="23" width="11.83203125" style="899" hidden="1" customWidth="1"/>
    <col min="24" max="24" width="13" style="899" hidden="1" customWidth="1"/>
    <col min="25" max="25" width="9.1640625" style="899" hidden="1" customWidth="1"/>
    <col min="26" max="26" width="11.5" style="899" hidden="1" customWidth="1"/>
    <col min="27" max="27" width="33.5" style="899" hidden="1" customWidth="1"/>
    <col min="28" max="28" width="8.33203125" style="899" hidden="1" customWidth="1"/>
    <col min="29" max="31" width="9.1640625" style="899" hidden="1" customWidth="1"/>
    <col min="32" max="32" width="7.5" style="899" hidden="1" customWidth="1"/>
    <col min="33" max="33" width="8.33203125" style="899" hidden="1" customWidth="1"/>
    <col min="34" max="34" width="6.83203125" style="899" hidden="1" customWidth="1"/>
    <col min="35" max="35" width="8" style="899" hidden="1" customWidth="1"/>
    <col min="36" max="36" width="9.1640625" style="899" hidden="1" customWidth="1"/>
    <col min="37" max="37" width="8" style="899" hidden="1" customWidth="1"/>
    <col min="38" max="38" width="5.83203125" style="899" hidden="1" customWidth="1"/>
    <col min="39" max="39" width="6.5" style="899" hidden="1" customWidth="1"/>
    <col min="40" max="41" width="9.1640625" style="899" hidden="1" customWidth="1"/>
    <col min="42" max="42" width="9.5" style="899" hidden="1" customWidth="1"/>
    <col min="43" max="43" width="6.5" style="899" hidden="1" customWidth="1"/>
    <col min="44" max="44" width="7.6640625" style="899" hidden="1" customWidth="1"/>
    <col min="45" max="45" width="25.5" style="899" hidden="1" customWidth="1"/>
    <col min="46" max="46" width="14" style="902" hidden="1" customWidth="1"/>
    <col min="47" max="47" width="9.1640625" style="899" hidden="1" customWidth="1"/>
    <col min="48" max="48" width="36.6640625" style="902" hidden="1" customWidth="1"/>
    <col min="49" max="49" width="25.5" style="899" hidden="1" customWidth="1"/>
    <col min="50" max="50" width="10" style="899" hidden="1" customWidth="1"/>
    <col min="51" max="51" width="23.33203125" style="899" hidden="1" customWidth="1"/>
    <col min="52" max="52" width="6.5" style="899" hidden="1" customWidth="1"/>
    <col min="53" max="53" width="7.5" style="899" hidden="1" customWidth="1"/>
    <col min="54" max="54" width="9.1640625" style="899"/>
    <col min="55" max="55" width="23.6640625" style="899" customWidth="1"/>
    <col min="56" max="56" width="9.1640625" style="899"/>
    <col min="57" max="57" width="22.83203125" style="899" bestFit="1" customWidth="1"/>
    <col min="58" max="61" width="9.1640625" style="899"/>
    <col min="62" max="62" width="20.83203125" style="899" customWidth="1"/>
    <col min="63" max="16384" width="9.1640625" style="899"/>
  </cols>
  <sheetData>
    <row r="1" spans="1:62" s="1024" customFormat="1" ht="25" x14ac:dyDescent="0.25">
      <c r="A1" s="1221" t="s">
        <v>2278</v>
      </c>
      <c r="B1" s="1221"/>
      <c r="C1" s="1221"/>
      <c r="D1" s="1221"/>
      <c r="E1" s="1221"/>
      <c r="F1" s="1221"/>
      <c r="G1" s="1221"/>
      <c r="H1" s="1221"/>
      <c r="I1" s="1221"/>
      <c r="J1" s="1221"/>
      <c r="K1" s="1221"/>
      <c r="L1" s="1221"/>
      <c r="M1" s="1221"/>
      <c r="N1" s="1221"/>
      <c r="O1" s="1221"/>
      <c r="P1" s="1221"/>
      <c r="Q1" s="1221"/>
      <c r="R1" s="1221"/>
      <c r="S1" s="1221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1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</row>
    <row r="2" spans="1:62" s="1024" customFormat="1" ht="25" x14ac:dyDescent="0.25">
      <c r="A2" s="1221" t="s">
        <v>2287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1221"/>
      <c r="W2" s="1221"/>
      <c r="X2" s="1221"/>
      <c r="Y2" s="1221"/>
      <c r="Z2" s="1221"/>
      <c r="AA2" s="1221"/>
      <c r="AB2" s="1221"/>
      <c r="AC2" s="1221"/>
      <c r="AD2" s="1221"/>
      <c r="AE2" s="1221"/>
      <c r="AF2" s="1221"/>
      <c r="AG2" s="1221"/>
      <c r="AH2" s="1221"/>
      <c r="AI2" s="1221"/>
      <c r="AJ2" s="1221"/>
      <c r="AK2" s="1221"/>
      <c r="AL2" s="1221"/>
      <c r="AM2" s="1221"/>
      <c r="AN2" s="1221"/>
      <c r="AO2" s="1221"/>
      <c r="AP2" s="1221"/>
      <c r="AQ2" s="1221"/>
      <c r="AR2" s="1221"/>
      <c r="AS2" s="1221"/>
      <c r="AT2" s="1221"/>
      <c r="AU2" s="1221"/>
      <c r="AV2" s="1221"/>
      <c r="AW2" s="1221"/>
      <c r="AX2" s="1221"/>
      <c r="AY2" s="1221"/>
      <c r="AZ2" s="1221"/>
      <c r="BA2" s="1221"/>
    </row>
    <row r="3" spans="1:62" s="1024" customFormat="1" x14ac:dyDescent="0.15">
      <c r="A3" s="1212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212"/>
      <c r="M3" s="1212"/>
      <c r="N3" s="1212"/>
      <c r="O3" s="1048"/>
      <c r="P3" s="1048"/>
      <c r="Q3" s="1048"/>
      <c r="R3" s="1048"/>
      <c r="S3" s="1048"/>
      <c r="T3" s="1048"/>
      <c r="U3" s="1048"/>
      <c r="V3" s="1048"/>
      <c r="W3" s="1048"/>
      <c r="X3" s="1048"/>
      <c r="Y3" s="1048"/>
      <c r="Z3" s="1048"/>
      <c r="AA3" s="1048"/>
      <c r="AB3" s="1048"/>
      <c r="AC3" s="1048"/>
      <c r="AD3" s="1048"/>
      <c r="AE3" s="1048"/>
      <c r="AF3" s="1048"/>
      <c r="AG3" s="1048"/>
      <c r="AH3" s="1048"/>
      <c r="AI3" s="1048"/>
      <c r="AJ3" s="1048"/>
      <c r="AK3" s="1048"/>
      <c r="AL3" s="1048"/>
      <c r="AM3" s="1048"/>
      <c r="AN3" s="1048"/>
      <c r="AO3" s="1048"/>
      <c r="AP3" s="1048"/>
      <c r="AQ3" s="1048"/>
      <c r="AR3" s="1048"/>
      <c r="AS3" s="1048"/>
      <c r="AT3" s="1048"/>
      <c r="AU3" s="1048"/>
      <c r="AV3" s="1048"/>
      <c r="AW3" s="1048"/>
      <c r="AX3" s="1048"/>
      <c r="AY3" s="1048"/>
      <c r="AZ3" s="1048"/>
      <c r="BA3" s="1048"/>
    </row>
    <row r="4" spans="1:62" s="1024" customFormat="1" ht="19.5" customHeight="1" x14ac:dyDescent="0.15">
      <c r="A4" s="1386"/>
      <c r="B4" s="1386"/>
      <c r="C4" s="1384"/>
      <c r="D4" s="1384"/>
      <c r="E4" s="1384"/>
      <c r="F4" s="1384"/>
      <c r="G4" s="1384"/>
      <c r="H4" s="1384"/>
      <c r="I4" s="1384"/>
      <c r="J4" s="1384"/>
      <c r="K4" s="1384"/>
      <c r="L4" s="1384"/>
      <c r="M4" s="1384"/>
      <c r="N4" s="1384"/>
      <c r="O4" s="1386"/>
      <c r="P4" s="1386"/>
      <c r="Q4" s="1386"/>
      <c r="R4" s="1386"/>
      <c r="S4" s="1386"/>
      <c r="T4" s="1386"/>
      <c r="U4" s="1386"/>
      <c r="V4" s="1386"/>
      <c r="W4" s="1386"/>
      <c r="X4" s="1386"/>
      <c r="Y4" s="1386"/>
      <c r="Z4" s="1386"/>
      <c r="AA4" s="1386"/>
      <c r="AB4" s="1386"/>
      <c r="AC4" s="1386"/>
      <c r="AD4" s="1386"/>
      <c r="AE4" s="1386"/>
      <c r="AF4" s="1386"/>
      <c r="AG4" s="1386"/>
      <c r="AH4" s="1386"/>
      <c r="AI4" s="1386"/>
      <c r="AJ4" s="1386"/>
      <c r="AK4" s="1386"/>
      <c r="AL4" s="1386"/>
      <c r="AM4" s="1386"/>
      <c r="AN4" s="1386"/>
      <c r="AO4" s="1386"/>
      <c r="AP4" s="1386"/>
      <c r="AQ4" s="1386"/>
      <c r="AR4" s="1386"/>
      <c r="AS4" s="1386"/>
      <c r="AT4" s="1386"/>
      <c r="AU4" s="1386"/>
      <c r="AV4" s="1386"/>
      <c r="AW4" s="1386"/>
      <c r="AX4" s="1386"/>
      <c r="AY4" s="1386"/>
      <c r="AZ4" s="1386"/>
      <c r="BA4" s="1386"/>
    </row>
    <row r="5" spans="1:62" s="1024" customFormat="1" x14ac:dyDescent="0.15">
      <c r="A5" s="1689" t="s">
        <v>1595</v>
      </c>
      <c r="B5" s="1689"/>
      <c r="C5" s="1689"/>
      <c r="D5" s="1689"/>
      <c r="E5" s="1376"/>
      <c r="F5" s="1376"/>
      <c r="G5" s="1376"/>
      <c r="H5" s="1376"/>
      <c r="I5" s="1376"/>
      <c r="J5" s="1376"/>
      <c r="K5" s="1376"/>
      <c r="L5" s="1376"/>
      <c r="M5" s="1376"/>
      <c r="N5" s="1376"/>
      <c r="Q5" s="1028"/>
      <c r="AT5" s="1028"/>
      <c r="AV5" s="1028"/>
    </row>
    <row r="6" spans="1:62" s="1024" customFormat="1" ht="15" thickBot="1" x14ac:dyDescent="0.2">
      <c r="A6" s="1660"/>
      <c r="B6" s="1660"/>
      <c r="C6" s="1661"/>
      <c r="D6" s="1661"/>
      <c r="E6" s="1376"/>
      <c r="F6" s="1376"/>
      <c r="G6" s="1376"/>
      <c r="H6" s="1376"/>
      <c r="I6" s="1376"/>
      <c r="J6" s="1376"/>
      <c r="K6" s="1376"/>
      <c r="L6" s="1376"/>
      <c r="M6" s="1376"/>
      <c r="N6" s="1376"/>
      <c r="Q6" s="1028"/>
      <c r="AT6" s="1028"/>
      <c r="AV6" s="1028"/>
    </row>
    <row r="7" spans="1:62" s="1033" customFormat="1" ht="29" customHeight="1" x14ac:dyDescent="0.15">
      <c r="A7" s="1519" t="s">
        <v>918</v>
      </c>
      <c r="B7" s="1520" t="s">
        <v>919</v>
      </c>
      <c r="C7" s="1520" t="s">
        <v>920</v>
      </c>
      <c r="D7" s="1520"/>
      <c r="E7" s="1520" t="s">
        <v>921</v>
      </c>
      <c r="F7" s="1520" t="s">
        <v>922</v>
      </c>
      <c r="G7" s="1520" t="s">
        <v>923</v>
      </c>
      <c r="H7" s="1520" t="s">
        <v>924</v>
      </c>
      <c r="I7" s="1520"/>
      <c r="J7" s="1520"/>
      <c r="K7" s="1691" t="s">
        <v>930</v>
      </c>
      <c r="L7" s="1520" t="s">
        <v>925</v>
      </c>
      <c r="M7" s="1520" t="s">
        <v>2288</v>
      </c>
      <c r="N7" s="1523" t="s">
        <v>959</v>
      </c>
      <c r="O7" s="1662" t="s">
        <v>9</v>
      </c>
      <c r="P7" s="1663" t="s">
        <v>10</v>
      </c>
      <c r="Q7" s="1663" t="s">
        <v>11</v>
      </c>
      <c r="R7" s="1663" t="s">
        <v>12</v>
      </c>
      <c r="S7" s="1663"/>
      <c r="T7" s="1663"/>
      <c r="U7" s="1663"/>
      <c r="V7" s="1663"/>
      <c r="W7" s="1663" t="s">
        <v>13</v>
      </c>
      <c r="X7" s="1663"/>
      <c r="Y7" s="1663"/>
      <c r="Z7" s="1663" t="s">
        <v>14</v>
      </c>
      <c r="AA7" s="1663"/>
      <c r="AB7" s="1663" t="s">
        <v>15</v>
      </c>
      <c r="AC7" s="1663" t="s">
        <v>16</v>
      </c>
      <c r="AD7" s="1663"/>
      <c r="AE7" s="1663" t="s">
        <v>17</v>
      </c>
      <c r="AF7" s="1663"/>
      <c r="AG7" s="1663"/>
      <c r="AH7" s="1663" t="s">
        <v>18</v>
      </c>
      <c r="AI7" s="1663"/>
      <c r="AJ7" s="1664" t="s">
        <v>19</v>
      </c>
      <c r="AK7" s="1665" t="s">
        <v>20</v>
      </c>
      <c r="AL7" s="1665" t="s">
        <v>21</v>
      </c>
      <c r="AM7" s="1665" t="s">
        <v>22</v>
      </c>
      <c r="AN7" s="1663" t="s">
        <v>23</v>
      </c>
      <c r="AO7" s="1665" t="s">
        <v>24</v>
      </c>
      <c r="AP7" s="1665" t="s">
        <v>25</v>
      </c>
      <c r="AQ7" s="1665"/>
      <c r="AR7" s="1665"/>
      <c r="AS7" s="1665"/>
      <c r="AT7" s="1665" t="s">
        <v>26</v>
      </c>
      <c r="AU7" s="1665" t="s">
        <v>27</v>
      </c>
      <c r="AV7" s="1665"/>
      <c r="AW7" s="1665"/>
      <c r="AX7" s="1666" t="s">
        <v>28</v>
      </c>
      <c r="AY7" s="1237" t="s">
        <v>29</v>
      </c>
      <c r="AZ7" s="1237"/>
      <c r="BA7" s="1237"/>
    </row>
    <row r="8" spans="1:62" s="1024" customFormat="1" ht="28" customHeight="1" x14ac:dyDescent="0.15">
      <c r="A8" s="1524"/>
      <c r="B8" s="1487"/>
      <c r="C8" s="1487" t="s">
        <v>926</v>
      </c>
      <c r="D8" s="1487" t="s">
        <v>927</v>
      </c>
      <c r="E8" s="1487"/>
      <c r="F8" s="1487"/>
      <c r="G8" s="1487"/>
      <c r="H8" s="1667" t="s">
        <v>928</v>
      </c>
      <c r="I8" s="1667" t="s">
        <v>929</v>
      </c>
      <c r="J8" s="1667"/>
      <c r="K8" s="1667"/>
      <c r="L8" s="1487"/>
      <c r="M8" s="1487"/>
      <c r="N8" s="1525"/>
      <c r="O8" s="1668"/>
      <c r="P8" s="1663"/>
      <c r="Q8" s="1663"/>
      <c r="R8" s="1669" t="s">
        <v>33</v>
      </c>
      <c r="S8" s="1669" t="s">
        <v>34</v>
      </c>
      <c r="T8" s="1669" t="s">
        <v>35</v>
      </c>
      <c r="U8" s="1669" t="s">
        <v>36</v>
      </c>
      <c r="V8" s="1669" t="s">
        <v>37</v>
      </c>
      <c r="W8" s="1663" t="s">
        <v>38</v>
      </c>
      <c r="X8" s="1663" t="s">
        <v>39</v>
      </c>
      <c r="Y8" s="1663" t="s">
        <v>40</v>
      </c>
      <c r="Z8" s="1669" t="s">
        <v>41</v>
      </c>
      <c r="AA8" s="1669" t="s">
        <v>12</v>
      </c>
      <c r="AB8" s="1663"/>
      <c r="AC8" s="1663" t="s">
        <v>42</v>
      </c>
      <c r="AD8" s="1663" t="s">
        <v>43</v>
      </c>
      <c r="AE8" s="1663" t="s">
        <v>44</v>
      </c>
      <c r="AF8" s="1663" t="s">
        <v>45</v>
      </c>
      <c r="AG8" s="1663" t="s">
        <v>11</v>
      </c>
      <c r="AH8" s="1669" t="s">
        <v>46</v>
      </c>
      <c r="AI8" s="1669" t="s">
        <v>47</v>
      </c>
      <c r="AJ8" s="1664"/>
      <c r="AK8" s="1665"/>
      <c r="AL8" s="1665"/>
      <c r="AM8" s="1665"/>
      <c r="AN8" s="1663"/>
      <c r="AO8" s="1665"/>
      <c r="AP8" s="1665" t="s">
        <v>48</v>
      </c>
      <c r="AQ8" s="1665" t="s">
        <v>49</v>
      </c>
      <c r="AR8" s="1665" t="s">
        <v>50</v>
      </c>
      <c r="AS8" s="1665" t="s">
        <v>51</v>
      </c>
      <c r="AT8" s="1665"/>
      <c r="AU8" s="1665" t="s">
        <v>52</v>
      </c>
      <c r="AV8" s="1655" t="s">
        <v>53</v>
      </c>
      <c r="AW8" s="1655" t="s">
        <v>54</v>
      </c>
      <c r="AX8" s="1670"/>
      <c r="AY8" s="1665" t="s">
        <v>55</v>
      </c>
      <c r="AZ8" s="1231" t="s">
        <v>56</v>
      </c>
      <c r="BA8" s="1232"/>
    </row>
    <row r="9" spans="1:62" s="1024" customFormat="1" ht="27" customHeight="1" thickBot="1" x14ac:dyDescent="0.2">
      <c r="A9" s="1535"/>
      <c r="B9" s="1536"/>
      <c r="C9" s="1536"/>
      <c r="D9" s="1536"/>
      <c r="E9" s="1536"/>
      <c r="F9" s="1536"/>
      <c r="G9" s="1536"/>
      <c r="H9" s="1694"/>
      <c r="I9" s="1540" t="s">
        <v>931</v>
      </c>
      <c r="J9" s="1540" t="s">
        <v>932</v>
      </c>
      <c r="K9" s="1694"/>
      <c r="L9" s="1536"/>
      <c r="M9" s="1536"/>
      <c r="N9" s="1541"/>
      <c r="O9" s="1671"/>
      <c r="P9" s="1663"/>
      <c r="Q9" s="1663"/>
      <c r="R9" s="1669"/>
      <c r="S9" s="1669"/>
      <c r="T9" s="1669"/>
      <c r="U9" s="1669"/>
      <c r="V9" s="1669"/>
      <c r="W9" s="1663"/>
      <c r="X9" s="1663"/>
      <c r="Y9" s="1663"/>
      <c r="Z9" s="1669"/>
      <c r="AA9" s="1669"/>
      <c r="AB9" s="1663"/>
      <c r="AC9" s="1663"/>
      <c r="AD9" s="1663"/>
      <c r="AE9" s="1663"/>
      <c r="AF9" s="1663"/>
      <c r="AG9" s="1663"/>
      <c r="AH9" s="1669"/>
      <c r="AI9" s="1669"/>
      <c r="AJ9" s="1664"/>
      <c r="AK9" s="1665"/>
      <c r="AL9" s="1665"/>
      <c r="AM9" s="1665"/>
      <c r="AN9" s="1663"/>
      <c r="AO9" s="1665"/>
      <c r="AP9" s="1665"/>
      <c r="AQ9" s="1665"/>
      <c r="AR9" s="1665"/>
      <c r="AS9" s="1665"/>
      <c r="AT9" s="1665"/>
      <c r="AU9" s="1665"/>
      <c r="AV9" s="1655"/>
      <c r="AW9" s="1655"/>
      <c r="AX9" s="1672"/>
      <c r="AY9" s="1665"/>
      <c r="AZ9" s="1035" t="s">
        <v>57</v>
      </c>
      <c r="BA9" s="1036" t="s">
        <v>58</v>
      </c>
    </row>
    <row r="10" spans="1:62" s="1024" customFormat="1" ht="17.25" customHeight="1" thickBot="1" x14ac:dyDescent="0.2">
      <c r="A10" s="1546">
        <v>1</v>
      </c>
      <c r="B10" s="1547">
        <v>2</v>
      </c>
      <c r="C10" s="1548">
        <v>3</v>
      </c>
      <c r="D10" s="1547">
        <v>4</v>
      </c>
      <c r="E10" s="1548">
        <v>5</v>
      </c>
      <c r="F10" s="1547">
        <v>6</v>
      </c>
      <c r="G10" s="1548">
        <v>7</v>
      </c>
      <c r="H10" s="1547">
        <v>8</v>
      </c>
      <c r="I10" s="1548">
        <v>9</v>
      </c>
      <c r="J10" s="1547">
        <v>10</v>
      </c>
      <c r="K10" s="1548">
        <v>11</v>
      </c>
      <c r="L10" s="1547">
        <v>12</v>
      </c>
      <c r="M10" s="1548">
        <v>13</v>
      </c>
      <c r="N10" s="1464">
        <v>14</v>
      </c>
      <c r="O10" s="1039">
        <v>10</v>
      </c>
      <c r="P10" s="1038">
        <v>11</v>
      </c>
      <c r="Q10" s="1037">
        <v>12</v>
      </c>
      <c r="R10" s="1037">
        <v>13</v>
      </c>
      <c r="S10" s="1038">
        <v>14</v>
      </c>
      <c r="T10" s="1037">
        <v>15</v>
      </c>
      <c r="U10" s="1037">
        <v>16</v>
      </c>
      <c r="V10" s="1038">
        <v>17</v>
      </c>
      <c r="W10" s="1037">
        <v>18</v>
      </c>
      <c r="X10" s="1037">
        <v>19</v>
      </c>
      <c r="Y10" s="1038">
        <v>20</v>
      </c>
      <c r="Z10" s="1037">
        <v>21</v>
      </c>
      <c r="AA10" s="1037">
        <v>22</v>
      </c>
      <c r="AB10" s="1038">
        <v>23</v>
      </c>
      <c r="AC10" s="1037">
        <v>24</v>
      </c>
      <c r="AD10" s="1037">
        <v>25</v>
      </c>
      <c r="AE10" s="1038">
        <v>26</v>
      </c>
      <c r="AF10" s="1037">
        <v>27</v>
      </c>
      <c r="AG10" s="1037">
        <v>28</v>
      </c>
      <c r="AH10" s="1038">
        <v>29</v>
      </c>
      <c r="AI10" s="1037">
        <v>30</v>
      </c>
      <c r="AJ10" s="1037">
        <v>31</v>
      </c>
      <c r="AK10" s="1038">
        <v>32</v>
      </c>
      <c r="AL10" s="1037">
        <v>33</v>
      </c>
      <c r="AM10" s="1037">
        <v>34</v>
      </c>
      <c r="AN10" s="1038">
        <v>35</v>
      </c>
      <c r="AO10" s="1037">
        <v>36</v>
      </c>
      <c r="AP10" s="1037">
        <v>37</v>
      </c>
      <c r="AQ10" s="1038">
        <v>38</v>
      </c>
      <c r="AR10" s="1037">
        <v>39</v>
      </c>
      <c r="AS10" s="1037">
        <v>40</v>
      </c>
      <c r="AT10" s="1038">
        <v>41</v>
      </c>
      <c r="AU10" s="1037">
        <v>42</v>
      </c>
      <c r="AV10" s="1037">
        <v>43</v>
      </c>
      <c r="AW10" s="1038">
        <v>44</v>
      </c>
      <c r="AX10" s="1037">
        <v>45</v>
      </c>
      <c r="AY10" s="1037">
        <v>46</v>
      </c>
      <c r="AZ10" s="1038">
        <v>47</v>
      </c>
      <c r="BA10" s="1037">
        <v>48</v>
      </c>
    </row>
    <row r="11" spans="1:62" s="1024" customFormat="1" ht="31" customHeight="1" thickTop="1" x14ac:dyDescent="0.15">
      <c r="A11" s="1451"/>
      <c r="B11" s="1452"/>
      <c r="C11" s="1695"/>
      <c r="D11" s="1695"/>
      <c r="E11" s="1695"/>
      <c r="F11" s="1695"/>
      <c r="G11" s="1695"/>
      <c r="H11" s="1695"/>
      <c r="I11" s="1695"/>
      <c r="J11" s="1695"/>
      <c r="K11" s="1695"/>
      <c r="L11" s="1695"/>
      <c r="M11" s="1695"/>
      <c r="N11" s="1453"/>
      <c r="O11" s="1039"/>
      <c r="P11" s="1038"/>
      <c r="Q11" s="1037"/>
      <c r="R11" s="1037"/>
      <c r="S11" s="1038"/>
      <c r="T11" s="1037"/>
      <c r="U11" s="1037"/>
      <c r="V11" s="1038"/>
      <c r="W11" s="1037"/>
      <c r="X11" s="1037"/>
      <c r="Y11" s="1038"/>
      <c r="Z11" s="1037"/>
      <c r="AA11" s="1037"/>
      <c r="AB11" s="1038"/>
      <c r="AC11" s="1037"/>
      <c r="AD11" s="1037"/>
      <c r="AE11" s="1038"/>
      <c r="AF11" s="1037"/>
      <c r="AG11" s="1037"/>
      <c r="AH11" s="1038"/>
      <c r="AI11" s="1037"/>
      <c r="AJ11" s="1037"/>
      <c r="AK11" s="1038"/>
      <c r="AL11" s="1037"/>
      <c r="AM11" s="1673"/>
      <c r="AN11" s="1038"/>
      <c r="AO11" s="1674"/>
      <c r="AP11" s="1037"/>
      <c r="AQ11" s="1038"/>
      <c r="AR11" s="1037"/>
      <c r="AS11" s="1675"/>
      <c r="AT11" s="1038"/>
      <c r="AU11" s="1673"/>
      <c r="AV11" s="1676"/>
      <c r="AW11" s="1656"/>
      <c r="AX11" s="1674"/>
      <c r="AY11" s="1037"/>
      <c r="AZ11" s="1038"/>
      <c r="BA11" s="1037"/>
    </row>
    <row r="12" spans="1:62" s="1385" customFormat="1" ht="31" customHeight="1" x14ac:dyDescent="0.2">
      <c r="A12" s="1692" t="s">
        <v>60</v>
      </c>
      <c r="B12" s="1677" t="s">
        <v>769</v>
      </c>
      <c r="C12" s="1515" t="s">
        <v>763</v>
      </c>
      <c r="D12" s="1515"/>
      <c r="E12" s="1515"/>
      <c r="F12" s="1515"/>
      <c r="G12" s="1515"/>
      <c r="H12" s="1515"/>
      <c r="I12" s="1515"/>
      <c r="J12" s="1515"/>
      <c r="K12" s="1515"/>
      <c r="L12" s="1515"/>
      <c r="M12" s="1678"/>
      <c r="N12" s="1526"/>
      <c r="O12" s="1679"/>
      <c r="P12" s="1680"/>
      <c r="Q12" s="1681"/>
      <c r="R12" s="1681"/>
      <c r="S12" s="1680"/>
      <c r="T12" s="1681"/>
      <c r="U12" s="1681"/>
      <c r="V12" s="1680"/>
      <c r="W12" s="1681"/>
      <c r="X12" s="1681"/>
      <c r="Y12" s="1680"/>
      <c r="Z12" s="1681"/>
      <c r="AA12" s="1681"/>
      <c r="AB12" s="1680"/>
      <c r="AC12" s="1681"/>
      <c r="AD12" s="1681"/>
      <c r="AE12" s="1680"/>
      <c r="AF12" s="1681"/>
      <c r="AG12" s="1681"/>
      <c r="AH12" s="1680"/>
      <c r="AI12" s="1681"/>
      <c r="AJ12" s="1681"/>
      <c r="AK12" s="1680"/>
      <c r="AL12" s="1681"/>
      <c r="AM12" s="1682"/>
      <c r="AN12" s="1680"/>
      <c r="AO12" s="1683"/>
      <c r="AP12" s="1681"/>
      <c r="AQ12" s="1680"/>
      <c r="AR12" s="1681"/>
      <c r="AS12" s="1684"/>
      <c r="AT12" s="1680"/>
      <c r="AU12" s="1682"/>
      <c r="AV12" s="1685"/>
      <c r="AW12" s="1686"/>
      <c r="AX12" s="1683"/>
      <c r="AY12" s="1681"/>
      <c r="AZ12" s="1680"/>
      <c r="BA12" s="1681"/>
      <c r="BC12" s="1687">
        <v>40136672000</v>
      </c>
      <c r="BE12" s="1688">
        <f>M12-BC12</f>
        <v>-40136672000</v>
      </c>
      <c r="BJ12" s="1687">
        <v>742924500</v>
      </c>
    </row>
    <row r="13" spans="1:62" s="1379" customFormat="1" ht="31" customHeight="1" x14ac:dyDescent="0.2">
      <c r="A13" s="1692"/>
      <c r="B13" s="1677"/>
      <c r="C13" s="1488"/>
      <c r="D13" s="1488"/>
      <c r="E13" s="1488"/>
      <c r="F13" s="1488"/>
      <c r="G13" s="1488"/>
      <c r="H13" s="1488"/>
      <c r="I13" s="1488"/>
      <c r="J13" s="1488"/>
      <c r="K13" s="1488"/>
      <c r="L13" s="1488"/>
      <c r="M13" s="1488"/>
      <c r="N13" s="1439"/>
      <c r="O13" s="1039"/>
      <c r="P13" s="1038"/>
      <c r="Q13" s="1037"/>
      <c r="R13" s="1037"/>
      <c r="S13" s="1038"/>
      <c r="T13" s="1037"/>
      <c r="U13" s="1037"/>
      <c r="V13" s="1038"/>
      <c r="W13" s="1037"/>
      <c r="X13" s="1037"/>
      <c r="Y13" s="1038"/>
      <c r="Z13" s="1037"/>
      <c r="AA13" s="1037"/>
      <c r="AB13" s="1038"/>
      <c r="AC13" s="1037"/>
      <c r="AD13" s="1037"/>
      <c r="AE13" s="1038"/>
      <c r="AF13" s="1037"/>
      <c r="AG13" s="1037"/>
      <c r="AH13" s="1038"/>
      <c r="AI13" s="1037"/>
      <c r="AJ13" s="1037"/>
      <c r="AK13" s="1038"/>
      <c r="AL13" s="1037"/>
      <c r="AM13" s="1673"/>
      <c r="AN13" s="1038"/>
      <c r="AO13" s="1674"/>
      <c r="AP13" s="1037"/>
      <c r="AQ13" s="1038"/>
      <c r="AR13" s="1037"/>
      <c r="AS13" s="1675"/>
      <c r="AT13" s="1038"/>
      <c r="AU13" s="1673"/>
      <c r="AV13" s="1676"/>
      <c r="AW13" s="1656"/>
      <c r="AX13" s="1674"/>
      <c r="AY13" s="1037"/>
      <c r="AZ13" s="1038"/>
      <c r="BA13" s="1037"/>
    </row>
    <row r="14" spans="1:62" s="1379" customFormat="1" ht="31" customHeight="1" thickBot="1" x14ac:dyDescent="0.25">
      <c r="A14" s="1693"/>
      <c r="B14" s="1657"/>
      <c r="C14" s="1592"/>
      <c r="D14" s="1593"/>
      <c r="E14" s="1593"/>
      <c r="F14" s="1593"/>
      <c r="G14" s="1593" t="s">
        <v>950</v>
      </c>
      <c r="H14" s="1593" t="s">
        <v>950</v>
      </c>
      <c r="I14" s="1593"/>
      <c r="J14" s="1593"/>
      <c r="K14" s="1593" t="s">
        <v>950</v>
      </c>
      <c r="L14" s="1593"/>
      <c r="M14" s="1593"/>
      <c r="N14" s="1450"/>
      <c r="O14" s="1658"/>
      <c r="P14" s="1659"/>
      <c r="Q14" s="1038"/>
      <c r="R14" s="1659"/>
      <c r="S14" s="1659"/>
      <c r="T14" s="1659"/>
      <c r="U14" s="1659"/>
      <c r="V14" s="1659"/>
      <c r="W14" s="1659"/>
      <c r="X14" s="1659"/>
      <c r="Y14" s="1659"/>
      <c r="Z14" s="1659"/>
      <c r="AA14" s="1659"/>
      <c r="AB14" s="1659"/>
      <c r="AC14" s="1659"/>
      <c r="AD14" s="1659"/>
      <c r="AE14" s="1659"/>
      <c r="AF14" s="1659"/>
      <c r="AG14" s="1659"/>
      <c r="AH14" s="1659"/>
      <c r="AI14" s="1659"/>
      <c r="AJ14" s="1659"/>
      <c r="AK14" s="1659"/>
      <c r="AL14" s="1659"/>
      <c r="AM14" s="1659"/>
      <c r="AN14" s="1659"/>
      <c r="AO14" s="1659"/>
      <c r="AP14" s="1659"/>
      <c r="AQ14" s="1659"/>
      <c r="AR14" s="1659"/>
      <c r="AS14" s="1659"/>
      <c r="AT14" s="1038"/>
      <c r="AU14" s="1659"/>
      <c r="AV14" s="1038"/>
      <c r="AW14" s="1659"/>
      <c r="AX14" s="1659"/>
      <c r="AY14" s="1659"/>
      <c r="AZ14" s="1659"/>
      <c r="BA14" s="1659"/>
    </row>
    <row r="15" spans="1:62" s="1024" customFormat="1" x14ac:dyDescent="0.15">
      <c r="C15" s="1550"/>
      <c r="D15" s="1376"/>
      <c r="E15" s="1376"/>
      <c r="F15" s="1376"/>
      <c r="G15" s="1376"/>
      <c r="H15" s="1376"/>
      <c r="I15" s="1376"/>
      <c r="J15" s="1376"/>
      <c r="K15" s="1376"/>
      <c r="L15" s="1376"/>
      <c r="M15" s="1376"/>
      <c r="N15" s="1376"/>
      <c r="Q15" s="1028"/>
      <c r="AT15" s="1028"/>
      <c r="AV15" s="1028"/>
    </row>
    <row r="16" spans="1:62" s="1024" customFormat="1" x14ac:dyDescent="0.15">
      <c r="C16" s="1550"/>
      <c r="D16" s="1376"/>
      <c r="E16" s="1376"/>
      <c r="F16" s="1376"/>
      <c r="G16" s="1376"/>
      <c r="H16" s="1376"/>
      <c r="I16" s="1376"/>
      <c r="J16" s="1376"/>
      <c r="K16" s="1376"/>
      <c r="L16" s="1376"/>
      <c r="M16" s="1376"/>
      <c r="N16" s="1376"/>
      <c r="Q16" s="1028"/>
      <c r="AT16" s="1028"/>
      <c r="AV16" s="1028"/>
    </row>
    <row r="17" spans="2:49" s="1024" customFormat="1" x14ac:dyDescent="0.15">
      <c r="C17" s="1550"/>
      <c r="D17" s="1376"/>
      <c r="E17" s="1376"/>
      <c r="F17" s="1376"/>
      <c r="G17" s="1376"/>
      <c r="H17" s="1376"/>
      <c r="I17" s="1376"/>
      <c r="J17" s="1376"/>
      <c r="K17" s="1376"/>
      <c r="L17" s="1376"/>
      <c r="M17" s="1376"/>
      <c r="N17" s="1376"/>
      <c r="Q17" s="1028"/>
      <c r="AT17" s="1028"/>
      <c r="AV17" s="1028"/>
    </row>
    <row r="18" spans="2:49" s="1024" customFormat="1" x14ac:dyDescent="0.15">
      <c r="C18" s="1550"/>
      <c r="D18" s="1376"/>
      <c r="E18" s="1376"/>
      <c r="F18" s="1376"/>
      <c r="G18" s="1376"/>
      <c r="H18" s="1376"/>
      <c r="I18" s="1376"/>
      <c r="J18" s="1376"/>
      <c r="K18" s="1376"/>
      <c r="L18" s="1376"/>
      <c r="M18" s="1376"/>
      <c r="N18" s="1376"/>
      <c r="Q18" s="1028"/>
      <c r="AT18" s="1028"/>
      <c r="AV18" s="1028"/>
    </row>
    <row r="19" spans="2:49" s="1024" customFormat="1" x14ac:dyDescent="0.15">
      <c r="C19" s="1550"/>
      <c r="D19" s="1376"/>
      <c r="E19" s="1376"/>
      <c r="F19" s="1376"/>
      <c r="G19" s="1376"/>
      <c r="H19" s="1376"/>
      <c r="I19" s="1376"/>
      <c r="J19" s="1376"/>
      <c r="K19" s="1376"/>
      <c r="L19" s="1376"/>
      <c r="M19" s="1376"/>
      <c r="N19" s="1376"/>
      <c r="Q19" s="1028"/>
      <c r="AT19" s="1028"/>
      <c r="AV19" s="1028"/>
    </row>
    <row r="20" spans="2:49" s="1385" customFormat="1" ht="18" customHeight="1" x14ac:dyDescent="0.2">
      <c r="B20" s="1230" t="s">
        <v>1763</v>
      </c>
      <c r="C20" s="1230"/>
      <c r="D20" s="1230"/>
      <c r="E20" s="1435"/>
      <c r="F20" s="1435"/>
      <c r="G20" s="1435"/>
      <c r="H20" s="1435"/>
      <c r="I20" s="1435"/>
      <c r="J20" s="1651" t="s">
        <v>2276</v>
      </c>
      <c r="K20" s="1651"/>
      <c r="L20" s="1651"/>
      <c r="M20" s="1651"/>
      <c r="N20" s="1435"/>
      <c r="Q20" s="1031"/>
      <c r="AT20" s="1031"/>
      <c r="AV20" s="1031"/>
    </row>
    <row r="21" spans="2:49" s="1385" customFormat="1" ht="18" customHeight="1" x14ac:dyDescent="0.2">
      <c r="B21" s="1243" t="s">
        <v>1013</v>
      </c>
      <c r="C21" s="1243"/>
      <c r="D21" s="1243"/>
      <c r="E21" s="1435"/>
      <c r="F21" s="1435"/>
      <c r="G21" s="1435"/>
      <c r="H21" s="1435"/>
      <c r="I21" s="1435"/>
      <c r="J21" s="1435"/>
      <c r="K21" s="1435"/>
      <c r="L21" s="1435"/>
      <c r="M21" s="1435"/>
      <c r="N21" s="1435"/>
      <c r="Q21" s="1031"/>
      <c r="AT21" s="1031"/>
      <c r="AV21" s="1031"/>
    </row>
    <row r="22" spans="2:49" s="1385" customFormat="1" ht="18" customHeight="1" x14ac:dyDescent="0.2">
      <c r="B22" s="1243" t="s">
        <v>631</v>
      </c>
      <c r="C22" s="1243"/>
      <c r="D22" s="1243"/>
      <c r="E22" s="1648"/>
      <c r="F22" s="1648"/>
      <c r="G22" s="1648"/>
      <c r="H22" s="1648"/>
      <c r="I22" s="1648"/>
      <c r="J22" s="1465" t="s">
        <v>632</v>
      </c>
      <c r="K22" s="1465"/>
      <c r="L22" s="1465"/>
      <c r="M22" s="1465"/>
      <c r="N22" s="1435"/>
      <c r="Q22" s="1031"/>
      <c r="AQ22" s="1466" t="s">
        <v>628</v>
      </c>
      <c r="AR22" s="1466"/>
      <c r="AS22" s="1466"/>
      <c r="AT22" s="1466"/>
      <c r="AU22" s="1466"/>
      <c r="AV22" s="1466"/>
      <c r="AW22" s="1466"/>
    </row>
    <row r="23" spans="2:49" s="1385" customFormat="1" ht="18" customHeight="1" x14ac:dyDescent="0.2">
      <c r="B23" s="1030"/>
      <c r="C23" s="1030"/>
      <c r="D23" s="1030"/>
      <c r="E23" s="1648"/>
      <c r="F23" s="1648"/>
      <c r="G23" s="1648"/>
      <c r="H23" s="1648"/>
      <c r="I23" s="1648"/>
      <c r="J23" s="1465"/>
      <c r="K23" s="1465"/>
      <c r="L23" s="1465"/>
      <c r="M23" s="1465"/>
      <c r="N23" s="1435"/>
      <c r="Q23" s="1031"/>
      <c r="AS23" s="1030"/>
      <c r="AT23" s="1030"/>
      <c r="AU23" s="1030"/>
      <c r="AV23" s="1031"/>
    </row>
    <row r="24" spans="2:49" s="1385" customFormat="1" ht="18" customHeight="1" x14ac:dyDescent="0.2">
      <c r="B24" s="1030"/>
      <c r="C24" s="1030"/>
      <c r="D24" s="1030"/>
      <c r="E24" s="1648"/>
      <c r="F24" s="1648"/>
      <c r="G24" s="1648"/>
      <c r="H24" s="1648"/>
      <c r="I24" s="1648"/>
      <c r="J24" s="1465"/>
      <c r="K24" s="1465"/>
      <c r="L24" s="1465"/>
      <c r="M24" s="1465"/>
      <c r="N24" s="1435"/>
      <c r="Q24" s="1031"/>
      <c r="AS24" s="1466" t="s">
        <v>632</v>
      </c>
      <c r="AT24" s="1466"/>
      <c r="AU24" s="1466"/>
      <c r="AV24" s="1031"/>
    </row>
    <row r="25" spans="2:49" s="1385" customFormat="1" ht="18" customHeight="1" x14ac:dyDescent="0.2">
      <c r="B25" s="1030"/>
      <c r="C25" s="1030"/>
      <c r="D25" s="1030"/>
      <c r="E25" s="1648"/>
      <c r="F25" s="1648"/>
      <c r="G25" s="1648"/>
      <c r="H25" s="1648"/>
      <c r="I25" s="1648"/>
      <c r="J25" s="1465"/>
      <c r="K25" s="1465"/>
      <c r="L25" s="1465"/>
      <c r="M25" s="1465"/>
      <c r="N25" s="1435"/>
      <c r="Q25" s="1031"/>
      <c r="AS25" s="1466"/>
      <c r="AT25" s="1030"/>
      <c r="AU25" s="1466"/>
      <c r="AV25" s="1031"/>
    </row>
    <row r="26" spans="2:49" s="1385" customFormat="1" ht="18" customHeight="1" x14ac:dyDescent="0.2">
      <c r="B26" s="1030"/>
      <c r="C26" s="1030"/>
      <c r="D26" s="1030"/>
      <c r="E26" s="1648"/>
      <c r="F26" s="1648"/>
      <c r="G26" s="1648"/>
      <c r="H26" s="1648"/>
      <c r="I26" s="1648"/>
      <c r="J26" s="1513"/>
      <c r="K26" s="1513"/>
      <c r="L26" s="1513"/>
      <c r="M26" s="1513"/>
      <c r="N26" s="1435"/>
      <c r="Q26" s="1031"/>
      <c r="AS26" s="1466"/>
      <c r="AT26" s="1030"/>
      <c r="AU26" s="1466"/>
      <c r="AV26" s="1031"/>
    </row>
    <row r="27" spans="2:49" s="1385" customFormat="1" ht="18" customHeight="1" x14ac:dyDescent="0.2">
      <c r="B27" s="1468" t="s">
        <v>2256</v>
      </c>
      <c r="C27" s="1468"/>
      <c r="D27" s="1468"/>
      <c r="E27" s="1648"/>
      <c r="F27" s="1648"/>
      <c r="G27" s="1648"/>
      <c r="H27" s="1648"/>
      <c r="I27" s="1648"/>
      <c r="J27" s="1383" t="s">
        <v>1761</v>
      </c>
      <c r="K27" s="1383"/>
      <c r="L27" s="1383"/>
      <c r="M27" s="1383"/>
      <c r="N27" s="1435"/>
      <c r="Q27" s="1031"/>
      <c r="AS27" s="1466"/>
      <c r="AT27" s="1030"/>
      <c r="AU27" s="1466"/>
      <c r="AV27" s="1031"/>
    </row>
    <row r="28" spans="2:49" s="1385" customFormat="1" ht="18" customHeight="1" x14ac:dyDescent="0.2">
      <c r="B28" s="1469" t="s">
        <v>2257</v>
      </c>
      <c r="C28" s="1469"/>
      <c r="D28" s="1469"/>
      <c r="E28" s="1690"/>
      <c r="F28" s="1690"/>
      <c r="G28" s="1690"/>
      <c r="H28" s="1690"/>
      <c r="I28" s="1690"/>
      <c r="J28" s="1465" t="s">
        <v>1762</v>
      </c>
      <c r="K28" s="1465"/>
      <c r="L28" s="1465"/>
      <c r="M28" s="1465"/>
      <c r="N28" s="1435"/>
      <c r="Q28" s="1031"/>
      <c r="AS28" s="1467" t="s">
        <v>634</v>
      </c>
      <c r="AT28" s="1467"/>
      <c r="AU28" s="1467"/>
      <c r="AV28" s="1031"/>
    </row>
    <row r="29" spans="2:49" x14ac:dyDescent="0.15">
      <c r="B29" s="1094"/>
      <c r="C29" s="1094"/>
      <c r="D29" s="1094"/>
      <c r="E29" s="967"/>
      <c r="F29" s="967"/>
      <c r="G29" s="967"/>
      <c r="H29" s="967"/>
      <c r="I29" s="967"/>
      <c r="J29" s="1096"/>
      <c r="K29" s="1096"/>
      <c r="L29" s="1096"/>
      <c r="M29" s="1096"/>
      <c r="AS29" s="968"/>
      <c r="AT29" s="968"/>
      <c r="AU29" s="968"/>
    </row>
    <row r="30" spans="2:49" x14ac:dyDescent="0.15">
      <c r="B30" s="1095"/>
      <c r="C30" s="1095"/>
      <c r="D30" s="1095"/>
      <c r="E30" s="969"/>
      <c r="F30" s="969"/>
      <c r="G30" s="969"/>
      <c r="H30" s="969"/>
      <c r="I30" s="897"/>
      <c r="J30" s="1092"/>
      <c r="K30" s="1092"/>
      <c r="L30" s="1092"/>
      <c r="M30" s="1092"/>
      <c r="AS30" s="905" t="s">
        <v>636</v>
      </c>
      <c r="AT30" s="905"/>
      <c r="AU30" s="905"/>
    </row>
  </sheetData>
  <mergeCells count="83">
    <mergeCell ref="A5:D5"/>
    <mergeCell ref="G7:G9"/>
    <mergeCell ref="H8:H9"/>
    <mergeCell ref="A1:BA1"/>
    <mergeCell ref="A2:BA2"/>
    <mergeCell ref="A7:A9"/>
    <mergeCell ref="B7:B9"/>
    <mergeCell ref="E7:E9"/>
    <mergeCell ref="F7:F9"/>
    <mergeCell ref="AN7:AN9"/>
    <mergeCell ref="R7:V7"/>
    <mergeCell ref="W7:Y7"/>
    <mergeCell ref="Z7:AA7"/>
    <mergeCell ref="AB7:AB9"/>
    <mergeCell ref="AC7:AD7"/>
    <mergeCell ref="AE7:AG7"/>
    <mergeCell ref="T8:T9"/>
    <mergeCell ref="AY7:BA7"/>
    <mergeCell ref="AQ8:AQ9"/>
    <mergeCell ref="AR8:AR9"/>
    <mergeCell ref="AS8:AS9"/>
    <mergeCell ref="AU8:AU9"/>
    <mergeCell ref="AY8:AY9"/>
    <mergeCell ref="AZ8:BA8"/>
    <mergeCell ref="AP7:AS7"/>
    <mergeCell ref="AT7:AT9"/>
    <mergeCell ref="AU7:AW7"/>
    <mergeCell ref="AX7:AX9"/>
    <mergeCell ref="AV8:AV9"/>
    <mergeCell ref="AW8:AW9"/>
    <mergeCell ref="AP8:AP9"/>
    <mergeCell ref="AC8:AC9"/>
    <mergeCell ref="AD8:AD9"/>
    <mergeCell ref="AH7:AI7"/>
    <mergeCell ref="AJ7:AJ9"/>
    <mergeCell ref="AG8:AG9"/>
    <mergeCell ref="AE8:AE9"/>
    <mergeCell ref="AF8:AF9"/>
    <mergeCell ref="AO7:AO9"/>
    <mergeCell ref="AK7:AK9"/>
    <mergeCell ref="AL7:AL9"/>
    <mergeCell ref="AM7:AM9"/>
    <mergeCell ref="AH8:AH9"/>
    <mergeCell ref="AI8:AI9"/>
    <mergeCell ref="Z8:Z9"/>
    <mergeCell ref="AA8:AA9"/>
    <mergeCell ref="S8:S9"/>
    <mergeCell ref="B27:D27"/>
    <mergeCell ref="B28:D28"/>
    <mergeCell ref="O7:O9"/>
    <mergeCell ref="P7:P9"/>
    <mergeCell ref="Q7:Q9"/>
    <mergeCell ref="R8:R9"/>
    <mergeCell ref="H7:J7"/>
    <mergeCell ref="K7:K9"/>
    <mergeCell ref="W8:W9"/>
    <mergeCell ref="X8:X9"/>
    <mergeCell ref="Y8:Y9"/>
    <mergeCell ref="U8:U9"/>
    <mergeCell ref="V8:V9"/>
    <mergeCell ref="B29:D29"/>
    <mergeCell ref="B30:D30"/>
    <mergeCell ref="J26:M26"/>
    <mergeCell ref="J27:M27"/>
    <mergeCell ref="J28:M28"/>
    <mergeCell ref="J29:M29"/>
    <mergeCell ref="J30:M30"/>
    <mergeCell ref="A3:N3"/>
    <mergeCell ref="J22:M22"/>
    <mergeCell ref="J23:M23"/>
    <mergeCell ref="J24:M24"/>
    <mergeCell ref="J25:M25"/>
    <mergeCell ref="B22:D22"/>
    <mergeCell ref="M7:M9"/>
    <mergeCell ref="N7:N9"/>
    <mergeCell ref="C7:D7"/>
    <mergeCell ref="L7:L9"/>
    <mergeCell ref="C8:C9"/>
    <mergeCell ref="D8:D9"/>
    <mergeCell ref="B21:D21"/>
    <mergeCell ref="B20:D20"/>
    <mergeCell ref="J20:M20"/>
    <mergeCell ref="I8:J8"/>
  </mergeCells>
  <phoneticPr fontId="34" type="noConversion"/>
  <printOptions horizontalCentered="1"/>
  <pageMargins left="0.34055118099999998" right="0.893700787" top="0.78740157480314998" bottom="0.70866141732283505" header="0.47244094488188998" footer="0.23622047244094499"/>
  <pageSetup paperSize="5" scale="70" orientation="landscape" useFirstPageNumber="1" horizontalDpi="4294967293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BE334"/>
  <sheetViews>
    <sheetView view="pageBreakPreview" zoomScale="66" zoomScaleNormal="75" zoomScaleSheetLayoutView="66" workbookViewId="0">
      <pane xSplit="6" ySplit="10" topLeftCell="N134" activePane="bottomRight" state="frozen"/>
      <selection pane="topRight" activeCell="G1" sqref="G1"/>
      <selection pane="bottomLeft" activeCell="A11" sqref="A11"/>
      <selection pane="bottomRight" activeCell="U136" sqref="U136:U137"/>
    </sheetView>
  </sheetViews>
  <sheetFormatPr baseColWidth="10" defaultColWidth="9.1640625" defaultRowHeight="15" x14ac:dyDescent="0.2"/>
  <cols>
    <col min="1" max="1" width="9.1640625" style="1"/>
    <col min="2" max="2" width="6.5" style="167" customWidth="1"/>
    <col min="3" max="3" width="24" style="1" hidden="1" customWidth="1"/>
    <col min="4" max="4" width="26.5" style="1" customWidth="1"/>
    <col min="5" max="5" width="41.5" style="1" customWidth="1"/>
    <col min="6" max="6" width="14.1640625" style="167" customWidth="1"/>
    <col min="7" max="7" width="13.33203125" style="1" customWidth="1"/>
    <col min="8" max="8" width="10.1640625" style="1" customWidth="1"/>
    <col min="9" max="9" width="19" style="1" customWidth="1"/>
    <col min="10" max="10" width="12.1640625" style="1" customWidth="1"/>
    <col min="11" max="11" width="14.83203125" style="1" bestFit="1" customWidth="1"/>
    <col min="12" max="12" width="10.5" style="1" customWidth="1"/>
    <col min="13" max="13" width="19.83203125" style="167" customWidth="1"/>
    <col min="14" max="14" width="11.1640625" style="167" customWidth="1"/>
    <col min="15" max="15" width="6.5" style="1" customWidth="1"/>
    <col min="16" max="16" width="21.6640625" style="1" customWidth="1"/>
    <col min="17" max="17" width="16.5" style="1" customWidth="1"/>
    <col min="18" max="18" width="11.6640625" style="1" customWidth="1"/>
    <col min="19" max="19" width="26.83203125" style="1" customWidth="1"/>
    <col min="20" max="20" width="14" style="1" customWidth="1"/>
    <col min="21" max="21" width="28.33203125" style="1" customWidth="1"/>
    <col min="22" max="22" width="14" style="167" customWidth="1"/>
    <col min="23" max="23" width="17.33203125" style="167" customWidth="1"/>
    <col min="24" max="24" width="14" style="167" customWidth="1"/>
    <col min="25" max="25" width="15.5" style="1" customWidth="1"/>
    <col min="26" max="26" width="36.6640625" style="167" customWidth="1"/>
    <col min="27" max="27" width="25.5" style="1" customWidth="1"/>
    <col min="28" max="28" width="15.1640625" style="1" customWidth="1"/>
    <col min="29" max="42" width="22.83203125" style="1" hidden="1" customWidth="1"/>
    <col min="43" max="45" width="0" style="1" hidden="1" customWidth="1"/>
    <col min="46" max="46" width="10.1640625" style="1" bestFit="1" customWidth="1"/>
    <col min="47" max="50" width="9.1640625" style="1"/>
    <col min="51" max="51" width="16.1640625" style="733" bestFit="1" customWidth="1"/>
    <col min="52" max="52" width="15.5" style="733" bestFit="1" customWidth="1"/>
    <col min="53" max="16384" width="9.1640625" style="1"/>
  </cols>
  <sheetData>
    <row r="1" spans="1:52" s="165" customFormat="1" ht="24" x14ac:dyDescent="0.3">
      <c r="B1" s="1132" t="s">
        <v>1020</v>
      </c>
      <c r="C1" s="1132"/>
      <c r="D1" s="1132"/>
      <c r="E1" s="1132"/>
      <c r="F1" s="1132"/>
      <c r="G1" s="1132"/>
      <c r="H1" s="1132"/>
      <c r="I1" s="1132"/>
      <c r="J1" s="1132"/>
      <c r="K1" s="1132"/>
      <c r="L1" s="1132"/>
      <c r="M1" s="1132"/>
      <c r="N1" s="1132"/>
      <c r="O1" s="1132"/>
      <c r="P1" s="1132"/>
      <c r="Q1" s="1132"/>
      <c r="R1" s="1132"/>
      <c r="S1" s="1132"/>
      <c r="T1" s="1132"/>
      <c r="U1" s="1132"/>
      <c r="V1" s="1132"/>
      <c r="W1" s="1132"/>
      <c r="X1" s="1132"/>
      <c r="Y1" s="1132"/>
      <c r="Z1" s="1132"/>
      <c r="AA1" s="1132"/>
      <c r="AB1" s="1132"/>
      <c r="AC1" s="669"/>
      <c r="AY1" s="726"/>
      <c r="AZ1" s="726"/>
    </row>
    <row r="2" spans="1:52" s="165" customFormat="1" ht="21" x14ac:dyDescent="0.25">
      <c r="B2" s="1132" t="s">
        <v>1018</v>
      </c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670"/>
      <c r="AY2" s="726"/>
      <c r="AZ2" s="726"/>
    </row>
    <row r="3" spans="1:52" s="165" customFormat="1" ht="21" x14ac:dyDescent="0.25">
      <c r="B3" s="1132" t="s">
        <v>631</v>
      </c>
      <c r="C3" s="1132"/>
      <c r="D3" s="1132"/>
      <c r="E3" s="1132"/>
      <c r="F3" s="1132"/>
      <c r="G3" s="1132"/>
      <c r="H3" s="1132"/>
      <c r="I3" s="1132"/>
      <c r="J3" s="1132"/>
      <c r="K3" s="1132"/>
      <c r="L3" s="1132"/>
      <c r="M3" s="1132"/>
      <c r="N3" s="1132"/>
      <c r="O3" s="1132"/>
      <c r="P3" s="1132"/>
      <c r="Q3" s="1132"/>
      <c r="R3" s="1132"/>
      <c r="S3" s="1132"/>
      <c r="T3" s="1132"/>
      <c r="U3" s="1132"/>
      <c r="V3" s="1132"/>
      <c r="W3" s="1132"/>
      <c r="X3" s="1132"/>
      <c r="Y3" s="1132"/>
      <c r="Z3" s="1132"/>
      <c r="AA3" s="1132"/>
      <c r="AB3" s="1132"/>
      <c r="AC3" s="670"/>
      <c r="AY3" s="726"/>
      <c r="AZ3" s="726"/>
    </row>
    <row r="4" spans="1:52" s="165" customFormat="1" ht="21" x14ac:dyDescent="0.25">
      <c r="B4" s="664"/>
      <c r="C4" s="664"/>
      <c r="D4" s="664"/>
      <c r="E4" s="664"/>
      <c r="F4" s="718"/>
      <c r="G4" s="664"/>
      <c r="H4" s="664"/>
      <c r="I4" s="664"/>
      <c r="J4" s="664"/>
      <c r="K4" s="664"/>
      <c r="L4" s="664"/>
      <c r="M4" s="664"/>
      <c r="N4" s="664"/>
      <c r="O4" s="664"/>
      <c r="P4" s="664"/>
      <c r="Q4" s="664"/>
      <c r="R4" s="664"/>
      <c r="S4" s="664"/>
      <c r="T4" s="664"/>
      <c r="U4" s="664"/>
      <c r="V4" s="664"/>
      <c r="W4" s="742"/>
      <c r="X4" s="742"/>
      <c r="Y4" s="664"/>
      <c r="Z4" s="664"/>
      <c r="AA4" s="664"/>
      <c r="AB4" s="664"/>
      <c r="AC4" s="670"/>
      <c r="AY4" s="726"/>
      <c r="AZ4" s="726"/>
    </row>
    <row r="5" spans="1:52" s="165" customFormat="1" ht="26" x14ac:dyDescent="0.3">
      <c r="B5" s="347"/>
      <c r="C5" s="348"/>
      <c r="D5" s="349" t="s">
        <v>907</v>
      </c>
      <c r="E5" s="348"/>
      <c r="F5" s="347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Y5" s="726"/>
      <c r="AZ5" s="726"/>
    </row>
    <row r="6" spans="1:52" s="165" customFormat="1" ht="16" thickBot="1" x14ac:dyDescent="0.25">
      <c r="B6" s="350"/>
      <c r="F6" s="350"/>
      <c r="M6" s="350"/>
      <c r="N6" s="350"/>
      <c r="U6" s="486"/>
      <c r="V6" s="350"/>
      <c r="W6" s="350"/>
      <c r="X6" s="350"/>
      <c r="Z6" s="350"/>
      <c r="AY6" s="726"/>
      <c r="AZ6" s="726"/>
    </row>
    <row r="7" spans="1:52" s="671" customFormat="1" ht="29.25" customHeight="1" thickTop="1" x14ac:dyDescent="0.2">
      <c r="B7" s="1133" t="s">
        <v>918</v>
      </c>
      <c r="C7" s="1135" t="s">
        <v>4</v>
      </c>
      <c r="D7" s="1128" t="s">
        <v>926</v>
      </c>
      <c r="E7" s="1128" t="s">
        <v>919</v>
      </c>
      <c r="F7" s="1128" t="s">
        <v>927</v>
      </c>
      <c r="G7" s="1128" t="s">
        <v>924</v>
      </c>
      <c r="H7" s="1128"/>
      <c r="I7" s="1128"/>
      <c r="J7" s="1128"/>
      <c r="K7" s="1128" t="s">
        <v>954</v>
      </c>
      <c r="L7" s="1128" t="s">
        <v>955</v>
      </c>
      <c r="M7" s="1128" t="s">
        <v>956</v>
      </c>
      <c r="N7" s="1128" t="s">
        <v>957</v>
      </c>
      <c r="O7" s="1128" t="s">
        <v>12</v>
      </c>
      <c r="P7" s="1128"/>
      <c r="Q7" s="1128"/>
      <c r="R7" s="1128"/>
      <c r="S7" s="1128"/>
      <c r="T7" s="1128" t="s">
        <v>23</v>
      </c>
      <c r="U7" s="1128" t="s">
        <v>958</v>
      </c>
      <c r="V7" s="1128" t="s">
        <v>1325</v>
      </c>
      <c r="W7" s="1140" t="s">
        <v>959</v>
      </c>
      <c r="X7" s="813"/>
      <c r="Y7" s="1128" t="s">
        <v>1321</v>
      </c>
      <c r="Z7" s="1128"/>
      <c r="AA7" s="1128"/>
      <c r="AB7" s="1137" t="s">
        <v>959</v>
      </c>
      <c r="AC7" s="1102" t="s">
        <v>1233</v>
      </c>
      <c r="AD7" s="1102" t="s">
        <v>1234</v>
      </c>
      <c r="AE7" s="1099" t="s">
        <v>1235</v>
      </c>
      <c r="AF7" s="1102" t="s">
        <v>1236</v>
      </c>
      <c r="AG7" s="1110" t="s">
        <v>1237</v>
      </c>
      <c r="AH7" s="1107" t="s">
        <v>1238</v>
      </c>
      <c r="AI7" s="1099" t="s">
        <v>1239</v>
      </c>
      <c r="AJ7" s="1099" t="s">
        <v>1240</v>
      </c>
      <c r="AK7" s="1099" t="s">
        <v>1241</v>
      </c>
      <c r="AL7" s="1099" t="s">
        <v>1242</v>
      </c>
      <c r="AM7" s="1099" t="s">
        <v>1243</v>
      </c>
      <c r="AN7" s="1102" t="s">
        <v>1244</v>
      </c>
      <c r="AO7" s="1102" t="s">
        <v>1245</v>
      </c>
      <c r="AP7" s="1102" t="s">
        <v>1246</v>
      </c>
      <c r="AQ7" s="1"/>
      <c r="AR7" s="1"/>
      <c r="AY7" s="727"/>
      <c r="AZ7" s="727"/>
    </row>
    <row r="8" spans="1:52" s="672" customFormat="1" ht="24.75" customHeight="1" x14ac:dyDescent="0.2">
      <c r="B8" s="1134"/>
      <c r="C8" s="1136"/>
      <c r="D8" s="1129"/>
      <c r="E8" s="1129"/>
      <c r="F8" s="1129"/>
      <c r="G8" s="1127" t="s">
        <v>928</v>
      </c>
      <c r="H8" s="1127" t="s">
        <v>953</v>
      </c>
      <c r="I8" s="1127"/>
      <c r="J8" s="1127" t="s">
        <v>930</v>
      </c>
      <c r="K8" s="1129"/>
      <c r="L8" s="1129"/>
      <c r="M8" s="1129"/>
      <c r="N8" s="1129"/>
      <c r="O8" s="1127" t="s">
        <v>33</v>
      </c>
      <c r="P8" s="1127" t="s">
        <v>34</v>
      </c>
      <c r="Q8" s="1127" t="s">
        <v>35</v>
      </c>
      <c r="R8" s="1127" t="s">
        <v>36</v>
      </c>
      <c r="S8" s="1127" t="s">
        <v>37</v>
      </c>
      <c r="T8" s="1129"/>
      <c r="U8" s="1129"/>
      <c r="V8" s="1129"/>
      <c r="W8" s="1141"/>
      <c r="X8" s="813"/>
      <c r="Y8" s="1129" t="s">
        <v>1324</v>
      </c>
      <c r="Z8" s="1139" t="s">
        <v>1322</v>
      </c>
      <c r="AA8" s="1139" t="s">
        <v>1323</v>
      </c>
      <c r="AB8" s="1138"/>
      <c r="AC8" s="1103"/>
      <c r="AD8" s="1103"/>
      <c r="AE8" s="1100"/>
      <c r="AF8" s="1103"/>
      <c r="AG8" s="1111"/>
      <c r="AH8" s="1108"/>
      <c r="AI8" s="1100"/>
      <c r="AJ8" s="1100"/>
      <c r="AK8" s="1100"/>
      <c r="AL8" s="1100"/>
      <c r="AM8" s="1100"/>
      <c r="AN8" s="1103"/>
      <c r="AO8" s="1103"/>
      <c r="AP8" s="1103"/>
      <c r="AQ8" s="1"/>
      <c r="AR8" s="1"/>
      <c r="AY8" s="728"/>
      <c r="AZ8" s="728"/>
    </row>
    <row r="9" spans="1:52" s="672" customFormat="1" ht="32.25" customHeight="1" thickBot="1" x14ac:dyDescent="0.25">
      <c r="B9" s="1134"/>
      <c r="C9" s="1136"/>
      <c r="D9" s="1129"/>
      <c r="E9" s="1129"/>
      <c r="F9" s="1129"/>
      <c r="G9" s="1127"/>
      <c r="H9" s="665" t="s">
        <v>931</v>
      </c>
      <c r="I9" s="665" t="s">
        <v>932</v>
      </c>
      <c r="J9" s="1127"/>
      <c r="K9" s="1129"/>
      <c r="L9" s="1129"/>
      <c r="M9" s="1129"/>
      <c r="N9" s="1129"/>
      <c r="O9" s="1127"/>
      <c r="P9" s="1127"/>
      <c r="Q9" s="1127"/>
      <c r="R9" s="1127"/>
      <c r="S9" s="1127"/>
      <c r="T9" s="1129"/>
      <c r="U9" s="1129"/>
      <c r="V9" s="1129"/>
      <c r="W9" s="1141"/>
      <c r="X9" s="813"/>
      <c r="Y9" s="1129"/>
      <c r="Z9" s="1139"/>
      <c r="AA9" s="1139"/>
      <c r="AB9" s="1138"/>
      <c r="AC9" s="1104"/>
      <c r="AD9" s="1104"/>
      <c r="AE9" s="1101"/>
      <c r="AF9" s="1104"/>
      <c r="AG9" s="1112"/>
      <c r="AH9" s="1109"/>
      <c r="AI9" s="1101"/>
      <c r="AJ9" s="1101"/>
      <c r="AK9" s="1101"/>
      <c r="AL9" s="1101"/>
      <c r="AM9" s="1101"/>
      <c r="AN9" s="1104"/>
      <c r="AO9" s="1104"/>
      <c r="AP9" s="1104"/>
      <c r="AQ9" s="1"/>
      <c r="AR9" s="1"/>
      <c r="AY9" s="728"/>
      <c r="AZ9" s="728"/>
    </row>
    <row r="10" spans="1:52" s="672" customFormat="1" ht="21" customHeight="1" thickBot="1" x14ac:dyDescent="0.25">
      <c r="B10" s="673">
        <v>1</v>
      </c>
      <c r="C10" s="674">
        <v>2</v>
      </c>
      <c r="D10" s="674">
        <v>2</v>
      </c>
      <c r="E10" s="674">
        <v>3</v>
      </c>
      <c r="F10" s="719">
        <v>5</v>
      </c>
      <c r="G10" s="674">
        <v>6</v>
      </c>
      <c r="H10" s="674">
        <v>7</v>
      </c>
      <c r="I10" s="666">
        <v>8</v>
      </c>
      <c r="J10" s="674">
        <v>9</v>
      </c>
      <c r="K10" s="674">
        <v>10</v>
      </c>
      <c r="L10" s="666">
        <v>11</v>
      </c>
      <c r="M10" s="674">
        <v>12</v>
      </c>
      <c r="N10" s="674">
        <v>13</v>
      </c>
      <c r="O10" s="674">
        <v>9</v>
      </c>
      <c r="P10" s="666">
        <v>10</v>
      </c>
      <c r="Q10" s="674">
        <v>11</v>
      </c>
      <c r="R10" s="674">
        <v>12</v>
      </c>
      <c r="S10" s="666">
        <v>13</v>
      </c>
      <c r="T10" s="666">
        <v>14</v>
      </c>
      <c r="U10" s="674">
        <v>14</v>
      </c>
      <c r="V10" s="666">
        <v>41</v>
      </c>
      <c r="W10" s="802"/>
      <c r="X10" s="814"/>
      <c r="Y10" s="674">
        <v>42</v>
      </c>
      <c r="Z10" s="674">
        <v>43</v>
      </c>
      <c r="AA10" s="666">
        <v>44</v>
      </c>
      <c r="AB10" s="675">
        <v>15</v>
      </c>
      <c r="AC10" s="707"/>
      <c r="AD10" s="707"/>
      <c r="AE10" s="708"/>
      <c r="AF10" s="707"/>
      <c r="AG10" s="707"/>
      <c r="AH10" s="707"/>
      <c r="AI10" s="707"/>
      <c r="AJ10" s="707"/>
      <c r="AK10" s="707"/>
      <c r="AL10" s="707"/>
      <c r="AM10" s="707"/>
      <c r="AN10" s="707"/>
      <c r="AO10" s="707"/>
      <c r="AP10" s="707"/>
      <c r="AQ10" s="596"/>
      <c r="AR10" s="596"/>
      <c r="AY10" s="728"/>
      <c r="AZ10" s="728"/>
    </row>
    <row r="11" spans="1:52" s="656" customFormat="1" ht="14" x14ac:dyDescent="0.2">
      <c r="B11" s="567"/>
      <c r="C11" s="235"/>
      <c r="D11" s="83"/>
      <c r="E11" s="257"/>
      <c r="F11" s="83"/>
      <c r="G11" s="257"/>
      <c r="H11" s="257"/>
      <c r="I11" s="257"/>
      <c r="J11" s="257"/>
      <c r="K11" s="257"/>
      <c r="L11" s="257"/>
      <c r="M11" s="83"/>
      <c r="N11" s="257"/>
      <c r="O11" s="257"/>
      <c r="P11" s="257"/>
      <c r="Q11" s="257"/>
      <c r="R11" s="257"/>
      <c r="S11" s="257"/>
      <c r="T11" s="257"/>
      <c r="U11" s="257"/>
      <c r="V11" s="83"/>
      <c r="W11" s="803"/>
      <c r="X11" s="815"/>
      <c r="Y11" s="257"/>
      <c r="Z11" s="83"/>
      <c r="AA11" s="257"/>
      <c r="AB11" s="569"/>
      <c r="AY11" s="729"/>
      <c r="AZ11" s="729"/>
    </row>
    <row r="12" spans="1:52" s="656" customFormat="1" ht="29.25" customHeight="1" x14ac:dyDescent="0.2">
      <c r="B12" s="578">
        <v>1.2</v>
      </c>
      <c r="C12" s="568" t="s">
        <v>65</v>
      </c>
      <c r="D12" s="568" t="s">
        <v>960</v>
      </c>
      <c r="E12" s="257"/>
      <c r="F12" s="83"/>
      <c r="G12" s="257"/>
      <c r="H12" s="257"/>
      <c r="I12" s="257"/>
      <c r="J12" s="257"/>
      <c r="K12" s="257"/>
      <c r="L12" s="257"/>
      <c r="M12" s="83"/>
      <c r="N12" s="257"/>
      <c r="O12" s="257"/>
      <c r="P12" s="257"/>
      <c r="Q12" s="257"/>
      <c r="R12" s="257"/>
      <c r="S12" s="257"/>
      <c r="T12" s="257"/>
      <c r="U12" s="272">
        <f>SUM(U13,U24,U135)</f>
        <v>878075556.24657857</v>
      </c>
      <c r="V12" s="83"/>
      <c r="W12" s="803"/>
      <c r="X12" s="815"/>
      <c r="Y12" s="257"/>
      <c r="Z12" s="83"/>
      <c r="AA12" s="257"/>
      <c r="AB12" s="569"/>
      <c r="AY12" s="729"/>
      <c r="AZ12" s="729"/>
    </row>
    <row r="13" spans="1:52" s="656" customFormat="1" ht="26.25" customHeight="1" x14ac:dyDescent="0.2">
      <c r="B13" s="578" t="s">
        <v>66</v>
      </c>
      <c r="C13" s="568" t="s">
        <v>67</v>
      </c>
      <c r="D13" s="568" t="s">
        <v>1228</v>
      </c>
      <c r="E13" s="257"/>
      <c r="F13" s="83"/>
      <c r="G13" s="257"/>
      <c r="H13" s="257"/>
      <c r="I13" s="257"/>
      <c r="J13" s="257"/>
      <c r="K13" s="257"/>
      <c r="L13" s="257"/>
      <c r="M13" s="83"/>
      <c r="N13" s="257"/>
      <c r="O13" s="257"/>
      <c r="P13" s="257"/>
      <c r="Q13" s="257"/>
      <c r="R13" s="257"/>
      <c r="S13" s="257"/>
      <c r="T13" s="257"/>
      <c r="U13" s="272">
        <f>SUM(U14:U17)</f>
        <v>16000000</v>
      </c>
      <c r="V13" s="83"/>
      <c r="W13" s="803"/>
      <c r="X13" s="815"/>
      <c r="Y13" s="257"/>
      <c r="Z13" s="83"/>
      <c r="AA13" s="257"/>
      <c r="AB13" s="569"/>
      <c r="AH13" s="709">
        <f>SUM(AH14:AH17)</f>
        <v>15999960</v>
      </c>
      <c r="AJ13" s="709">
        <f>SUM(AJ14:AJ17)</f>
        <v>0</v>
      </c>
      <c r="AK13" s="709">
        <f>SUM(AK14:AK17)</f>
        <v>0</v>
      </c>
      <c r="AL13" s="709">
        <f>SUM(AL14:AL17)</f>
        <v>0</v>
      </c>
      <c r="AM13" s="709">
        <f>SUM(AM14:AM17)</f>
        <v>0</v>
      </c>
      <c r="AO13" s="709">
        <f>SUM(AO14:AO17)</f>
        <v>40</v>
      </c>
      <c r="AP13" s="709">
        <f>SUM(AP14:AP17)</f>
        <v>15999960</v>
      </c>
      <c r="AY13" s="729"/>
      <c r="AZ13" s="729"/>
    </row>
    <row r="14" spans="1:52" s="656" customFormat="1" ht="27" customHeight="1" x14ac:dyDescent="0.2">
      <c r="A14" s="1" t="s">
        <v>1229</v>
      </c>
      <c r="B14" s="567">
        <v>1</v>
      </c>
      <c r="C14" s="235"/>
      <c r="D14" s="83" t="s">
        <v>1252</v>
      </c>
      <c r="E14" s="235" t="s">
        <v>101</v>
      </c>
      <c r="F14" s="88"/>
      <c r="G14" s="235"/>
      <c r="H14" s="235"/>
      <c r="I14" s="235"/>
      <c r="J14" s="235"/>
      <c r="K14" s="83" t="s">
        <v>78</v>
      </c>
      <c r="L14" s="83" t="s">
        <v>72</v>
      </c>
      <c r="M14" s="83"/>
      <c r="N14" s="83" t="s">
        <v>86</v>
      </c>
      <c r="O14" s="83" t="s">
        <v>72</v>
      </c>
      <c r="P14" s="83" t="s">
        <v>124</v>
      </c>
      <c r="Q14" s="83" t="s">
        <v>125</v>
      </c>
      <c r="R14" s="83" t="s">
        <v>126</v>
      </c>
      <c r="S14" s="83" t="s">
        <v>72</v>
      </c>
      <c r="T14" s="83" t="s">
        <v>81</v>
      </c>
      <c r="U14" s="259">
        <v>0</v>
      </c>
      <c r="V14" s="83" t="s">
        <v>637</v>
      </c>
      <c r="W14" s="803"/>
      <c r="X14" s="815" t="s">
        <v>1493</v>
      </c>
      <c r="Y14" s="367" t="s">
        <v>72</v>
      </c>
      <c r="Z14" s="83" t="s">
        <v>647</v>
      </c>
      <c r="AA14" s="257" t="s">
        <v>648</v>
      </c>
      <c r="AB14" s="569" t="s">
        <v>637</v>
      </c>
      <c r="AC14" s="700" t="str">
        <f>A14</f>
        <v>2.03.01</v>
      </c>
      <c r="AD14" s="701" t="str">
        <f t="shared" ref="AD14" si="0">VLOOKUP(AC14,kelompok,2,0)</f>
        <v>Alat Angkutan Darat Bermotor</v>
      </c>
      <c r="AE14" s="702">
        <f t="shared" ref="AE14" si="1">VLOOKUP(AC14,MASAMANFAAT,4,0)</f>
        <v>7</v>
      </c>
      <c r="AF14" s="706">
        <f>(U14-10)/AE14</f>
        <v>-1.4285714285714286</v>
      </c>
      <c r="AG14" s="704">
        <f>2013-AN14</f>
        <v>13</v>
      </c>
      <c r="AH14" s="703">
        <f>IF(AG14&gt;AE14,U14-10,AF14*AG14)</f>
        <v>-10</v>
      </c>
      <c r="AI14" s="703">
        <f>2014-AN14</f>
        <v>14</v>
      </c>
      <c r="AJ14" s="703">
        <f>IF(U14-10=AH14,0,AF14)</f>
        <v>0</v>
      </c>
      <c r="AK14" s="704">
        <f>IF(U14-10=AH14+AJ14,0,AF14)</f>
        <v>0</v>
      </c>
      <c r="AL14" s="704">
        <f>IF(U14-10=AH14+AJ14+AK14,0,AF14)</f>
        <v>0</v>
      </c>
      <c r="AM14" s="704">
        <f>IF(U14-10=AH14+AJ14+AK14+AL14,0,AF14)</f>
        <v>0</v>
      </c>
      <c r="AN14" s="700" t="str">
        <f>N14</f>
        <v>2000</v>
      </c>
      <c r="AO14" s="705">
        <f>U14-(AJ14+AK14+AH14+AL14+AM14)</f>
        <v>10</v>
      </c>
      <c r="AP14" s="705">
        <f>AM14+AL14+AK14+AJ14+AH14</f>
        <v>-10</v>
      </c>
      <c r="AU14" s="656" t="s">
        <v>102</v>
      </c>
      <c r="AY14" s="729"/>
      <c r="AZ14" s="729"/>
    </row>
    <row r="15" spans="1:52" s="656" customFormat="1" ht="27" customHeight="1" x14ac:dyDescent="0.2">
      <c r="A15" s="1" t="s">
        <v>1229</v>
      </c>
      <c r="B15" s="567">
        <v>2</v>
      </c>
      <c r="C15" s="235"/>
      <c r="D15" s="83" t="s">
        <v>1253</v>
      </c>
      <c r="E15" s="235" t="s">
        <v>132</v>
      </c>
      <c r="F15" s="88"/>
      <c r="G15" s="235"/>
      <c r="H15" s="235"/>
      <c r="I15" s="235"/>
      <c r="J15" s="235"/>
      <c r="K15" s="83" t="s">
        <v>111</v>
      </c>
      <c r="L15" s="83" t="s">
        <v>140</v>
      </c>
      <c r="M15" s="83"/>
      <c r="N15" s="83" t="s">
        <v>154</v>
      </c>
      <c r="O15" s="83" t="s">
        <v>72</v>
      </c>
      <c r="P15" s="83" t="s">
        <v>169</v>
      </c>
      <c r="Q15" s="83" t="s">
        <v>170</v>
      </c>
      <c r="R15" s="83" t="s">
        <v>171</v>
      </c>
      <c r="S15" s="83" t="s">
        <v>172</v>
      </c>
      <c r="T15" s="83" t="s">
        <v>81</v>
      </c>
      <c r="U15" s="96">
        <v>8000000</v>
      </c>
      <c r="V15" s="83" t="s">
        <v>637</v>
      </c>
      <c r="W15" s="803"/>
      <c r="X15" s="815"/>
      <c r="Y15" s="367" t="s">
        <v>72</v>
      </c>
      <c r="Z15" s="83" t="s">
        <v>645</v>
      </c>
      <c r="AA15" s="257" t="s">
        <v>646</v>
      </c>
      <c r="AB15" s="569" t="s">
        <v>637</v>
      </c>
      <c r="AC15" s="700" t="str">
        <f>A15</f>
        <v>2.03.01</v>
      </c>
      <c r="AD15" s="701" t="str">
        <f t="shared" ref="AD15:AD17" si="2">VLOOKUP(AC15,kelompok,2,0)</f>
        <v>Alat Angkutan Darat Bermotor</v>
      </c>
      <c r="AE15" s="702">
        <f t="shared" ref="AE15:AE17" si="3">VLOOKUP(AC15,MASAMANFAAT,4,0)</f>
        <v>7</v>
      </c>
      <c r="AF15" s="706">
        <f t="shared" ref="AF15:AF17" si="4">(U15-10)/AE15</f>
        <v>1142855.7142857143</v>
      </c>
      <c r="AG15" s="704">
        <f t="shared" ref="AG15:AG17" si="5">2013-AN15</f>
        <v>9</v>
      </c>
      <c r="AH15" s="703">
        <f t="shared" ref="AH15:AH17" si="6">IF(AG15&gt;AE15,U15-10,AF15*AG15)</f>
        <v>7999990</v>
      </c>
      <c r="AI15" s="703">
        <f t="shared" ref="AI15:AI17" si="7">2014-AN15</f>
        <v>10</v>
      </c>
      <c r="AJ15" s="703">
        <f t="shared" ref="AJ15:AJ17" si="8">IF(U15-10=AH15,0,AF15)</f>
        <v>0</v>
      </c>
      <c r="AK15" s="704">
        <f t="shared" ref="AK15:AK17" si="9">IF(U15-10=AH15+AJ15,0,AF15)</f>
        <v>0</v>
      </c>
      <c r="AL15" s="704">
        <f t="shared" ref="AL15:AL17" si="10">IF(U15-10=AH15+AJ15+AK15,0,AF15)</f>
        <v>0</v>
      </c>
      <c r="AM15" s="704">
        <f t="shared" ref="AM15:AM17" si="11">IF(U15-10=AH15+AJ15+AK15+AL15,0,AF15)</f>
        <v>0</v>
      </c>
      <c r="AN15" s="700" t="str">
        <f>N15</f>
        <v>2004</v>
      </c>
      <c r="AO15" s="705">
        <f t="shared" ref="AO15:AO17" si="12">U15-(AJ15+AK15+AH15+AL15+AM15)</f>
        <v>10</v>
      </c>
      <c r="AP15" s="705">
        <f t="shared" ref="AP15:AP17" si="13">AM15+AL15+AK15+AJ15+AH15</f>
        <v>7999990</v>
      </c>
      <c r="AU15" s="656" t="s">
        <v>133</v>
      </c>
      <c r="AY15" s="729"/>
      <c r="AZ15" s="729"/>
    </row>
    <row r="16" spans="1:52" s="656" customFormat="1" ht="27.75" customHeight="1" x14ac:dyDescent="0.2">
      <c r="A16" s="1" t="s">
        <v>1229</v>
      </c>
      <c r="B16" s="567">
        <v>3</v>
      </c>
      <c r="C16" s="384"/>
      <c r="D16" s="83" t="s">
        <v>1253</v>
      </c>
      <c r="E16" s="235" t="s">
        <v>132</v>
      </c>
      <c r="F16" s="285" t="s">
        <v>331</v>
      </c>
      <c r="G16" s="88"/>
      <c r="H16" s="235"/>
      <c r="I16" s="235" t="s">
        <v>163</v>
      </c>
      <c r="J16" s="235"/>
      <c r="K16" s="698" t="s">
        <v>111</v>
      </c>
      <c r="L16" s="83">
        <v>110</v>
      </c>
      <c r="M16" s="83"/>
      <c r="N16" s="83">
        <v>2000</v>
      </c>
      <c r="O16" s="83" t="s">
        <v>86</v>
      </c>
      <c r="P16" s="83" t="s">
        <v>72</v>
      </c>
      <c r="Q16" s="83" t="s">
        <v>161</v>
      </c>
      <c r="R16" s="83" t="s">
        <v>162</v>
      </c>
      <c r="S16" s="83" t="s">
        <v>163</v>
      </c>
      <c r="T16" s="83" t="s">
        <v>164</v>
      </c>
      <c r="U16" s="96">
        <v>3500000</v>
      </c>
      <c r="V16" s="558"/>
      <c r="W16" s="804"/>
      <c r="X16" s="816"/>
      <c r="Y16" s="384"/>
      <c r="Z16" s="558"/>
      <c r="AA16" s="384"/>
      <c r="AB16" s="640" t="s">
        <v>950</v>
      </c>
      <c r="AC16" s="700" t="str">
        <f>A16</f>
        <v>2.03.01</v>
      </c>
      <c r="AD16" s="701" t="str">
        <f t="shared" si="2"/>
        <v>Alat Angkutan Darat Bermotor</v>
      </c>
      <c r="AE16" s="702">
        <f t="shared" si="3"/>
        <v>7</v>
      </c>
      <c r="AF16" s="706">
        <f t="shared" si="4"/>
        <v>499998.57142857142</v>
      </c>
      <c r="AG16" s="704">
        <f t="shared" si="5"/>
        <v>13</v>
      </c>
      <c r="AH16" s="703">
        <f t="shared" si="6"/>
        <v>3499990</v>
      </c>
      <c r="AI16" s="703">
        <f t="shared" si="7"/>
        <v>14</v>
      </c>
      <c r="AJ16" s="703">
        <f t="shared" si="8"/>
        <v>0</v>
      </c>
      <c r="AK16" s="704">
        <f t="shared" si="9"/>
        <v>0</v>
      </c>
      <c r="AL16" s="704">
        <f t="shared" si="10"/>
        <v>0</v>
      </c>
      <c r="AM16" s="704">
        <f t="shared" si="11"/>
        <v>0</v>
      </c>
      <c r="AN16" s="700">
        <f>N16</f>
        <v>2000</v>
      </c>
      <c r="AO16" s="705">
        <f t="shared" si="12"/>
        <v>10</v>
      </c>
      <c r="AP16" s="705">
        <f t="shared" si="13"/>
        <v>3499990</v>
      </c>
      <c r="AU16" s="656" t="s">
        <v>133</v>
      </c>
      <c r="AY16" s="729"/>
      <c r="AZ16" s="729"/>
    </row>
    <row r="17" spans="1:52" s="656" customFormat="1" ht="29.25" customHeight="1" x14ac:dyDescent="0.2">
      <c r="A17" s="1" t="s">
        <v>1229</v>
      </c>
      <c r="B17" s="567">
        <v>4</v>
      </c>
      <c r="C17" s="384"/>
      <c r="D17" s="83" t="s">
        <v>1253</v>
      </c>
      <c r="E17" s="235" t="s">
        <v>132</v>
      </c>
      <c r="F17" s="285" t="s">
        <v>331</v>
      </c>
      <c r="G17" s="88"/>
      <c r="H17" s="235"/>
      <c r="I17" s="235" t="s">
        <v>171</v>
      </c>
      <c r="J17" s="235"/>
      <c r="K17" s="698" t="s">
        <v>111</v>
      </c>
      <c r="L17" s="83">
        <v>125</v>
      </c>
      <c r="M17" s="83"/>
      <c r="N17" s="83">
        <v>2004</v>
      </c>
      <c r="O17" s="83" t="s">
        <v>154</v>
      </c>
      <c r="P17" s="83" t="s">
        <v>72</v>
      </c>
      <c r="Q17" s="83" t="s">
        <v>165</v>
      </c>
      <c r="R17" s="83" t="s">
        <v>166</v>
      </c>
      <c r="S17" s="83" t="s">
        <v>167</v>
      </c>
      <c r="T17" s="83" t="s">
        <v>168</v>
      </c>
      <c r="U17" s="96">
        <v>4500000</v>
      </c>
      <c r="V17" s="558"/>
      <c r="W17" s="804"/>
      <c r="X17" s="816"/>
      <c r="Y17" s="384"/>
      <c r="Z17" s="558"/>
      <c r="AA17" s="384"/>
      <c r="AB17" s="640"/>
      <c r="AC17" s="700" t="str">
        <f>A17</f>
        <v>2.03.01</v>
      </c>
      <c r="AD17" s="701" t="str">
        <f t="shared" si="2"/>
        <v>Alat Angkutan Darat Bermotor</v>
      </c>
      <c r="AE17" s="702">
        <f t="shared" si="3"/>
        <v>7</v>
      </c>
      <c r="AF17" s="706">
        <f t="shared" si="4"/>
        <v>642855.71428571432</v>
      </c>
      <c r="AG17" s="704">
        <f t="shared" si="5"/>
        <v>9</v>
      </c>
      <c r="AH17" s="703">
        <f t="shared" si="6"/>
        <v>4499990</v>
      </c>
      <c r="AI17" s="703">
        <f t="shared" si="7"/>
        <v>10</v>
      </c>
      <c r="AJ17" s="703">
        <f t="shared" si="8"/>
        <v>0</v>
      </c>
      <c r="AK17" s="704">
        <f t="shared" si="9"/>
        <v>0</v>
      </c>
      <c r="AL17" s="704">
        <f t="shared" si="10"/>
        <v>0</v>
      </c>
      <c r="AM17" s="704">
        <f t="shared" si="11"/>
        <v>0</v>
      </c>
      <c r="AN17" s="700">
        <f>N17</f>
        <v>2004</v>
      </c>
      <c r="AO17" s="705">
        <f t="shared" si="12"/>
        <v>10</v>
      </c>
      <c r="AP17" s="705">
        <f t="shared" si="13"/>
        <v>4499990</v>
      </c>
      <c r="AU17" s="656" t="s">
        <v>133</v>
      </c>
      <c r="AY17" s="729"/>
      <c r="AZ17" s="729"/>
    </row>
    <row r="18" spans="1:52" s="656" customFormat="1" ht="29.25" customHeight="1" x14ac:dyDescent="0.2">
      <c r="B18" s="588"/>
      <c r="C18" s="384"/>
      <c r="D18" s="558"/>
      <c r="E18" s="384"/>
      <c r="F18" s="558"/>
      <c r="G18" s="384"/>
      <c r="H18" s="384"/>
      <c r="I18" s="384"/>
      <c r="J18" s="384"/>
      <c r="K18" s="384"/>
      <c r="L18" s="384"/>
      <c r="M18" s="558"/>
      <c r="N18" s="384"/>
      <c r="O18" s="384"/>
      <c r="P18" s="384"/>
      <c r="Q18" s="384"/>
      <c r="R18" s="384"/>
      <c r="S18" s="384"/>
      <c r="T18" s="384"/>
      <c r="U18" s="384"/>
      <c r="V18" s="558"/>
      <c r="W18" s="804"/>
      <c r="X18" s="816"/>
      <c r="Y18" s="384"/>
      <c r="Z18" s="558"/>
      <c r="AA18" s="384"/>
      <c r="AB18" s="640"/>
      <c r="AY18" s="729"/>
      <c r="AZ18" s="729"/>
    </row>
    <row r="19" spans="1:52" s="656" customFormat="1" ht="29.25" customHeight="1" x14ac:dyDescent="0.2">
      <c r="B19" s="588"/>
      <c r="C19" s="384"/>
      <c r="D19" s="558"/>
      <c r="E19" s="384"/>
      <c r="F19" s="558"/>
      <c r="G19" s="384"/>
      <c r="H19" s="384"/>
      <c r="I19" s="384"/>
      <c r="J19" s="384"/>
      <c r="K19" s="384"/>
      <c r="L19" s="384"/>
      <c r="M19" s="558"/>
      <c r="N19" s="384"/>
      <c r="O19" s="384"/>
      <c r="P19" s="384"/>
      <c r="Q19" s="384"/>
      <c r="R19" s="384"/>
      <c r="S19" s="384"/>
      <c r="T19" s="384"/>
      <c r="U19" s="384"/>
      <c r="V19" s="558"/>
      <c r="W19" s="804"/>
      <c r="X19" s="816"/>
      <c r="Y19" s="384"/>
      <c r="Z19" s="558"/>
      <c r="AA19" s="384"/>
      <c r="AB19" s="640"/>
      <c r="AY19" s="729"/>
      <c r="AZ19" s="729"/>
    </row>
    <row r="20" spans="1:52" s="656" customFormat="1" ht="26.25" customHeight="1" x14ac:dyDescent="0.2">
      <c r="B20" s="578" t="s">
        <v>181</v>
      </c>
      <c r="C20" s="568" t="s">
        <v>182</v>
      </c>
      <c r="D20" s="568" t="s">
        <v>961</v>
      </c>
      <c r="E20" s="235" t="s">
        <v>950</v>
      </c>
      <c r="F20" s="723"/>
      <c r="G20" s="235"/>
      <c r="H20" s="235"/>
      <c r="I20" s="235"/>
      <c r="J20" s="235"/>
      <c r="K20" s="235" t="s">
        <v>950</v>
      </c>
      <c r="L20" s="235"/>
      <c r="M20" s="668"/>
      <c r="N20" s="235"/>
      <c r="O20" s="235"/>
      <c r="P20" s="235"/>
      <c r="Q20" s="235"/>
      <c r="R20" s="235"/>
      <c r="S20" s="235"/>
      <c r="T20" s="235"/>
      <c r="U20" s="646"/>
      <c r="V20" s="668"/>
      <c r="W20" s="805"/>
      <c r="X20" s="816"/>
      <c r="Y20" s="235"/>
      <c r="Z20" s="668"/>
      <c r="AA20" s="235"/>
      <c r="AB20" s="570" t="s">
        <v>950</v>
      </c>
      <c r="AU20" s="656" t="s">
        <v>961</v>
      </c>
      <c r="AY20" s="729"/>
      <c r="AZ20" s="729"/>
    </row>
    <row r="21" spans="1:52" s="656" customFormat="1" ht="9.75" customHeight="1" x14ac:dyDescent="0.2">
      <c r="B21" s="567"/>
      <c r="C21" s="235"/>
      <c r="D21" s="668" t="s">
        <v>950</v>
      </c>
      <c r="E21" s="235" t="s">
        <v>950</v>
      </c>
      <c r="F21" s="723"/>
      <c r="G21" s="235"/>
      <c r="H21" s="235"/>
      <c r="I21" s="235"/>
      <c r="J21" s="235"/>
      <c r="K21" s="235" t="s">
        <v>950</v>
      </c>
      <c r="L21" s="235"/>
      <c r="M21" s="668"/>
      <c r="N21" s="235"/>
      <c r="O21" s="235"/>
      <c r="P21" s="235"/>
      <c r="Q21" s="235"/>
      <c r="R21" s="235"/>
      <c r="S21" s="235"/>
      <c r="T21" s="235"/>
      <c r="U21" s="235"/>
      <c r="V21" s="668"/>
      <c r="W21" s="805"/>
      <c r="X21" s="816"/>
      <c r="Y21" s="235"/>
      <c r="Z21" s="668"/>
      <c r="AA21" s="235"/>
      <c r="AB21" s="570" t="s">
        <v>950</v>
      </c>
      <c r="AU21" s="656" t="s">
        <v>950</v>
      </c>
      <c r="AY21" s="729"/>
      <c r="AZ21" s="729"/>
    </row>
    <row r="22" spans="1:52" s="672" customFormat="1" ht="33" customHeight="1" x14ac:dyDescent="0.2">
      <c r="B22" s="584" t="s">
        <v>183</v>
      </c>
      <c r="C22" s="585" t="s">
        <v>184</v>
      </c>
      <c r="D22" s="585" t="s">
        <v>962</v>
      </c>
      <c r="E22" s="585"/>
      <c r="F22" s="586"/>
      <c r="G22" s="585"/>
      <c r="H22" s="585"/>
      <c r="I22" s="585"/>
      <c r="J22" s="585"/>
      <c r="K22" s="585" t="s">
        <v>950</v>
      </c>
      <c r="L22" s="585"/>
      <c r="M22" s="586"/>
      <c r="N22" s="585"/>
      <c r="O22" s="585"/>
      <c r="P22" s="585"/>
      <c r="Q22" s="585"/>
      <c r="R22" s="585"/>
      <c r="S22" s="585"/>
      <c r="T22" s="585"/>
      <c r="U22" s="647"/>
      <c r="V22" s="586"/>
      <c r="W22" s="806"/>
      <c r="X22" s="817"/>
      <c r="Y22" s="585"/>
      <c r="Z22" s="586"/>
      <c r="AA22" s="585"/>
      <c r="AB22" s="587" t="s">
        <v>950</v>
      </c>
      <c r="AU22" s="672" t="s">
        <v>962</v>
      </c>
      <c r="AY22" s="728"/>
      <c r="AZ22" s="728"/>
    </row>
    <row r="23" spans="1:52" s="656" customFormat="1" ht="9.75" customHeight="1" x14ac:dyDescent="0.2">
      <c r="B23" s="567"/>
      <c r="C23" s="235"/>
      <c r="D23" s="83" t="s">
        <v>950</v>
      </c>
      <c r="E23" s="271" t="s">
        <v>950</v>
      </c>
      <c r="F23" s="83"/>
      <c r="G23" s="257"/>
      <c r="H23" s="257"/>
      <c r="I23" s="257"/>
      <c r="J23" s="257"/>
      <c r="K23" s="83" t="s">
        <v>950</v>
      </c>
      <c r="L23" s="235"/>
      <c r="M23" s="83"/>
      <c r="N23" s="83"/>
      <c r="O23" s="572"/>
      <c r="P23" s="572"/>
      <c r="Q23" s="572"/>
      <c r="R23" s="572"/>
      <c r="S23" s="572"/>
      <c r="T23" s="83"/>
      <c r="U23" s="268"/>
      <c r="V23" s="83"/>
      <c r="W23" s="803"/>
      <c r="X23" s="815"/>
      <c r="Y23" s="367"/>
      <c r="Z23" s="83"/>
      <c r="AA23" s="257"/>
      <c r="AB23" s="569" t="s">
        <v>950</v>
      </c>
      <c r="AU23" s="656" t="s">
        <v>950</v>
      </c>
      <c r="AY23" s="729"/>
      <c r="AZ23" s="729"/>
    </row>
    <row r="24" spans="1:52" s="672" customFormat="1" ht="33.75" customHeight="1" x14ac:dyDescent="0.2">
      <c r="B24" s="578" t="s">
        <v>185</v>
      </c>
      <c r="C24" s="568" t="s">
        <v>186</v>
      </c>
      <c r="D24" s="568" t="s">
        <v>963</v>
      </c>
      <c r="E24" s="568" t="s">
        <v>950</v>
      </c>
      <c r="F24" s="720"/>
      <c r="G24" s="568"/>
      <c r="H24" s="568"/>
      <c r="I24" s="568"/>
      <c r="J24" s="568"/>
      <c r="K24" s="568" t="s">
        <v>950</v>
      </c>
      <c r="L24" s="568"/>
      <c r="M24" s="667"/>
      <c r="N24" s="568"/>
      <c r="O24" s="568"/>
      <c r="P24" s="568"/>
      <c r="Q24" s="568"/>
      <c r="R24" s="568"/>
      <c r="S24" s="568"/>
      <c r="T24" s="568"/>
      <c r="U24" s="712">
        <f>SUM(U25:U132)</f>
        <v>826895556.24657857</v>
      </c>
      <c r="V24" s="713"/>
      <c r="W24" s="807"/>
      <c r="X24" s="818"/>
      <c r="Y24" s="262"/>
      <c r="Z24" s="667"/>
      <c r="AA24" s="568"/>
      <c r="AB24" s="579" t="s">
        <v>950</v>
      </c>
      <c r="AE24" s="677"/>
      <c r="AH24" s="710">
        <f>SUM(AH25:AH106)</f>
        <v>299778377.3888889</v>
      </c>
      <c r="AK24" s="710">
        <f>SUM(AK25:AK106)</f>
        <v>51757083.16250553</v>
      </c>
      <c r="AL24" s="710">
        <f>SUM(AL25:AL106)</f>
        <v>44003337.66250553</v>
      </c>
      <c r="AM24" s="710">
        <f>SUM(AM25:AM106)</f>
        <v>26379146.66250553</v>
      </c>
      <c r="AO24" s="710">
        <f>SUM(AO25:AO106)</f>
        <v>11045972.66250553</v>
      </c>
      <c r="AP24" s="710">
        <f>SUM(AP25:AP106)</f>
        <v>481303219.53891098</v>
      </c>
      <c r="AU24" s="672" t="s">
        <v>963</v>
      </c>
      <c r="AY24" s="728">
        <v>676630556.20000005</v>
      </c>
      <c r="AZ24" s="728">
        <f>+U24-AY24</f>
        <v>150265000.04657853</v>
      </c>
    </row>
    <row r="25" spans="1:52" s="656" customFormat="1" ht="24.75" customHeight="1" x14ac:dyDescent="0.2">
      <c r="A25" s="1" t="s">
        <v>1230</v>
      </c>
      <c r="B25" s="567">
        <v>3</v>
      </c>
      <c r="C25" s="235" t="s">
        <v>68</v>
      </c>
      <c r="D25" s="83" t="s">
        <v>1254</v>
      </c>
      <c r="E25" s="69" t="s">
        <v>187</v>
      </c>
      <c r="F25" s="723" t="s">
        <v>331</v>
      </c>
      <c r="G25" s="257"/>
      <c r="H25" s="257"/>
      <c r="I25" s="257"/>
      <c r="J25" s="257"/>
      <c r="K25" s="83" t="s">
        <v>189</v>
      </c>
      <c r="L25" s="235"/>
      <c r="M25" s="83" t="s">
        <v>190</v>
      </c>
      <c r="N25" s="83">
        <v>2006</v>
      </c>
      <c r="O25" s="572"/>
      <c r="P25" s="572"/>
      <c r="Q25" s="572"/>
      <c r="R25" s="572"/>
      <c r="S25" s="572"/>
      <c r="T25" s="83" t="s">
        <v>81</v>
      </c>
      <c r="U25" s="259">
        <v>720000</v>
      </c>
      <c r="V25" s="83" t="s">
        <v>465</v>
      </c>
      <c r="W25" s="803"/>
      <c r="X25" s="815"/>
      <c r="Y25" s="367" t="s">
        <v>72</v>
      </c>
      <c r="Z25" s="83" t="s">
        <v>647</v>
      </c>
      <c r="AA25" s="257"/>
      <c r="AB25" s="569" t="s">
        <v>973</v>
      </c>
      <c r="AC25" s="700" t="str">
        <f t="shared" ref="AC25:AC56" si="14">A25</f>
        <v>2.06.01</v>
      </c>
      <c r="AD25" s="701" t="str">
        <f t="shared" ref="AD25:AD88" si="15">VLOOKUP(AC25,kelompok,2,0)</f>
        <v>ALAT KANTOR</v>
      </c>
      <c r="AE25" s="702">
        <f t="shared" ref="AE25:AE88" si="16">VLOOKUP(AC25,MASAMANFAAT,4,0)</f>
        <v>5</v>
      </c>
      <c r="AF25" s="706">
        <f t="shared" ref="AF25:AF88" si="17">(U25-10)/AE25</f>
        <v>143998</v>
      </c>
      <c r="AG25" s="704">
        <f t="shared" ref="AG25:AG88" si="18">2013-AN25</f>
        <v>7</v>
      </c>
      <c r="AH25" s="703">
        <f t="shared" ref="AH25:AH88" si="19">IF(AG25&gt;AE25,U25-10,AF25*AG25)</f>
        <v>719990</v>
      </c>
      <c r="AI25" s="703">
        <f t="shared" ref="AI25:AI88" si="20">2014-AN25</f>
        <v>8</v>
      </c>
      <c r="AJ25" s="703">
        <f t="shared" ref="AJ25:AJ88" si="21">IF(U25-10=AH25,0,AF25)</f>
        <v>0</v>
      </c>
      <c r="AK25" s="704">
        <f t="shared" ref="AK25:AK88" si="22">IF(U25-10=AH25+AJ25,0,AF25)</f>
        <v>0</v>
      </c>
      <c r="AL25" s="704">
        <f t="shared" ref="AL25:AL88" si="23">IF(U25-10=AH25+AJ25+AK25,0,AF25)</f>
        <v>0</v>
      </c>
      <c r="AM25" s="704">
        <f t="shared" ref="AM25:AM88" si="24">IF(U25-10=AH25+AJ25+AK25+AL25,0,AF25)</f>
        <v>0</v>
      </c>
      <c r="AN25" s="700">
        <f t="shared" ref="AN25:AN56" si="25">N25</f>
        <v>2006</v>
      </c>
      <c r="AO25" s="705">
        <f t="shared" ref="AO25:AO88" si="26">U25-(AJ25+AK25+AH25+AL25+AM25)</f>
        <v>10</v>
      </c>
      <c r="AP25" s="705">
        <f>AM25+AL25+AK25+AJ25+AH25</f>
        <v>719990</v>
      </c>
      <c r="AT25" s="656">
        <v>1</v>
      </c>
      <c r="AU25" s="656" t="s">
        <v>188</v>
      </c>
      <c r="AY25" s="729"/>
      <c r="AZ25" s="729"/>
    </row>
    <row r="26" spans="1:52" s="656" customFormat="1" ht="24.75" customHeight="1" x14ac:dyDescent="0.2">
      <c r="A26" s="1" t="s">
        <v>1230</v>
      </c>
      <c r="B26" s="567">
        <v>4</v>
      </c>
      <c r="C26" s="235"/>
      <c r="D26" s="83" t="s">
        <v>1254</v>
      </c>
      <c r="E26" s="255" t="s">
        <v>187</v>
      </c>
      <c r="F26" s="723" t="s">
        <v>331</v>
      </c>
      <c r="G26" s="257"/>
      <c r="H26" s="257"/>
      <c r="I26" s="257"/>
      <c r="J26" s="257"/>
      <c r="K26" s="83" t="s">
        <v>207</v>
      </c>
      <c r="L26" s="235"/>
      <c r="M26" s="258" t="s">
        <v>190</v>
      </c>
      <c r="N26" s="83">
        <v>2006</v>
      </c>
      <c r="O26" s="572"/>
      <c r="P26" s="572"/>
      <c r="Q26" s="572"/>
      <c r="R26" s="572"/>
      <c r="S26" s="572"/>
      <c r="T26" s="83" t="s">
        <v>81</v>
      </c>
      <c r="U26" s="259">
        <v>3380000</v>
      </c>
      <c r="V26" s="83" t="s">
        <v>465</v>
      </c>
      <c r="W26" s="803"/>
      <c r="X26" s="815"/>
      <c r="Y26" s="367" t="s">
        <v>72</v>
      </c>
      <c r="Z26" s="83" t="s">
        <v>647</v>
      </c>
      <c r="AA26" s="257"/>
      <c r="AB26" s="569" t="s">
        <v>973</v>
      </c>
      <c r="AC26" s="700" t="str">
        <f t="shared" si="14"/>
        <v>2.06.01</v>
      </c>
      <c r="AD26" s="701" t="str">
        <f t="shared" si="15"/>
        <v>ALAT KANTOR</v>
      </c>
      <c r="AE26" s="702">
        <f t="shared" si="16"/>
        <v>5</v>
      </c>
      <c r="AF26" s="706">
        <f t="shared" si="17"/>
        <v>675998</v>
      </c>
      <c r="AG26" s="704">
        <f t="shared" si="18"/>
        <v>7</v>
      </c>
      <c r="AH26" s="703">
        <f t="shared" si="19"/>
        <v>3379990</v>
      </c>
      <c r="AI26" s="703">
        <f t="shared" si="20"/>
        <v>8</v>
      </c>
      <c r="AJ26" s="703">
        <f t="shared" si="21"/>
        <v>0</v>
      </c>
      <c r="AK26" s="704">
        <f t="shared" si="22"/>
        <v>0</v>
      </c>
      <c r="AL26" s="704">
        <f t="shared" si="23"/>
        <v>0</v>
      </c>
      <c r="AM26" s="704">
        <f>IF(U26-10=AH26+AJ26+AK26+AL26,0,AF26)</f>
        <v>0</v>
      </c>
      <c r="AN26" s="700">
        <f t="shared" si="25"/>
        <v>2006</v>
      </c>
      <c r="AO26" s="705">
        <f>U26-(AJ26+AK26+AH26+AL26+AM26)</f>
        <v>10</v>
      </c>
      <c r="AP26" s="705">
        <f t="shared" ref="AP26:AP88" si="27">AM26+AL26+AK26+AJ26+AH26</f>
        <v>3379990</v>
      </c>
      <c r="AT26" s="656">
        <v>1</v>
      </c>
      <c r="AU26" s="656" t="s">
        <v>188</v>
      </c>
      <c r="AY26" s="729"/>
      <c r="AZ26" s="729"/>
    </row>
    <row r="27" spans="1:52" s="656" customFormat="1" ht="24.75" customHeight="1" x14ac:dyDescent="0.2">
      <c r="A27" s="1" t="s">
        <v>1230</v>
      </c>
      <c r="B27" s="567">
        <v>5</v>
      </c>
      <c r="C27" s="235"/>
      <c r="D27" s="83" t="s">
        <v>1318</v>
      </c>
      <c r="E27" s="69" t="s">
        <v>208</v>
      </c>
      <c r="F27" s="723" t="s">
        <v>331</v>
      </c>
      <c r="G27" s="257"/>
      <c r="H27" s="257"/>
      <c r="I27" s="257"/>
      <c r="J27" s="257"/>
      <c r="K27" s="83" t="s">
        <v>210</v>
      </c>
      <c r="L27" s="235"/>
      <c r="M27" s="83" t="s">
        <v>211</v>
      </c>
      <c r="N27" s="83">
        <v>2006</v>
      </c>
      <c r="O27" s="572"/>
      <c r="P27" s="572"/>
      <c r="Q27" s="572"/>
      <c r="R27" s="572"/>
      <c r="S27" s="572"/>
      <c r="T27" s="83" t="s">
        <v>81</v>
      </c>
      <c r="U27" s="96">
        <v>2062500</v>
      </c>
      <c r="V27" s="83" t="s">
        <v>421</v>
      </c>
      <c r="W27" s="803"/>
      <c r="X27" s="815"/>
      <c r="Y27" s="367" t="s">
        <v>72</v>
      </c>
      <c r="Z27" s="83" t="s">
        <v>647</v>
      </c>
      <c r="AA27" s="257"/>
      <c r="AB27" s="569" t="s">
        <v>973</v>
      </c>
      <c r="AC27" s="700" t="str">
        <f t="shared" si="14"/>
        <v>2.06.01</v>
      </c>
      <c r="AD27" s="701" t="str">
        <f t="shared" si="15"/>
        <v>ALAT KANTOR</v>
      </c>
      <c r="AE27" s="702">
        <f t="shared" si="16"/>
        <v>5</v>
      </c>
      <c r="AF27" s="706">
        <f t="shared" si="17"/>
        <v>412498</v>
      </c>
      <c r="AG27" s="704">
        <f t="shared" si="18"/>
        <v>7</v>
      </c>
      <c r="AH27" s="703">
        <f t="shared" si="19"/>
        <v>2062490</v>
      </c>
      <c r="AI27" s="703">
        <f t="shared" si="20"/>
        <v>8</v>
      </c>
      <c r="AJ27" s="703">
        <f t="shared" si="21"/>
        <v>0</v>
      </c>
      <c r="AK27" s="704">
        <f t="shared" si="22"/>
        <v>0</v>
      </c>
      <c r="AL27" s="704">
        <f t="shared" si="23"/>
        <v>0</v>
      </c>
      <c r="AM27" s="704">
        <f t="shared" si="24"/>
        <v>0</v>
      </c>
      <c r="AN27" s="700">
        <f t="shared" si="25"/>
        <v>2006</v>
      </c>
      <c r="AO27" s="705">
        <f t="shared" si="26"/>
        <v>10</v>
      </c>
      <c r="AP27" s="705">
        <f t="shared" si="27"/>
        <v>2062490</v>
      </c>
      <c r="AT27" s="656">
        <v>1</v>
      </c>
      <c r="AU27" s="656" t="s">
        <v>209</v>
      </c>
      <c r="AY27" s="729"/>
      <c r="AZ27" s="729"/>
    </row>
    <row r="28" spans="1:52" s="656" customFormat="1" ht="30" customHeight="1" x14ac:dyDescent="0.2">
      <c r="A28" s="1" t="s">
        <v>1230</v>
      </c>
      <c r="B28" s="567">
        <v>6</v>
      </c>
      <c r="C28" s="235"/>
      <c r="D28" s="83" t="s">
        <v>1254</v>
      </c>
      <c r="E28" s="255" t="s">
        <v>214</v>
      </c>
      <c r="F28" s="723" t="s">
        <v>331</v>
      </c>
      <c r="G28" s="257"/>
      <c r="H28" s="257"/>
      <c r="I28" s="257"/>
      <c r="J28" s="257"/>
      <c r="K28" s="83" t="s">
        <v>197</v>
      </c>
      <c r="L28" s="235"/>
      <c r="M28" s="83" t="s">
        <v>215</v>
      </c>
      <c r="N28" s="83">
        <v>2006</v>
      </c>
      <c r="O28" s="572"/>
      <c r="P28" s="572"/>
      <c r="Q28" s="572"/>
      <c r="R28" s="572"/>
      <c r="S28" s="572"/>
      <c r="T28" s="83" t="s">
        <v>81</v>
      </c>
      <c r="U28" s="96">
        <v>1125000</v>
      </c>
      <c r="V28" s="83" t="s">
        <v>421</v>
      </c>
      <c r="W28" s="803"/>
      <c r="X28" s="815"/>
      <c r="Y28" s="367" t="s">
        <v>72</v>
      </c>
      <c r="Z28" s="83" t="s">
        <v>647</v>
      </c>
      <c r="AA28" s="257"/>
      <c r="AB28" s="569" t="s">
        <v>973</v>
      </c>
      <c r="AC28" s="700" t="str">
        <f t="shared" si="14"/>
        <v>2.06.01</v>
      </c>
      <c r="AD28" s="701" t="str">
        <f t="shared" si="15"/>
        <v>ALAT KANTOR</v>
      </c>
      <c r="AE28" s="702">
        <f t="shared" si="16"/>
        <v>5</v>
      </c>
      <c r="AF28" s="706">
        <f t="shared" si="17"/>
        <v>224998</v>
      </c>
      <c r="AG28" s="704">
        <f t="shared" si="18"/>
        <v>7</v>
      </c>
      <c r="AH28" s="703">
        <f t="shared" si="19"/>
        <v>1124990</v>
      </c>
      <c r="AI28" s="703">
        <f t="shared" si="20"/>
        <v>8</v>
      </c>
      <c r="AJ28" s="703">
        <f t="shared" si="21"/>
        <v>0</v>
      </c>
      <c r="AK28" s="704">
        <f t="shared" si="22"/>
        <v>0</v>
      </c>
      <c r="AL28" s="704">
        <f t="shared" si="23"/>
        <v>0</v>
      </c>
      <c r="AM28" s="704">
        <f t="shared" si="24"/>
        <v>0</v>
      </c>
      <c r="AN28" s="700">
        <f t="shared" si="25"/>
        <v>2006</v>
      </c>
      <c r="AO28" s="705">
        <f t="shared" si="26"/>
        <v>10</v>
      </c>
      <c r="AP28" s="705">
        <f t="shared" si="27"/>
        <v>1124990</v>
      </c>
      <c r="AT28" s="656">
        <v>1</v>
      </c>
      <c r="AU28" s="656" t="s">
        <v>188</v>
      </c>
      <c r="AY28" s="729"/>
      <c r="AZ28" s="729"/>
    </row>
    <row r="29" spans="1:52" s="656" customFormat="1" ht="30" customHeight="1" x14ac:dyDescent="0.2">
      <c r="A29" s="1" t="s">
        <v>1230</v>
      </c>
      <c r="B29" s="567">
        <v>7</v>
      </c>
      <c r="C29" s="235"/>
      <c r="D29" s="83" t="s">
        <v>1255</v>
      </c>
      <c r="E29" s="235" t="s">
        <v>199</v>
      </c>
      <c r="F29" s="723" t="s">
        <v>331</v>
      </c>
      <c r="G29" s="257"/>
      <c r="H29" s="257"/>
      <c r="I29" s="257"/>
      <c r="J29" s="257"/>
      <c r="K29" s="83" t="s">
        <v>197</v>
      </c>
      <c r="L29" s="235"/>
      <c r="M29" s="83" t="s">
        <v>217</v>
      </c>
      <c r="N29" s="83">
        <v>2005</v>
      </c>
      <c r="O29" s="572"/>
      <c r="P29" s="572"/>
      <c r="Q29" s="572"/>
      <c r="R29" s="572"/>
      <c r="S29" s="572"/>
      <c r="T29" s="83" t="s">
        <v>81</v>
      </c>
      <c r="U29" s="96">
        <v>722500</v>
      </c>
      <c r="V29" s="83" t="s">
        <v>421</v>
      </c>
      <c r="W29" s="803"/>
      <c r="X29" s="815"/>
      <c r="Y29" s="367" t="s">
        <v>72</v>
      </c>
      <c r="Z29" s="83" t="s">
        <v>645</v>
      </c>
      <c r="AA29" s="257"/>
      <c r="AB29" s="569" t="s">
        <v>973</v>
      </c>
      <c r="AC29" s="700" t="str">
        <f t="shared" si="14"/>
        <v>2.06.01</v>
      </c>
      <c r="AD29" s="701" t="str">
        <f t="shared" si="15"/>
        <v>ALAT KANTOR</v>
      </c>
      <c r="AE29" s="702">
        <f t="shared" si="16"/>
        <v>5</v>
      </c>
      <c r="AF29" s="706">
        <f t="shared" si="17"/>
        <v>144498</v>
      </c>
      <c r="AG29" s="704">
        <f t="shared" si="18"/>
        <v>8</v>
      </c>
      <c r="AH29" s="703">
        <f t="shared" si="19"/>
        <v>722490</v>
      </c>
      <c r="AI29" s="703">
        <f t="shared" si="20"/>
        <v>9</v>
      </c>
      <c r="AJ29" s="703">
        <f t="shared" si="21"/>
        <v>0</v>
      </c>
      <c r="AK29" s="704">
        <f t="shared" si="22"/>
        <v>0</v>
      </c>
      <c r="AL29" s="704">
        <f t="shared" si="23"/>
        <v>0</v>
      </c>
      <c r="AM29" s="704">
        <f t="shared" si="24"/>
        <v>0</v>
      </c>
      <c r="AN29" s="700">
        <f t="shared" si="25"/>
        <v>2005</v>
      </c>
      <c r="AO29" s="705">
        <f t="shared" si="26"/>
        <v>10</v>
      </c>
      <c r="AP29" s="705">
        <f t="shared" si="27"/>
        <v>722490</v>
      </c>
      <c r="AT29" s="656">
        <v>1</v>
      </c>
      <c r="AU29" s="656" t="s">
        <v>216</v>
      </c>
      <c r="AY29" s="729"/>
      <c r="AZ29" s="729"/>
    </row>
    <row r="30" spans="1:52" s="656" customFormat="1" ht="30" customHeight="1" x14ac:dyDescent="0.2">
      <c r="A30" s="1" t="s">
        <v>1230</v>
      </c>
      <c r="B30" s="567">
        <v>8</v>
      </c>
      <c r="C30" s="235"/>
      <c r="D30" s="83" t="s">
        <v>1255</v>
      </c>
      <c r="E30" s="162" t="s">
        <v>199</v>
      </c>
      <c r="F30" s="723" t="s">
        <v>331</v>
      </c>
      <c r="G30" s="257"/>
      <c r="H30" s="257"/>
      <c r="I30" s="257"/>
      <c r="J30" s="257"/>
      <c r="K30" s="83" t="s">
        <v>197</v>
      </c>
      <c r="L30" s="235"/>
      <c r="M30" s="83" t="s">
        <v>229</v>
      </c>
      <c r="N30" s="83">
        <v>2005</v>
      </c>
      <c r="O30" s="572"/>
      <c r="P30" s="572"/>
      <c r="Q30" s="572"/>
      <c r="R30" s="572"/>
      <c r="S30" s="572"/>
      <c r="T30" s="83" t="s">
        <v>81</v>
      </c>
      <c r="U30" s="259">
        <v>712500</v>
      </c>
      <c r="V30" s="83" t="s">
        <v>421</v>
      </c>
      <c r="W30" s="803"/>
      <c r="X30" s="815"/>
      <c r="Y30" s="367" t="s">
        <v>72</v>
      </c>
      <c r="Z30" s="83" t="s">
        <v>645</v>
      </c>
      <c r="AA30" s="257"/>
      <c r="AB30" s="569" t="s">
        <v>973</v>
      </c>
      <c r="AC30" s="700" t="str">
        <f t="shared" si="14"/>
        <v>2.06.01</v>
      </c>
      <c r="AD30" s="701" t="str">
        <f t="shared" si="15"/>
        <v>ALAT KANTOR</v>
      </c>
      <c r="AE30" s="702">
        <f t="shared" si="16"/>
        <v>5</v>
      </c>
      <c r="AF30" s="706">
        <f t="shared" si="17"/>
        <v>142498</v>
      </c>
      <c r="AG30" s="704">
        <f t="shared" si="18"/>
        <v>8</v>
      </c>
      <c r="AH30" s="703">
        <f t="shared" si="19"/>
        <v>712490</v>
      </c>
      <c r="AI30" s="703">
        <f t="shared" si="20"/>
        <v>9</v>
      </c>
      <c r="AJ30" s="703">
        <f t="shared" si="21"/>
        <v>0</v>
      </c>
      <c r="AK30" s="704">
        <f t="shared" si="22"/>
        <v>0</v>
      </c>
      <c r="AL30" s="704">
        <f t="shared" si="23"/>
        <v>0</v>
      </c>
      <c r="AM30" s="704">
        <f t="shared" si="24"/>
        <v>0</v>
      </c>
      <c r="AN30" s="700">
        <f t="shared" si="25"/>
        <v>2005</v>
      </c>
      <c r="AO30" s="705">
        <f t="shared" si="26"/>
        <v>10</v>
      </c>
      <c r="AP30" s="705">
        <f t="shared" si="27"/>
        <v>712490</v>
      </c>
      <c r="AT30" s="656">
        <v>1</v>
      </c>
      <c r="AU30" s="656" t="s">
        <v>216</v>
      </c>
      <c r="AY30" s="729"/>
      <c r="AZ30" s="729"/>
    </row>
    <row r="31" spans="1:52" s="656" customFormat="1" ht="30" customHeight="1" x14ac:dyDescent="0.2">
      <c r="A31" s="1" t="s">
        <v>1230</v>
      </c>
      <c r="B31" s="567">
        <v>9</v>
      </c>
      <c r="C31" s="235"/>
      <c r="D31" s="83" t="s">
        <v>1256</v>
      </c>
      <c r="E31" s="269" t="s">
        <v>195</v>
      </c>
      <c r="F31" s="723" t="s">
        <v>331</v>
      </c>
      <c r="G31" s="257"/>
      <c r="H31" s="257"/>
      <c r="I31" s="257"/>
      <c r="J31" s="257"/>
      <c r="K31" s="83" t="s">
        <v>230</v>
      </c>
      <c r="L31" s="235"/>
      <c r="M31" s="83" t="s">
        <v>198</v>
      </c>
      <c r="N31" s="83">
        <v>2005</v>
      </c>
      <c r="O31" s="572"/>
      <c r="P31" s="572"/>
      <c r="Q31" s="572"/>
      <c r="R31" s="572"/>
      <c r="S31" s="572"/>
      <c r="T31" s="83" t="s">
        <v>81</v>
      </c>
      <c r="U31" s="96">
        <v>1950000</v>
      </c>
      <c r="V31" s="83" t="s">
        <v>421</v>
      </c>
      <c r="W31" s="803"/>
      <c r="X31" s="815"/>
      <c r="Y31" s="367" t="s">
        <v>72</v>
      </c>
      <c r="Z31" s="83" t="s">
        <v>647</v>
      </c>
      <c r="AA31" s="257"/>
      <c r="AB31" s="569" t="s">
        <v>973</v>
      </c>
      <c r="AC31" s="700" t="str">
        <f t="shared" si="14"/>
        <v>2.06.01</v>
      </c>
      <c r="AD31" s="701" t="str">
        <f t="shared" si="15"/>
        <v>ALAT KANTOR</v>
      </c>
      <c r="AE31" s="702">
        <f t="shared" si="16"/>
        <v>5</v>
      </c>
      <c r="AF31" s="706">
        <f t="shared" si="17"/>
        <v>389998</v>
      </c>
      <c r="AG31" s="704">
        <f t="shared" si="18"/>
        <v>8</v>
      </c>
      <c r="AH31" s="703">
        <f t="shared" si="19"/>
        <v>1949990</v>
      </c>
      <c r="AI31" s="703">
        <f t="shared" si="20"/>
        <v>9</v>
      </c>
      <c r="AJ31" s="703">
        <f t="shared" si="21"/>
        <v>0</v>
      </c>
      <c r="AK31" s="704">
        <f t="shared" si="22"/>
        <v>0</v>
      </c>
      <c r="AL31" s="704">
        <f t="shared" si="23"/>
        <v>0</v>
      </c>
      <c r="AM31" s="704">
        <f t="shared" si="24"/>
        <v>0</v>
      </c>
      <c r="AN31" s="700">
        <f t="shared" si="25"/>
        <v>2005</v>
      </c>
      <c r="AO31" s="705">
        <f t="shared" si="26"/>
        <v>10</v>
      </c>
      <c r="AP31" s="705">
        <f t="shared" si="27"/>
        <v>1949990</v>
      </c>
      <c r="AT31" s="656">
        <v>1</v>
      </c>
      <c r="AU31" s="656" t="s">
        <v>196</v>
      </c>
      <c r="AY31" s="729"/>
      <c r="AZ31" s="729"/>
    </row>
    <row r="32" spans="1:52" s="656" customFormat="1" ht="30" customHeight="1" x14ac:dyDescent="0.2">
      <c r="A32" s="1" t="s">
        <v>1230</v>
      </c>
      <c r="B32" s="567">
        <v>10</v>
      </c>
      <c r="C32" s="235"/>
      <c r="D32" s="83" t="s">
        <v>1318</v>
      </c>
      <c r="E32" s="271" t="s">
        <v>208</v>
      </c>
      <c r="F32" s="723" t="s">
        <v>331</v>
      </c>
      <c r="G32" s="257"/>
      <c r="H32" s="257"/>
      <c r="I32" s="257"/>
      <c r="J32" s="257"/>
      <c r="K32" s="83" t="s">
        <v>210</v>
      </c>
      <c r="L32" s="235"/>
      <c r="M32" s="83" t="s">
        <v>211</v>
      </c>
      <c r="N32" s="83">
        <v>2006</v>
      </c>
      <c r="O32" s="572"/>
      <c r="P32" s="572"/>
      <c r="Q32" s="572"/>
      <c r="R32" s="572"/>
      <c r="S32" s="572"/>
      <c r="T32" s="83" t="s">
        <v>81</v>
      </c>
      <c r="U32" s="96">
        <v>2200000</v>
      </c>
      <c r="V32" s="83" t="s">
        <v>465</v>
      </c>
      <c r="W32" s="803"/>
      <c r="X32" s="815"/>
      <c r="Y32" s="367" t="s">
        <v>72</v>
      </c>
      <c r="Z32" s="83" t="s">
        <v>699</v>
      </c>
      <c r="AA32" s="257"/>
      <c r="AB32" s="569" t="s">
        <v>973</v>
      </c>
      <c r="AC32" s="700" t="str">
        <f t="shared" si="14"/>
        <v>2.06.01</v>
      </c>
      <c r="AD32" s="701" t="str">
        <f t="shared" si="15"/>
        <v>ALAT KANTOR</v>
      </c>
      <c r="AE32" s="702">
        <f t="shared" si="16"/>
        <v>5</v>
      </c>
      <c r="AF32" s="706">
        <f t="shared" si="17"/>
        <v>439998</v>
      </c>
      <c r="AG32" s="704">
        <f t="shared" si="18"/>
        <v>7</v>
      </c>
      <c r="AH32" s="703">
        <f t="shared" si="19"/>
        <v>2199990</v>
      </c>
      <c r="AI32" s="703">
        <f t="shared" si="20"/>
        <v>8</v>
      </c>
      <c r="AJ32" s="703">
        <f t="shared" si="21"/>
        <v>0</v>
      </c>
      <c r="AK32" s="704">
        <f t="shared" si="22"/>
        <v>0</v>
      </c>
      <c r="AL32" s="704">
        <f t="shared" si="23"/>
        <v>0</v>
      </c>
      <c r="AM32" s="704">
        <f t="shared" si="24"/>
        <v>0</v>
      </c>
      <c r="AN32" s="700">
        <f t="shared" si="25"/>
        <v>2006</v>
      </c>
      <c r="AO32" s="705">
        <f t="shared" si="26"/>
        <v>10</v>
      </c>
      <c r="AP32" s="705">
        <f t="shared" si="27"/>
        <v>2199990</v>
      </c>
      <c r="AT32" s="656">
        <v>1</v>
      </c>
      <c r="AU32" s="656" t="s">
        <v>209</v>
      </c>
      <c r="AY32" s="729"/>
      <c r="AZ32" s="729"/>
    </row>
    <row r="33" spans="1:52" s="656" customFormat="1" ht="30" customHeight="1" x14ac:dyDescent="0.2">
      <c r="A33" s="1" t="s">
        <v>1230</v>
      </c>
      <c r="B33" s="567">
        <v>11</v>
      </c>
      <c r="C33" s="235"/>
      <c r="D33" s="83" t="s">
        <v>1254</v>
      </c>
      <c r="E33" s="255" t="s">
        <v>187</v>
      </c>
      <c r="F33" s="723" t="s">
        <v>331</v>
      </c>
      <c r="G33" s="257"/>
      <c r="H33" s="257"/>
      <c r="I33" s="257"/>
      <c r="J33" s="257"/>
      <c r="K33" s="83" t="s">
        <v>207</v>
      </c>
      <c r="L33" s="235"/>
      <c r="M33" s="83" t="s">
        <v>190</v>
      </c>
      <c r="N33" s="83">
        <v>2005</v>
      </c>
      <c r="O33" s="572"/>
      <c r="P33" s="572"/>
      <c r="Q33" s="572"/>
      <c r="R33" s="572"/>
      <c r="S33" s="572"/>
      <c r="T33" s="83" t="s">
        <v>81</v>
      </c>
      <c r="U33" s="96">
        <v>975000</v>
      </c>
      <c r="V33" s="83" t="s">
        <v>465</v>
      </c>
      <c r="W33" s="803"/>
      <c r="X33" s="815"/>
      <c r="Y33" s="367" t="s">
        <v>72</v>
      </c>
      <c r="Z33" s="83" t="s">
        <v>652</v>
      </c>
      <c r="AA33" s="257"/>
      <c r="AB33" s="569" t="s">
        <v>973</v>
      </c>
      <c r="AC33" s="700" t="str">
        <f t="shared" si="14"/>
        <v>2.06.01</v>
      </c>
      <c r="AD33" s="701" t="str">
        <f t="shared" si="15"/>
        <v>ALAT KANTOR</v>
      </c>
      <c r="AE33" s="702">
        <f t="shared" si="16"/>
        <v>5</v>
      </c>
      <c r="AF33" s="706">
        <f t="shared" si="17"/>
        <v>194998</v>
      </c>
      <c r="AG33" s="704">
        <f t="shared" si="18"/>
        <v>8</v>
      </c>
      <c r="AH33" s="703">
        <f t="shared" si="19"/>
        <v>974990</v>
      </c>
      <c r="AI33" s="703">
        <f t="shared" si="20"/>
        <v>9</v>
      </c>
      <c r="AJ33" s="703">
        <f t="shared" si="21"/>
        <v>0</v>
      </c>
      <c r="AK33" s="704">
        <f t="shared" si="22"/>
        <v>0</v>
      </c>
      <c r="AL33" s="704">
        <f t="shared" si="23"/>
        <v>0</v>
      </c>
      <c r="AM33" s="704">
        <f t="shared" si="24"/>
        <v>0</v>
      </c>
      <c r="AN33" s="700">
        <f t="shared" si="25"/>
        <v>2005</v>
      </c>
      <c r="AO33" s="705">
        <f t="shared" si="26"/>
        <v>10</v>
      </c>
      <c r="AP33" s="705">
        <f t="shared" si="27"/>
        <v>974990</v>
      </c>
      <c r="AT33" s="656">
        <v>1</v>
      </c>
      <c r="AU33" s="656" t="s">
        <v>188</v>
      </c>
      <c r="AY33" s="729"/>
      <c r="AZ33" s="729"/>
    </row>
    <row r="34" spans="1:52" s="656" customFormat="1" ht="30" customHeight="1" x14ac:dyDescent="0.2">
      <c r="A34" s="1" t="s">
        <v>1230</v>
      </c>
      <c r="B34" s="567">
        <v>12</v>
      </c>
      <c r="C34" s="235"/>
      <c r="D34" s="83" t="s">
        <v>1274</v>
      </c>
      <c r="E34" s="264" t="s">
        <v>239</v>
      </c>
      <c r="F34" s="723" t="s">
        <v>331</v>
      </c>
      <c r="G34" s="257"/>
      <c r="H34" s="257"/>
      <c r="I34" s="257"/>
      <c r="J34" s="257"/>
      <c r="K34" s="263" t="s">
        <v>201</v>
      </c>
      <c r="L34" s="235"/>
      <c r="M34" s="83" t="s">
        <v>219</v>
      </c>
      <c r="N34" s="263">
        <v>2006</v>
      </c>
      <c r="O34" s="572"/>
      <c r="P34" s="572"/>
      <c r="Q34" s="572"/>
      <c r="R34" s="572"/>
      <c r="S34" s="572"/>
      <c r="T34" s="263" t="s">
        <v>81</v>
      </c>
      <c r="U34" s="266">
        <v>1360000</v>
      </c>
      <c r="V34" s="83" t="s">
        <v>421</v>
      </c>
      <c r="W34" s="803"/>
      <c r="X34" s="815"/>
      <c r="Y34" s="367" t="s">
        <v>72</v>
      </c>
      <c r="Z34" s="83" t="s">
        <v>645</v>
      </c>
      <c r="AA34" s="257"/>
      <c r="AB34" s="569" t="s">
        <v>973</v>
      </c>
      <c r="AC34" s="700" t="str">
        <f t="shared" si="14"/>
        <v>2.06.01</v>
      </c>
      <c r="AD34" s="701" t="str">
        <f t="shared" si="15"/>
        <v>ALAT KANTOR</v>
      </c>
      <c r="AE34" s="702">
        <f t="shared" si="16"/>
        <v>5</v>
      </c>
      <c r="AF34" s="706">
        <f t="shared" si="17"/>
        <v>271998</v>
      </c>
      <c r="AG34" s="704">
        <f t="shared" si="18"/>
        <v>7</v>
      </c>
      <c r="AH34" s="703">
        <f t="shared" si="19"/>
        <v>1359990</v>
      </c>
      <c r="AI34" s="703">
        <f t="shared" si="20"/>
        <v>8</v>
      </c>
      <c r="AJ34" s="703">
        <f t="shared" si="21"/>
        <v>0</v>
      </c>
      <c r="AK34" s="704">
        <f t="shared" si="22"/>
        <v>0</v>
      </c>
      <c r="AL34" s="704">
        <f t="shared" si="23"/>
        <v>0</v>
      </c>
      <c r="AM34" s="704">
        <f t="shared" si="24"/>
        <v>0</v>
      </c>
      <c r="AN34" s="700">
        <f t="shared" si="25"/>
        <v>2006</v>
      </c>
      <c r="AO34" s="705">
        <f t="shared" si="26"/>
        <v>10</v>
      </c>
      <c r="AP34" s="705">
        <f t="shared" si="27"/>
        <v>1359990</v>
      </c>
      <c r="AT34" s="656">
        <v>1</v>
      </c>
      <c r="AU34" s="656" t="s">
        <v>216</v>
      </c>
      <c r="AY34" s="729"/>
      <c r="AZ34" s="729"/>
    </row>
    <row r="35" spans="1:52" s="656" customFormat="1" ht="30" customHeight="1" x14ac:dyDescent="0.2">
      <c r="A35" s="1" t="s">
        <v>1230</v>
      </c>
      <c r="B35" s="567">
        <v>13</v>
      </c>
      <c r="C35" s="235"/>
      <c r="D35" s="83" t="s">
        <v>1255</v>
      </c>
      <c r="E35" s="267" t="s">
        <v>240</v>
      </c>
      <c r="F35" s="723" t="s">
        <v>331</v>
      </c>
      <c r="G35" s="257"/>
      <c r="H35" s="257"/>
      <c r="I35" s="257"/>
      <c r="J35" s="257"/>
      <c r="K35" s="265" t="s">
        <v>197</v>
      </c>
      <c r="L35" s="235"/>
      <c r="M35" s="83" t="s">
        <v>217</v>
      </c>
      <c r="N35" s="265">
        <v>2005</v>
      </c>
      <c r="O35" s="572"/>
      <c r="P35" s="572"/>
      <c r="Q35" s="572"/>
      <c r="R35" s="572"/>
      <c r="S35" s="572"/>
      <c r="T35" s="265" t="s">
        <v>81</v>
      </c>
      <c r="U35" s="268">
        <v>140000</v>
      </c>
      <c r="V35" s="83" t="s">
        <v>421</v>
      </c>
      <c r="W35" s="803"/>
      <c r="X35" s="815"/>
      <c r="Y35" s="367" t="s">
        <v>72</v>
      </c>
      <c r="Z35" s="83" t="s">
        <v>647</v>
      </c>
      <c r="AA35" s="257"/>
      <c r="AB35" s="569" t="s">
        <v>973</v>
      </c>
      <c r="AC35" s="700" t="str">
        <f t="shared" si="14"/>
        <v>2.06.01</v>
      </c>
      <c r="AD35" s="701" t="str">
        <f t="shared" si="15"/>
        <v>ALAT KANTOR</v>
      </c>
      <c r="AE35" s="702">
        <f t="shared" si="16"/>
        <v>5</v>
      </c>
      <c r="AF35" s="706">
        <f t="shared" si="17"/>
        <v>27998</v>
      </c>
      <c r="AG35" s="704">
        <f t="shared" si="18"/>
        <v>8</v>
      </c>
      <c r="AH35" s="703">
        <f t="shared" si="19"/>
        <v>139990</v>
      </c>
      <c r="AI35" s="703">
        <f t="shared" si="20"/>
        <v>9</v>
      </c>
      <c r="AJ35" s="703">
        <f t="shared" si="21"/>
        <v>0</v>
      </c>
      <c r="AK35" s="704">
        <f t="shared" si="22"/>
        <v>0</v>
      </c>
      <c r="AL35" s="704">
        <f t="shared" si="23"/>
        <v>0</v>
      </c>
      <c r="AM35" s="704">
        <f t="shared" si="24"/>
        <v>0</v>
      </c>
      <c r="AN35" s="700">
        <f t="shared" si="25"/>
        <v>2005</v>
      </c>
      <c r="AO35" s="705">
        <f t="shared" si="26"/>
        <v>10</v>
      </c>
      <c r="AP35" s="705">
        <f t="shared" si="27"/>
        <v>139990</v>
      </c>
      <c r="AT35" s="656">
        <v>1</v>
      </c>
      <c r="AU35" s="656" t="s">
        <v>216</v>
      </c>
      <c r="AY35" s="729"/>
      <c r="AZ35" s="729"/>
    </row>
    <row r="36" spans="1:52" s="656" customFormat="1" ht="30" customHeight="1" x14ac:dyDescent="0.2">
      <c r="A36" s="1" t="s">
        <v>1230</v>
      </c>
      <c r="B36" s="567">
        <v>14</v>
      </c>
      <c r="C36" s="235"/>
      <c r="D36" s="83" t="s">
        <v>1256</v>
      </c>
      <c r="E36" s="264" t="s">
        <v>195</v>
      </c>
      <c r="F36" s="723" t="s">
        <v>331</v>
      </c>
      <c r="G36" s="257"/>
      <c r="H36" s="257"/>
      <c r="I36" s="257"/>
      <c r="J36" s="257"/>
      <c r="K36" s="263" t="s">
        <v>230</v>
      </c>
      <c r="L36" s="235"/>
      <c r="M36" s="83" t="s">
        <v>198</v>
      </c>
      <c r="N36" s="263">
        <v>2006</v>
      </c>
      <c r="O36" s="572"/>
      <c r="P36" s="572"/>
      <c r="Q36" s="572"/>
      <c r="R36" s="572"/>
      <c r="S36" s="572"/>
      <c r="T36" s="263" t="s">
        <v>81</v>
      </c>
      <c r="U36" s="266">
        <v>1800000</v>
      </c>
      <c r="V36" s="83" t="s">
        <v>421</v>
      </c>
      <c r="W36" s="803"/>
      <c r="X36" s="815"/>
      <c r="Y36" s="367" t="s">
        <v>72</v>
      </c>
      <c r="Z36" s="83" t="s">
        <v>647</v>
      </c>
      <c r="AA36" s="257"/>
      <c r="AB36" s="569" t="s">
        <v>973</v>
      </c>
      <c r="AC36" s="700" t="str">
        <f t="shared" si="14"/>
        <v>2.06.01</v>
      </c>
      <c r="AD36" s="701" t="str">
        <f t="shared" si="15"/>
        <v>ALAT KANTOR</v>
      </c>
      <c r="AE36" s="702">
        <f t="shared" si="16"/>
        <v>5</v>
      </c>
      <c r="AF36" s="706">
        <f t="shared" si="17"/>
        <v>359998</v>
      </c>
      <c r="AG36" s="704">
        <f t="shared" si="18"/>
        <v>7</v>
      </c>
      <c r="AH36" s="703">
        <f t="shared" si="19"/>
        <v>1799990</v>
      </c>
      <c r="AI36" s="703">
        <f t="shared" si="20"/>
        <v>8</v>
      </c>
      <c r="AJ36" s="703">
        <f t="shared" si="21"/>
        <v>0</v>
      </c>
      <c r="AK36" s="704">
        <f t="shared" si="22"/>
        <v>0</v>
      </c>
      <c r="AL36" s="704">
        <f t="shared" si="23"/>
        <v>0</v>
      </c>
      <c r="AM36" s="704">
        <f t="shared" si="24"/>
        <v>0</v>
      </c>
      <c r="AN36" s="700">
        <f t="shared" si="25"/>
        <v>2006</v>
      </c>
      <c r="AO36" s="705">
        <f t="shared" si="26"/>
        <v>10</v>
      </c>
      <c r="AP36" s="705">
        <f t="shared" si="27"/>
        <v>1799990</v>
      </c>
      <c r="AT36" s="656">
        <v>1</v>
      </c>
      <c r="AU36" s="656" t="s">
        <v>196</v>
      </c>
      <c r="AY36" s="729"/>
      <c r="AZ36" s="729"/>
    </row>
    <row r="37" spans="1:52" s="656" customFormat="1" ht="30" customHeight="1" x14ac:dyDescent="0.2">
      <c r="A37" s="1" t="s">
        <v>1230</v>
      </c>
      <c r="B37" s="567">
        <v>15</v>
      </c>
      <c r="C37" s="235"/>
      <c r="D37" s="83" t="s">
        <v>1256</v>
      </c>
      <c r="E37" s="267" t="s">
        <v>195</v>
      </c>
      <c r="F37" s="723" t="s">
        <v>331</v>
      </c>
      <c r="G37" s="257"/>
      <c r="H37" s="257"/>
      <c r="I37" s="257"/>
      <c r="J37" s="257"/>
      <c r="K37" s="265" t="s">
        <v>230</v>
      </c>
      <c r="L37" s="235"/>
      <c r="M37" s="83" t="s">
        <v>198</v>
      </c>
      <c r="N37" s="263">
        <v>2006</v>
      </c>
      <c r="O37" s="572"/>
      <c r="P37" s="572"/>
      <c r="Q37" s="572"/>
      <c r="R37" s="572"/>
      <c r="S37" s="572"/>
      <c r="T37" s="265" t="s">
        <v>81</v>
      </c>
      <c r="U37" s="268">
        <v>960000</v>
      </c>
      <c r="V37" s="83" t="s">
        <v>421</v>
      </c>
      <c r="W37" s="803"/>
      <c r="X37" s="815"/>
      <c r="Y37" s="367" t="s">
        <v>72</v>
      </c>
      <c r="Z37" s="83" t="s">
        <v>638</v>
      </c>
      <c r="AA37" s="257"/>
      <c r="AB37" s="569" t="s">
        <v>973</v>
      </c>
      <c r="AC37" s="700" t="str">
        <f t="shared" si="14"/>
        <v>2.06.01</v>
      </c>
      <c r="AD37" s="701" t="str">
        <f t="shared" si="15"/>
        <v>ALAT KANTOR</v>
      </c>
      <c r="AE37" s="702">
        <f t="shared" si="16"/>
        <v>5</v>
      </c>
      <c r="AF37" s="706">
        <f t="shared" si="17"/>
        <v>191998</v>
      </c>
      <c r="AG37" s="704">
        <f t="shared" si="18"/>
        <v>7</v>
      </c>
      <c r="AH37" s="703">
        <f t="shared" si="19"/>
        <v>959990</v>
      </c>
      <c r="AI37" s="703">
        <f t="shared" si="20"/>
        <v>8</v>
      </c>
      <c r="AJ37" s="703">
        <f t="shared" si="21"/>
        <v>0</v>
      </c>
      <c r="AK37" s="704">
        <f t="shared" si="22"/>
        <v>0</v>
      </c>
      <c r="AL37" s="704">
        <f t="shared" si="23"/>
        <v>0</v>
      </c>
      <c r="AM37" s="704">
        <f t="shared" si="24"/>
        <v>0</v>
      </c>
      <c r="AN37" s="700">
        <f t="shared" si="25"/>
        <v>2006</v>
      </c>
      <c r="AO37" s="705">
        <f t="shared" si="26"/>
        <v>10</v>
      </c>
      <c r="AP37" s="705">
        <f t="shared" si="27"/>
        <v>959990</v>
      </c>
      <c r="AT37" s="656">
        <v>1</v>
      </c>
      <c r="AU37" s="656" t="s">
        <v>196</v>
      </c>
      <c r="AY37" s="729"/>
      <c r="AZ37" s="729"/>
    </row>
    <row r="38" spans="1:52" s="656" customFormat="1" ht="30" customHeight="1" x14ac:dyDescent="0.2">
      <c r="A38" s="1" t="s">
        <v>1230</v>
      </c>
      <c r="B38" s="567">
        <v>16</v>
      </c>
      <c r="C38" s="235"/>
      <c r="D38" s="83" t="s">
        <v>1257</v>
      </c>
      <c r="E38" s="264" t="s">
        <v>241</v>
      </c>
      <c r="F38" s="723" t="s">
        <v>331</v>
      </c>
      <c r="G38" s="257"/>
      <c r="H38" s="257"/>
      <c r="I38" s="257"/>
      <c r="J38" s="257"/>
      <c r="K38" s="263" t="s">
        <v>243</v>
      </c>
      <c r="L38" s="235"/>
      <c r="M38" s="83" t="s">
        <v>198</v>
      </c>
      <c r="N38" s="263">
        <v>2006</v>
      </c>
      <c r="O38" s="572"/>
      <c r="P38" s="572"/>
      <c r="Q38" s="572"/>
      <c r="R38" s="572"/>
      <c r="S38" s="572"/>
      <c r="T38" s="263" t="s">
        <v>81</v>
      </c>
      <c r="U38" s="266">
        <v>960000</v>
      </c>
      <c r="V38" s="83" t="s">
        <v>421</v>
      </c>
      <c r="W38" s="803"/>
      <c r="X38" s="815"/>
      <c r="Y38" s="367" t="s">
        <v>72</v>
      </c>
      <c r="Z38" s="83" t="s">
        <v>647</v>
      </c>
      <c r="AA38" s="257"/>
      <c r="AB38" s="569" t="s">
        <v>973</v>
      </c>
      <c r="AC38" s="700" t="str">
        <f t="shared" si="14"/>
        <v>2.06.01</v>
      </c>
      <c r="AD38" s="701" t="str">
        <f t="shared" si="15"/>
        <v>ALAT KANTOR</v>
      </c>
      <c r="AE38" s="702">
        <f t="shared" si="16"/>
        <v>5</v>
      </c>
      <c r="AF38" s="706">
        <f t="shared" si="17"/>
        <v>191998</v>
      </c>
      <c r="AG38" s="704">
        <f t="shared" si="18"/>
        <v>7</v>
      </c>
      <c r="AH38" s="703">
        <f t="shared" si="19"/>
        <v>959990</v>
      </c>
      <c r="AI38" s="703">
        <f t="shared" si="20"/>
        <v>8</v>
      </c>
      <c r="AJ38" s="703">
        <f t="shared" si="21"/>
        <v>0</v>
      </c>
      <c r="AK38" s="704">
        <f t="shared" si="22"/>
        <v>0</v>
      </c>
      <c r="AL38" s="704">
        <f t="shared" si="23"/>
        <v>0</v>
      </c>
      <c r="AM38" s="704">
        <f t="shared" si="24"/>
        <v>0</v>
      </c>
      <c r="AN38" s="700">
        <f t="shared" si="25"/>
        <v>2006</v>
      </c>
      <c r="AO38" s="705">
        <f t="shared" si="26"/>
        <v>10</v>
      </c>
      <c r="AP38" s="705">
        <f t="shared" si="27"/>
        <v>959990</v>
      </c>
      <c r="AT38" s="656">
        <v>1</v>
      </c>
      <c r="AU38" s="656" t="s">
        <v>1326</v>
      </c>
      <c r="AY38" s="729"/>
      <c r="AZ38" s="729"/>
    </row>
    <row r="39" spans="1:52" s="656" customFormat="1" ht="30" customHeight="1" x14ac:dyDescent="0.2">
      <c r="A39" s="1" t="s">
        <v>1230</v>
      </c>
      <c r="B39" s="567">
        <v>17</v>
      </c>
      <c r="C39" s="235"/>
      <c r="D39" s="83" t="s">
        <v>1254</v>
      </c>
      <c r="E39" s="267" t="s">
        <v>214</v>
      </c>
      <c r="F39" s="723" t="s">
        <v>331</v>
      </c>
      <c r="G39" s="257"/>
      <c r="H39" s="257"/>
      <c r="I39" s="257"/>
      <c r="J39" s="257"/>
      <c r="K39" s="265" t="s">
        <v>197</v>
      </c>
      <c r="L39" s="235"/>
      <c r="M39" s="83" t="s">
        <v>215</v>
      </c>
      <c r="N39" s="263">
        <v>2006</v>
      </c>
      <c r="O39" s="572"/>
      <c r="P39" s="572"/>
      <c r="Q39" s="572"/>
      <c r="R39" s="572"/>
      <c r="S39" s="572"/>
      <c r="T39" s="265" t="s">
        <v>81</v>
      </c>
      <c r="U39" s="268">
        <v>1125000</v>
      </c>
      <c r="V39" s="83" t="s">
        <v>421</v>
      </c>
      <c r="W39" s="803"/>
      <c r="X39" s="815"/>
      <c r="Y39" s="367" t="s">
        <v>72</v>
      </c>
      <c r="Z39" s="83" t="s">
        <v>647</v>
      </c>
      <c r="AA39" s="257"/>
      <c r="AB39" s="569" t="s">
        <v>973</v>
      </c>
      <c r="AC39" s="700" t="str">
        <f t="shared" si="14"/>
        <v>2.06.01</v>
      </c>
      <c r="AD39" s="701" t="str">
        <f t="shared" si="15"/>
        <v>ALAT KANTOR</v>
      </c>
      <c r="AE39" s="702">
        <f t="shared" si="16"/>
        <v>5</v>
      </c>
      <c r="AF39" s="706">
        <f t="shared" si="17"/>
        <v>224998</v>
      </c>
      <c r="AG39" s="704">
        <f t="shared" si="18"/>
        <v>7</v>
      </c>
      <c r="AH39" s="703">
        <f t="shared" si="19"/>
        <v>1124990</v>
      </c>
      <c r="AI39" s="703">
        <f t="shared" si="20"/>
        <v>8</v>
      </c>
      <c r="AJ39" s="703">
        <f t="shared" si="21"/>
        <v>0</v>
      </c>
      <c r="AK39" s="704">
        <f t="shared" si="22"/>
        <v>0</v>
      </c>
      <c r="AL39" s="704">
        <f t="shared" si="23"/>
        <v>0</v>
      </c>
      <c r="AM39" s="704">
        <f t="shared" si="24"/>
        <v>0</v>
      </c>
      <c r="AN39" s="700">
        <f t="shared" si="25"/>
        <v>2006</v>
      </c>
      <c r="AO39" s="705">
        <f t="shared" si="26"/>
        <v>10</v>
      </c>
      <c r="AP39" s="705">
        <f t="shared" si="27"/>
        <v>1124990</v>
      </c>
      <c r="AT39" s="656">
        <v>1</v>
      </c>
      <c r="AU39" s="656" t="s">
        <v>188</v>
      </c>
      <c r="AY39" s="729"/>
      <c r="AZ39" s="729"/>
    </row>
    <row r="40" spans="1:52" s="656" customFormat="1" ht="30" customHeight="1" x14ac:dyDescent="0.2">
      <c r="A40" s="1" t="s">
        <v>1230</v>
      </c>
      <c r="B40" s="567">
        <v>18</v>
      </c>
      <c r="C40" s="235"/>
      <c r="D40" s="83" t="s">
        <v>1263</v>
      </c>
      <c r="E40" s="264" t="s">
        <v>244</v>
      </c>
      <c r="F40" s="723" t="s">
        <v>331</v>
      </c>
      <c r="G40" s="257"/>
      <c r="H40" s="257"/>
      <c r="I40" s="257"/>
      <c r="J40" s="257"/>
      <c r="K40" s="263" t="s">
        <v>228</v>
      </c>
      <c r="L40" s="235"/>
      <c r="M40" s="83" t="s">
        <v>219</v>
      </c>
      <c r="N40" s="263">
        <v>2006</v>
      </c>
      <c r="O40" s="572"/>
      <c r="P40" s="572"/>
      <c r="Q40" s="572"/>
      <c r="R40" s="572"/>
      <c r="S40" s="572"/>
      <c r="T40" s="263" t="s">
        <v>81</v>
      </c>
      <c r="U40" s="266">
        <v>800000</v>
      </c>
      <c r="V40" s="83" t="s">
        <v>421</v>
      </c>
      <c r="W40" s="803"/>
      <c r="X40" s="815"/>
      <c r="Y40" s="367" t="s">
        <v>72</v>
      </c>
      <c r="Z40" s="83" t="s">
        <v>647</v>
      </c>
      <c r="AA40" s="257"/>
      <c r="AB40" s="569" t="s">
        <v>973</v>
      </c>
      <c r="AC40" s="700" t="str">
        <f t="shared" si="14"/>
        <v>2.06.01</v>
      </c>
      <c r="AD40" s="701" t="str">
        <f t="shared" si="15"/>
        <v>ALAT KANTOR</v>
      </c>
      <c r="AE40" s="702">
        <f t="shared" si="16"/>
        <v>5</v>
      </c>
      <c r="AF40" s="706">
        <f t="shared" si="17"/>
        <v>159998</v>
      </c>
      <c r="AG40" s="704">
        <f t="shared" si="18"/>
        <v>7</v>
      </c>
      <c r="AH40" s="703">
        <f t="shared" si="19"/>
        <v>799990</v>
      </c>
      <c r="AI40" s="703">
        <f t="shared" si="20"/>
        <v>8</v>
      </c>
      <c r="AJ40" s="703">
        <f t="shared" si="21"/>
        <v>0</v>
      </c>
      <c r="AK40" s="704">
        <f t="shared" si="22"/>
        <v>0</v>
      </c>
      <c r="AL40" s="704">
        <f t="shared" si="23"/>
        <v>0</v>
      </c>
      <c r="AM40" s="704">
        <f t="shared" si="24"/>
        <v>0</v>
      </c>
      <c r="AN40" s="700">
        <f t="shared" si="25"/>
        <v>2006</v>
      </c>
      <c r="AO40" s="705">
        <f t="shared" si="26"/>
        <v>10</v>
      </c>
      <c r="AP40" s="705">
        <f t="shared" si="27"/>
        <v>799990</v>
      </c>
      <c r="AT40" s="656">
        <v>1</v>
      </c>
      <c r="AU40" s="656" t="s">
        <v>245</v>
      </c>
      <c r="AY40" s="729"/>
      <c r="AZ40" s="729"/>
    </row>
    <row r="41" spans="1:52" s="656" customFormat="1" ht="30" customHeight="1" x14ac:dyDescent="0.2">
      <c r="A41" s="1" t="s">
        <v>1230</v>
      </c>
      <c r="B41" s="567">
        <v>19</v>
      </c>
      <c r="C41" s="235"/>
      <c r="D41" s="83" t="s">
        <v>1257</v>
      </c>
      <c r="E41" s="267" t="s">
        <v>191</v>
      </c>
      <c r="F41" s="723" t="s">
        <v>331</v>
      </c>
      <c r="G41" s="257"/>
      <c r="H41" s="257"/>
      <c r="I41" s="257"/>
      <c r="J41" s="257"/>
      <c r="K41" s="265" t="s">
        <v>243</v>
      </c>
      <c r="L41" s="235"/>
      <c r="M41" s="83" t="s">
        <v>198</v>
      </c>
      <c r="N41" s="263">
        <v>2006</v>
      </c>
      <c r="O41" s="572"/>
      <c r="P41" s="572"/>
      <c r="Q41" s="572"/>
      <c r="R41" s="572"/>
      <c r="S41" s="572"/>
      <c r="T41" s="265" t="s">
        <v>81</v>
      </c>
      <c r="U41" s="268">
        <v>640000</v>
      </c>
      <c r="V41" s="83" t="s">
        <v>421</v>
      </c>
      <c r="W41" s="803"/>
      <c r="X41" s="815"/>
      <c r="Y41" s="367" t="s">
        <v>72</v>
      </c>
      <c r="Z41" s="83" t="s">
        <v>652</v>
      </c>
      <c r="AA41" s="257"/>
      <c r="AB41" s="569" t="s">
        <v>973</v>
      </c>
      <c r="AC41" s="700" t="str">
        <f t="shared" si="14"/>
        <v>2.06.01</v>
      </c>
      <c r="AD41" s="701" t="str">
        <f t="shared" si="15"/>
        <v>ALAT KANTOR</v>
      </c>
      <c r="AE41" s="702">
        <f t="shared" si="16"/>
        <v>5</v>
      </c>
      <c r="AF41" s="706">
        <f t="shared" si="17"/>
        <v>127998</v>
      </c>
      <c r="AG41" s="704">
        <f t="shared" si="18"/>
        <v>7</v>
      </c>
      <c r="AH41" s="703">
        <f t="shared" si="19"/>
        <v>639990</v>
      </c>
      <c r="AI41" s="703">
        <f t="shared" si="20"/>
        <v>8</v>
      </c>
      <c r="AJ41" s="703">
        <f t="shared" si="21"/>
        <v>0</v>
      </c>
      <c r="AK41" s="704">
        <f t="shared" si="22"/>
        <v>0</v>
      </c>
      <c r="AL41" s="704">
        <f t="shared" si="23"/>
        <v>0</v>
      </c>
      <c r="AM41" s="704">
        <f t="shared" si="24"/>
        <v>0</v>
      </c>
      <c r="AN41" s="700">
        <f t="shared" si="25"/>
        <v>2006</v>
      </c>
      <c r="AO41" s="705">
        <f t="shared" si="26"/>
        <v>10</v>
      </c>
      <c r="AP41" s="705">
        <f t="shared" si="27"/>
        <v>639990</v>
      </c>
      <c r="AT41" s="656">
        <v>1</v>
      </c>
      <c r="AU41" s="656" t="s">
        <v>242</v>
      </c>
      <c r="AY41" s="729"/>
      <c r="AZ41" s="729"/>
    </row>
    <row r="42" spans="1:52" s="656" customFormat="1" ht="30" customHeight="1" x14ac:dyDescent="0.2">
      <c r="A42" s="1" t="s">
        <v>1230</v>
      </c>
      <c r="B42" s="567">
        <v>20</v>
      </c>
      <c r="C42" s="235"/>
      <c r="D42" s="83" t="s">
        <v>1273</v>
      </c>
      <c r="E42" s="264" t="s">
        <v>227</v>
      </c>
      <c r="F42" s="723" t="s">
        <v>331</v>
      </c>
      <c r="G42" s="257"/>
      <c r="H42" s="257"/>
      <c r="I42" s="257"/>
      <c r="J42" s="257"/>
      <c r="K42" s="263" t="s">
        <v>230</v>
      </c>
      <c r="L42" s="235"/>
      <c r="M42" s="83" t="s">
        <v>198</v>
      </c>
      <c r="N42" s="263">
        <v>2006</v>
      </c>
      <c r="O42" s="572"/>
      <c r="P42" s="572"/>
      <c r="Q42" s="572"/>
      <c r="R42" s="572"/>
      <c r="S42" s="572"/>
      <c r="T42" s="263" t="s">
        <v>81</v>
      </c>
      <c r="U42" s="266">
        <v>1440000</v>
      </c>
      <c r="V42" s="83" t="s">
        <v>421</v>
      </c>
      <c r="W42" s="803"/>
      <c r="X42" s="815"/>
      <c r="Y42" s="367" t="s">
        <v>72</v>
      </c>
      <c r="Z42" s="83" t="s">
        <v>638</v>
      </c>
      <c r="AA42" s="257"/>
      <c r="AB42" s="569" t="s">
        <v>973</v>
      </c>
      <c r="AC42" s="700" t="str">
        <f t="shared" si="14"/>
        <v>2.06.01</v>
      </c>
      <c r="AD42" s="701" t="str">
        <f t="shared" si="15"/>
        <v>ALAT KANTOR</v>
      </c>
      <c r="AE42" s="702">
        <f t="shared" si="16"/>
        <v>5</v>
      </c>
      <c r="AF42" s="706">
        <f t="shared" si="17"/>
        <v>287998</v>
      </c>
      <c r="AG42" s="704">
        <f t="shared" si="18"/>
        <v>7</v>
      </c>
      <c r="AH42" s="703">
        <f t="shared" si="19"/>
        <v>1439990</v>
      </c>
      <c r="AI42" s="703">
        <f t="shared" si="20"/>
        <v>8</v>
      </c>
      <c r="AJ42" s="703">
        <f t="shared" si="21"/>
        <v>0</v>
      </c>
      <c r="AK42" s="704">
        <f t="shared" si="22"/>
        <v>0</v>
      </c>
      <c r="AL42" s="704">
        <f t="shared" si="23"/>
        <v>0</v>
      </c>
      <c r="AM42" s="704">
        <f t="shared" si="24"/>
        <v>0</v>
      </c>
      <c r="AN42" s="700">
        <f t="shared" si="25"/>
        <v>2006</v>
      </c>
      <c r="AO42" s="705">
        <f t="shared" si="26"/>
        <v>10</v>
      </c>
      <c r="AP42" s="705">
        <f t="shared" si="27"/>
        <v>1439990</v>
      </c>
      <c r="AT42" s="656">
        <v>1</v>
      </c>
      <c r="AU42" s="656" t="s">
        <v>216</v>
      </c>
      <c r="AY42" s="729"/>
      <c r="AZ42" s="729"/>
    </row>
    <row r="43" spans="1:52" s="656" customFormat="1" ht="30" customHeight="1" x14ac:dyDescent="0.2">
      <c r="A43" s="1" t="s">
        <v>1230</v>
      </c>
      <c r="B43" s="588">
        <v>21</v>
      </c>
      <c r="C43" s="384"/>
      <c r="D43" s="83" t="s">
        <v>1257</v>
      </c>
      <c r="E43" s="641" t="s">
        <v>246</v>
      </c>
      <c r="F43" s="723" t="s">
        <v>331</v>
      </c>
      <c r="G43" s="366"/>
      <c r="H43" s="366"/>
      <c r="I43" s="366"/>
      <c r="J43" s="366"/>
      <c r="K43" s="590" t="s">
        <v>218</v>
      </c>
      <c r="L43" s="384"/>
      <c r="M43" s="343" t="s">
        <v>217</v>
      </c>
      <c r="N43" s="590">
        <v>2006</v>
      </c>
      <c r="O43" s="386"/>
      <c r="P43" s="386"/>
      <c r="Q43" s="386"/>
      <c r="R43" s="386"/>
      <c r="S43" s="386"/>
      <c r="T43" s="590" t="s">
        <v>81</v>
      </c>
      <c r="U43" s="642">
        <v>2450000</v>
      </c>
      <c r="V43" s="343" t="s">
        <v>421</v>
      </c>
      <c r="W43" s="808"/>
      <c r="X43" s="815"/>
      <c r="Y43" s="383" t="s">
        <v>72</v>
      </c>
      <c r="Z43" s="343" t="s">
        <v>645</v>
      </c>
      <c r="AA43" s="366"/>
      <c r="AB43" s="569" t="s">
        <v>973</v>
      </c>
      <c r="AC43" s="700" t="str">
        <f t="shared" si="14"/>
        <v>2.06.01</v>
      </c>
      <c r="AD43" s="701" t="str">
        <f t="shared" si="15"/>
        <v>ALAT KANTOR</v>
      </c>
      <c r="AE43" s="702">
        <f t="shared" si="16"/>
        <v>5</v>
      </c>
      <c r="AF43" s="706">
        <f t="shared" si="17"/>
        <v>489998</v>
      </c>
      <c r="AG43" s="704">
        <f t="shared" si="18"/>
        <v>7</v>
      </c>
      <c r="AH43" s="703">
        <f t="shared" si="19"/>
        <v>2449990</v>
      </c>
      <c r="AI43" s="703">
        <f t="shared" si="20"/>
        <v>8</v>
      </c>
      <c r="AJ43" s="703">
        <f t="shared" si="21"/>
        <v>0</v>
      </c>
      <c r="AK43" s="704">
        <f t="shared" si="22"/>
        <v>0</v>
      </c>
      <c r="AL43" s="704">
        <f t="shared" si="23"/>
        <v>0</v>
      </c>
      <c r="AM43" s="704">
        <f t="shared" si="24"/>
        <v>0</v>
      </c>
      <c r="AN43" s="700">
        <f t="shared" si="25"/>
        <v>2006</v>
      </c>
      <c r="AO43" s="705">
        <f t="shared" si="26"/>
        <v>10</v>
      </c>
      <c r="AP43" s="705">
        <f t="shared" si="27"/>
        <v>2449990</v>
      </c>
      <c r="AT43" s="656">
        <v>1</v>
      </c>
      <c r="AU43" s="656" t="s">
        <v>242</v>
      </c>
      <c r="AY43" s="729"/>
      <c r="AZ43" s="729"/>
    </row>
    <row r="44" spans="1:52" s="656" customFormat="1" ht="30" customHeight="1" x14ac:dyDescent="0.2">
      <c r="A44" s="1" t="s">
        <v>1230</v>
      </c>
      <c r="B44" s="567">
        <v>22</v>
      </c>
      <c r="C44" s="235"/>
      <c r="D44" s="83" t="s">
        <v>1318</v>
      </c>
      <c r="E44" s="267" t="s">
        <v>208</v>
      </c>
      <c r="F44" s="723" t="s">
        <v>331</v>
      </c>
      <c r="G44" s="257"/>
      <c r="H44" s="257"/>
      <c r="I44" s="257"/>
      <c r="J44" s="257"/>
      <c r="K44" s="265" t="s">
        <v>248</v>
      </c>
      <c r="L44" s="235"/>
      <c r="M44" s="83" t="s">
        <v>211</v>
      </c>
      <c r="N44" s="263">
        <v>2006</v>
      </c>
      <c r="O44" s="572"/>
      <c r="P44" s="572"/>
      <c r="Q44" s="572"/>
      <c r="R44" s="572"/>
      <c r="S44" s="572"/>
      <c r="T44" s="265" t="s">
        <v>81</v>
      </c>
      <c r="U44" s="268">
        <v>2975000</v>
      </c>
      <c r="V44" s="83" t="s">
        <v>465</v>
      </c>
      <c r="W44" s="803"/>
      <c r="X44" s="815"/>
      <c r="Y44" s="367" t="s">
        <v>72</v>
      </c>
      <c r="Z44" s="83" t="s">
        <v>647</v>
      </c>
      <c r="AA44" s="257"/>
      <c r="AB44" s="569" t="s">
        <v>973</v>
      </c>
      <c r="AC44" s="700" t="str">
        <f t="shared" si="14"/>
        <v>2.06.01</v>
      </c>
      <c r="AD44" s="701" t="str">
        <f t="shared" si="15"/>
        <v>ALAT KANTOR</v>
      </c>
      <c r="AE44" s="702">
        <f t="shared" si="16"/>
        <v>5</v>
      </c>
      <c r="AF44" s="706">
        <f t="shared" si="17"/>
        <v>594998</v>
      </c>
      <c r="AG44" s="704">
        <f t="shared" si="18"/>
        <v>7</v>
      </c>
      <c r="AH44" s="703">
        <f t="shared" si="19"/>
        <v>2974990</v>
      </c>
      <c r="AI44" s="703">
        <f t="shared" si="20"/>
        <v>8</v>
      </c>
      <c r="AJ44" s="703">
        <f t="shared" si="21"/>
        <v>0</v>
      </c>
      <c r="AK44" s="704">
        <f t="shared" si="22"/>
        <v>0</v>
      </c>
      <c r="AL44" s="704">
        <f t="shared" si="23"/>
        <v>0</v>
      </c>
      <c r="AM44" s="704">
        <f t="shared" si="24"/>
        <v>0</v>
      </c>
      <c r="AN44" s="700">
        <f t="shared" si="25"/>
        <v>2006</v>
      </c>
      <c r="AO44" s="705">
        <f t="shared" si="26"/>
        <v>10</v>
      </c>
      <c r="AP44" s="705">
        <f t="shared" si="27"/>
        <v>2974990</v>
      </c>
      <c r="AT44" s="656">
        <v>1</v>
      </c>
      <c r="AU44" s="656" t="s">
        <v>247</v>
      </c>
      <c r="AY44" s="729"/>
      <c r="AZ44" s="729"/>
    </row>
    <row r="45" spans="1:52" s="656" customFormat="1" ht="30" customHeight="1" x14ac:dyDescent="0.2">
      <c r="A45" s="1" t="s">
        <v>1230</v>
      </c>
      <c r="B45" s="567">
        <v>23</v>
      </c>
      <c r="C45" s="235"/>
      <c r="D45" s="83" t="s">
        <v>1254</v>
      </c>
      <c r="E45" s="264" t="s">
        <v>187</v>
      </c>
      <c r="F45" s="723" t="s">
        <v>331</v>
      </c>
      <c r="G45" s="257"/>
      <c r="H45" s="257"/>
      <c r="I45" s="257"/>
      <c r="J45" s="257"/>
      <c r="K45" s="263" t="s">
        <v>249</v>
      </c>
      <c r="L45" s="235"/>
      <c r="M45" s="83" t="s">
        <v>190</v>
      </c>
      <c r="N45" s="263">
        <v>2002</v>
      </c>
      <c r="O45" s="572"/>
      <c r="P45" s="572"/>
      <c r="Q45" s="572"/>
      <c r="R45" s="572"/>
      <c r="S45" s="572"/>
      <c r="T45" s="263" t="s">
        <v>81</v>
      </c>
      <c r="U45" s="266">
        <v>845000</v>
      </c>
      <c r="V45" s="83" t="s">
        <v>465</v>
      </c>
      <c r="W45" s="803"/>
      <c r="X45" s="815"/>
      <c r="Y45" s="367" t="s">
        <v>72</v>
      </c>
      <c r="Z45" s="83" t="s">
        <v>645</v>
      </c>
      <c r="AA45" s="257"/>
      <c r="AB45" s="569" t="s">
        <v>973</v>
      </c>
      <c r="AC45" s="700" t="str">
        <f t="shared" si="14"/>
        <v>2.06.01</v>
      </c>
      <c r="AD45" s="701" t="str">
        <f t="shared" si="15"/>
        <v>ALAT KANTOR</v>
      </c>
      <c r="AE45" s="702">
        <f t="shared" si="16"/>
        <v>5</v>
      </c>
      <c r="AF45" s="706">
        <f t="shared" si="17"/>
        <v>168998</v>
      </c>
      <c r="AG45" s="704">
        <f t="shared" si="18"/>
        <v>11</v>
      </c>
      <c r="AH45" s="703">
        <f t="shared" si="19"/>
        <v>844990</v>
      </c>
      <c r="AI45" s="703">
        <f t="shared" si="20"/>
        <v>12</v>
      </c>
      <c r="AJ45" s="703">
        <f t="shared" si="21"/>
        <v>0</v>
      </c>
      <c r="AK45" s="704">
        <f t="shared" si="22"/>
        <v>0</v>
      </c>
      <c r="AL45" s="704">
        <f t="shared" si="23"/>
        <v>0</v>
      </c>
      <c r="AM45" s="704">
        <f t="shared" si="24"/>
        <v>0</v>
      </c>
      <c r="AN45" s="700">
        <f t="shared" si="25"/>
        <v>2002</v>
      </c>
      <c r="AO45" s="705">
        <f t="shared" si="26"/>
        <v>10</v>
      </c>
      <c r="AP45" s="705">
        <f t="shared" si="27"/>
        <v>844990</v>
      </c>
      <c r="AT45" s="656">
        <v>1</v>
      </c>
      <c r="AU45" s="656" t="s">
        <v>188</v>
      </c>
      <c r="AY45" s="729"/>
      <c r="AZ45" s="729"/>
    </row>
    <row r="46" spans="1:52" s="656" customFormat="1" ht="30" customHeight="1" x14ac:dyDescent="0.2">
      <c r="A46" s="1" t="s">
        <v>1230</v>
      </c>
      <c r="B46" s="567">
        <v>24</v>
      </c>
      <c r="C46" s="384"/>
      <c r="D46" s="83" t="s">
        <v>1254</v>
      </c>
      <c r="E46" s="589" t="s">
        <v>187</v>
      </c>
      <c r="F46" s="723" t="s">
        <v>331</v>
      </c>
      <c r="G46" s="366"/>
      <c r="H46" s="366"/>
      <c r="I46" s="366"/>
      <c r="J46" s="366"/>
      <c r="K46" s="472" t="s">
        <v>207</v>
      </c>
      <c r="L46" s="384"/>
      <c r="M46" s="343" t="s">
        <v>190</v>
      </c>
      <c r="N46" s="590">
        <v>2002</v>
      </c>
      <c r="O46" s="386"/>
      <c r="P46" s="386"/>
      <c r="Q46" s="386"/>
      <c r="R46" s="386"/>
      <c r="S46" s="386"/>
      <c r="T46" s="472" t="s">
        <v>81</v>
      </c>
      <c r="U46" s="476">
        <v>1560000</v>
      </c>
      <c r="V46" s="343" t="s">
        <v>465</v>
      </c>
      <c r="W46" s="808"/>
      <c r="X46" s="815"/>
      <c r="Y46" s="383" t="s">
        <v>72</v>
      </c>
      <c r="Z46" s="343" t="s">
        <v>652</v>
      </c>
      <c r="AA46" s="366"/>
      <c r="AB46" s="591" t="s">
        <v>973</v>
      </c>
      <c r="AC46" s="700" t="str">
        <f t="shared" si="14"/>
        <v>2.06.01</v>
      </c>
      <c r="AD46" s="701" t="str">
        <f t="shared" si="15"/>
        <v>ALAT KANTOR</v>
      </c>
      <c r="AE46" s="702">
        <f t="shared" si="16"/>
        <v>5</v>
      </c>
      <c r="AF46" s="706">
        <f t="shared" si="17"/>
        <v>311998</v>
      </c>
      <c r="AG46" s="704">
        <f t="shared" si="18"/>
        <v>11</v>
      </c>
      <c r="AH46" s="703">
        <f t="shared" si="19"/>
        <v>1559990</v>
      </c>
      <c r="AI46" s="703">
        <f t="shared" si="20"/>
        <v>12</v>
      </c>
      <c r="AJ46" s="703">
        <f t="shared" si="21"/>
        <v>0</v>
      </c>
      <c r="AK46" s="704">
        <f t="shared" si="22"/>
        <v>0</v>
      </c>
      <c r="AL46" s="704">
        <f t="shared" si="23"/>
        <v>0</v>
      </c>
      <c r="AM46" s="704">
        <f t="shared" si="24"/>
        <v>0</v>
      </c>
      <c r="AN46" s="700">
        <f t="shared" si="25"/>
        <v>2002</v>
      </c>
      <c r="AO46" s="705">
        <f t="shared" si="26"/>
        <v>10</v>
      </c>
      <c r="AP46" s="705">
        <f t="shared" si="27"/>
        <v>1559990</v>
      </c>
      <c r="AT46" s="656">
        <v>1</v>
      </c>
      <c r="AU46" s="656" t="s">
        <v>188</v>
      </c>
      <c r="AY46" s="729"/>
      <c r="AZ46" s="729"/>
    </row>
    <row r="47" spans="1:52" s="656" customFormat="1" ht="30" customHeight="1" x14ac:dyDescent="0.2">
      <c r="A47" s="1" t="s">
        <v>1230</v>
      </c>
      <c r="B47" s="567">
        <v>25</v>
      </c>
      <c r="C47" s="235"/>
      <c r="D47" s="83" t="s">
        <v>1254</v>
      </c>
      <c r="E47" s="264" t="s">
        <v>187</v>
      </c>
      <c r="F47" s="723" t="s">
        <v>331</v>
      </c>
      <c r="G47" s="257"/>
      <c r="H47" s="257"/>
      <c r="I47" s="257"/>
      <c r="J47" s="257"/>
      <c r="K47" s="263" t="s">
        <v>250</v>
      </c>
      <c r="L47" s="235"/>
      <c r="M47" s="83" t="s">
        <v>190</v>
      </c>
      <c r="N47" s="263">
        <v>2004</v>
      </c>
      <c r="O47" s="572"/>
      <c r="P47" s="572"/>
      <c r="Q47" s="572"/>
      <c r="R47" s="572"/>
      <c r="S47" s="572"/>
      <c r="T47" s="263" t="s">
        <v>81</v>
      </c>
      <c r="U47" s="266">
        <v>975000</v>
      </c>
      <c r="V47" s="83" t="s">
        <v>465</v>
      </c>
      <c r="W47" s="803"/>
      <c r="X47" s="815"/>
      <c r="Y47" s="367" t="s">
        <v>72</v>
      </c>
      <c r="Z47" s="83" t="s">
        <v>645</v>
      </c>
      <c r="AA47" s="257"/>
      <c r="AB47" s="569" t="s">
        <v>973</v>
      </c>
      <c r="AC47" s="700" t="str">
        <f t="shared" si="14"/>
        <v>2.06.01</v>
      </c>
      <c r="AD47" s="701" t="str">
        <f t="shared" si="15"/>
        <v>ALAT KANTOR</v>
      </c>
      <c r="AE47" s="702">
        <f t="shared" si="16"/>
        <v>5</v>
      </c>
      <c r="AF47" s="706">
        <f t="shared" si="17"/>
        <v>194998</v>
      </c>
      <c r="AG47" s="704">
        <f t="shared" si="18"/>
        <v>9</v>
      </c>
      <c r="AH47" s="703">
        <f t="shared" si="19"/>
        <v>974990</v>
      </c>
      <c r="AI47" s="703">
        <f t="shared" si="20"/>
        <v>10</v>
      </c>
      <c r="AJ47" s="703">
        <f t="shared" si="21"/>
        <v>0</v>
      </c>
      <c r="AK47" s="704">
        <f t="shared" si="22"/>
        <v>0</v>
      </c>
      <c r="AL47" s="704">
        <f t="shared" si="23"/>
        <v>0</v>
      </c>
      <c r="AM47" s="704">
        <f t="shared" si="24"/>
        <v>0</v>
      </c>
      <c r="AN47" s="700">
        <f t="shared" si="25"/>
        <v>2004</v>
      </c>
      <c r="AO47" s="705">
        <f t="shared" si="26"/>
        <v>10</v>
      </c>
      <c r="AP47" s="705">
        <f t="shared" si="27"/>
        <v>974990</v>
      </c>
      <c r="AT47" s="656">
        <v>1</v>
      </c>
      <c r="AU47" s="656" t="s">
        <v>188</v>
      </c>
      <c r="AY47" s="729"/>
      <c r="AZ47" s="729"/>
    </row>
    <row r="48" spans="1:52" s="656" customFormat="1" ht="30" customHeight="1" x14ac:dyDescent="0.2">
      <c r="A48" s="1" t="s">
        <v>1230</v>
      </c>
      <c r="B48" s="567">
        <v>26</v>
      </c>
      <c r="C48" s="235"/>
      <c r="D48" s="83" t="s">
        <v>1254</v>
      </c>
      <c r="E48" s="267" t="s">
        <v>214</v>
      </c>
      <c r="F48" s="723" t="s">
        <v>331</v>
      </c>
      <c r="G48" s="257"/>
      <c r="H48" s="257"/>
      <c r="I48" s="257"/>
      <c r="J48" s="257"/>
      <c r="K48" s="265" t="s">
        <v>197</v>
      </c>
      <c r="L48" s="235"/>
      <c r="M48" s="83" t="s">
        <v>215</v>
      </c>
      <c r="N48" s="265">
        <v>2006</v>
      </c>
      <c r="O48" s="572"/>
      <c r="P48" s="572"/>
      <c r="Q48" s="572"/>
      <c r="R48" s="572"/>
      <c r="S48" s="572"/>
      <c r="T48" s="265" t="s">
        <v>81</v>
      </c>
      <c r="U48" s="268">
        <v>1125000</v>
      </c>
      <c r="V48" s="83" t="s">
        <v>421</v>
      </c>
      <c r="W48" s="803"/>
      <c r="X48" s="815"/>
      <c r="Y48" s="367" t="s">
        <v>72</v>
      </c>
      <c r="Z48" s="83" t="s">
        <v>652</v>
      </c>
      <c r="AA48" s="257"/>
      <c r="AB48" s="569" t="s">
        <v>973</v>
      </c>
      <c r="AC48" s="700" t="str">
        <f t="shared" si="14"/>
        <v>2.06.01</v>
      </c>
      <c r="AD48" s="701" t="str">
        <f t="shared" si="15"/>
        <v>ALAT KANTOR</v>
      </c>
      <c r="AE48" s="702">
        <f t="shared" si="16"/>
        <v>5</v>
      </c>
      <c r="AF48" s="706">
        <f t="shared" si="17"/>
        <v>224998</v>
      </c>
      <c r="AG48" s="704">
        <f t="shared" si="18"/>
        <v>7</v>
      </c>
      <c r="AH48" s="703">
        <f t="shared" si="19"/>
        <v>1124990</v>
      </c>
      <c r="AI48" s="703">
        <f t="shared" si="20"/>
        <v>8</v>
      </c>
      <c r="AJ48" s="703">
        <f t="shared" si="21"/>
        <v>0</v>
      </c>
      <c r="AK48" s="704">
        <f t="shared" si="22"/>
        <v>0</v>
      </c>
      <c r="AL48" s="704">
        <f t="shared" si="23"/>
        <v>0</v>
      </c>
      <c r="AM48" s="704">
        <f t="shared" si="24"/>
        <v>0</v>
      </c>
      <c r="AN48" s="700">
        <f t="shared" si="25"/>
        <v>2006</v>
      </c>
      <c r="AO48" s="705">
        <f t="shared" si="26"/>
        <v>10</v>
      </c>
      <c r="AP48" s="705">
        <f t="shared" si="27"/>
        <v>1124990</v>
      </c>
      <c r="AT48" s="656">
        <v>1</v>
      </c>
      <c r="AU48" s="656" t="s">
        <v>188</v>
      </c>
      <c r="AY48" s="729"/>
      <c r="AZ48" s="729"/>
    </row>
    <row r="49" spans="1:52" s="656" customFormat="1" ht="30" customHeight="1" x14ac:dyDescent="0.2">
      <c r="A49" s="1" t="s">
        <v>1230</v>
      </c>
      <c r="B49" s="567">
        <v>27</v>
      </c>
      <c r="C49" s="235"/>
      <c r="D49" s="83" t="s">
        <v>1318</v>
      </c>
      <c r="E49" s="267" t="s">
        <v>208</v>
      </c>
      <c r="F49" s="723" t="s">
        <v>331</v>
      </c>
      <c r="G49" s="257"/>
      <c r="H49" s="257"/>
      <c r="I49" s="257"/>
      <c r="J49" s="257"/>
      <c r="K49" s="265" t="s">
        <v>210</v>
      </c>
      <c r="L49" s="235"/>
      <c r="M49" s="83" t="s">
        <v>211</v>
      </c>
      <c r="N49" s="265">
        <v>2006</v>
      </c>
      <c r="O49" s="572"/>
      <c r="P49" s="572"/>
      <c r="Q49" s="572"/>
      <c r="R49" s="572"/>
      <c r="S49" s="572"/>
      <c r="T49" s="265" t="s">
        <v>81</v>
      </c>
      <c r="U49" s="268">
        <v>2062500</v>
      </c>
      <c r="V49" s="83" t="s">
        <v>421</v>
      </c>
      <c r="W49" s="803"/>
      <c r="X49" s="815"/>
      <c r="Y49" s="367" t="s">
        <v>72</v>
      </c>
      <c r="Z49" s="83" t="s">
        <v>647</v>
      </c>
      <c r="AA49" s="257"/>
      <c r="AB49" s="569" t="s">
        <v>973</v>
      </c>
      <c r="AC49" s="700" t="str">
        <f t="shared" si="14"/>
        <v>2.06.01</v>
      </c>
      <c r="AD49" s="701" t="str">
        <f t="shared" si="15"/>
        <v>ALAT KANTOR</v>
      </c>
      <c r="AE49" s="702">
        <f t="shared" si="16"/>
        <v>5</v>
      </c>
      <c r="AF49" s="706">
        <f t="shared" si="17"/>
        <v>412498</v>
      </c>
      <c r="AG49" s="704">
        <f t="shared" si="18"/>
        <v>7</v>
      </c>
      <c r="AH49" s="703">
        <f t="shared" si="19"/>
        <v>2062490</v>
      </c>
      <c r="AI49" s="703">
        <f t="shared" si="20"/>
        <v>8</v>
      </c>
      <c r="AJ49" s="703">
        <f t="shared" si="21"/>
        <v>0</v>
      </c>
      <c r="AK49" s="704">
        <f t="shared" si="22"/>
        <v>0</v>
      </c>
      <c r="AL49" s="704">
        <f t="shared" si="23"/>
        <v>0</v>
      </c>
      <c r="AM49" s="704">
        <f t="shared" si="24"/>
        <v>0</v>
      </c>
      <c r="AN49" s="700">
        <f t="shared" si="25"/>
        <v>2006</v>
      </c>
      <c r="AO49" s="705">
        <f t="shared" si="26"/>
        <v>10</v>
      </c>
      <c r="AP49" s="705">
        <f t="shared" si="27"/>
        <v>2062490</v>
      </c>
      <c r="AT49" s="656">
        <v>1</v>
      </c>
      <c r="AU49" s="656" t="s">
        <v>247</v>
      </c>
      <c r="AY49" s="729"/>
      <c r="AZ49" s="729"/>
    </row>
    <row r="50" spans="1:52" s="656" customFormat="1" ht="30" customHeight="1" x14ac:dyDescent="0.2">
      <c r="A50" s="1" t="s">
        <v>1230</v>
      </c>
      <c r="B50" s="567">
        <v>28</v>
      </c>
      <c r="C50" s="235"/>
      <c r="D50" s="83" t="s">
        <v>1258</v>
      </c>
      <c r="E50" s="264" t="s">
        <v>251</v>
      </c>
      <c r="F50" s="723" t="s">
        <v>331</v>
      </c>
      <c r="G50" s="257"/>
      <c r="H50" s="257"/>
      <c r="I50" s="257"/>
      <c r="J50" s="257"/>
      <c r="K50" s="263" t="s">
        <v>253</v>
      </c>
      <c r="L50" s="235"/>
      <c r="M50" s="83" t="s">
        <v>254</v>
      </c>
      <c r="N50" s="265">
        <v>2006</v>
      </c>
      <c r="O50" s="572"/>
      <c r="P50" s="572"/>
      <c r="Q50" s="572"/>
      <c r="R50" s="572"/>
      <c r="S50" s="572"/>
      <c r="T50" s="263" t="s">
        <v>81</v>
      </c>
      <c r="U50" s="266">
        <v>140000</v>
      </c>
      <c r="V50" s="83" t="s">
        <v>465</v>
      </c>
      <c r="W50" s="803"/>
      <c r="X50" s="815"/>
      <c r="Y50" s="367" t="s">
        <v>72</v>
      </c>
      <c r="Z50" s="83" t="s">
        <v>645</v>
      </c>
      <c r="AA50" s="257"/>
      <c r="AB50" s="569" t="s">
        <v>973</v>
      </c>
      <c r="AC50" s="700" t="str">
        <f t="shared" si="14"/>
        <v>2.06.01</v>
      </c>
      <c r="AD50" s="701" t="str">
        <f t="shared" si="15"/>
        <v>ALAT KANTOR</v>
      </c>
      <c r="AE50" s="702">
        <f t="shared" si="16"/>
        <v>5</v>
      </c>
      <c r="AF50" s="706">
        <f t="shared" si="17"/>
        <v>27998</v>
      </c>
      <c r="AG50" s="704">
        <f t="shared" si="18"/>
        <v>7</v>
      </c>
      <c r="AH50" s="703">
        <f t="shared" si="19"/>
        <v>139990</v>
      </c>
      <c r="AI50" s="703">
        <f t="shared" si="20"/>
        <v>8</v>
      </c>
      <c r="AJ50" s="703">
        <f t="shared" si="21"/>
        <v>0</v>
      </c>
      <c r="AK50" s="704">
        <f t="shared" si="22"/>
        <v>0</v>
      </c>
      <c r="AL50" s="704">
        <f t="shared" si="23"/>
        <v>0</v>
      </c>
      <c r="AM50" s="704">
        <f t="shared" si="24"/>
        <v>0</v>
      </c>
      <c r="AN50" s="700">
        <f t="shared" si="25"/>
        <v>2006</v>
      </c>
      <c r="AO50" s="705">
        <f t="shared" si="26"/>
        <v>10</v>
      </c>
      <c r="AP50" s="705">
        <f t="shared" si="27"/>
        <v>139990</v>
      </c>
      <c r="AT50" s="656">
        <v>1</v>
      </c>
      <c r="AU50" s="656" t="s">
        <v>252</v>
      </c>
      <c r="AY50" s="729"/>
      <c r="AZ50" s="729"/>
    </row>
    <row r="51" spans="1:52" s="656" customFormat="1" ht="30" customHeight="1" x14ac:dyDescent="0.2">
      <c r="A51" s="1" t="s">
        <v>1230</v>
      </c>
      <c r="B51" s="567">
        <v>29</v>
      </c>
      <c r="C51" s="235"/>
      <c r="D51" s="83" t="s">
        <v>1259</v>
      </c>
      <c r="E51" s="267" t="s">
        <v>191</v>
      </c>
      <c r="F51" s="723" t="s">
        <v>331</v>
      </c>
      <c r="G51" s="257"/>
      <c r="H51" s="257"/>
      <c r="I51" s="257"/>
      <c r="J51" s="257"/>
      <c r="K51" s="265" t="s">
        <v>193</v>
      </c>
      <c r="L51" s="235"/>
      <c r="M51" s="83" t="s">
        <v>198</v>
      </c>
      <c r="N51" s="265">
        <v>2006</v>
      </c>
      <c r="O51" s="572"/>
      <c r="P51" s="572"/>
      <c r="Q51" s="572"/>
      <c r="R51" s="572"/>
      <c r="S51" s="572"/>
      <c r="T51" s="265" t="s">
        <v>81</v>
      </c>
      <c r="U51" s="268">
        <v>682500</v>
      </c>
      <c r="V51" s="83" t="s">
        <v>421</v>
      </c>
      <c r="W51" s="803"/>
      <c r="X51" s="815"/>
      <c r="Y51" s="367" t="s">
        <v>72</v>
      </c>
      <c r="Z51" s="83" t="s">
        <v>647</v>
      </c>
      <c r="AA51" s="257"/>
      <c r="AB51" s="569" t="s">
        <v>973</v>
      </c>
      <c r="AC51" s="700" t="str">
        <f t="shared" si="14"/>
        <v>2.06.01</v>
      </c>
      <c r="AD51" s="701" t="str">
        <f t="shared" si="15"/>
        <v>ALAT KANTOR</v>
      </c>
      <c r="AE51" s="702">
        <f t="shared" si="16"/>
        <v>5</v>
      </c>
      <c r="AF51" s="706">
        <f t="shared" si="17"/>
        <v>136498</v>
      </c>
      <c r="AG51" s="704">
        <f t="shared" si="18"/>
        <v>7</v>
      </c>
      <c r="AH51" s="703">
        <f t="shared" si="19"/>
        <v>682490</v>
      </c>
      <c r="AI51" s="703">
        <f t="shared" si="20"/>
        <v>8</v>
      </c>
      <c r="AJ51" s="703">
        <f t="shared" si="21"/>
        <v>0</v>
      </c>
      <c r="AK51" s="704">
        <f t="shared" si="22"/>
        <v>0</v>
      </c>
      <c r="AL51" s="704">
        <f t="shared" si="23"/>
        <v>0</v>
      </c>
      <c r="AM51" s="704">
        <f t="shared" si="24"/>
        <v>0</v>
      </c>
      <c r="AN51" s="700">
        <f t="shared" si="25"/>
        <v>2006</v>
      </c>
      <c r="AO51" s="705">
        <f t="shared" si="26"/>
        <v>10</v>
      </c>
      <c r="AP51" s="705">
        <f t="shared" si="27"/>
        <v>682490</v>
      </c>
      <c r="AT51" s="656">
        <v>1</v>
      </c>
      <c r="AU51" s="656" t="s">
        <v>192</v>
      </c>
      <c r="AY51" s="729"/>
      <c r="AZ51" s="729"/>
    </row>
    <row r="52" spans="1:52" s="656" customFormat="1" ht="30" customHeight="1" x14ac:dyDescent="0.2">
      <c r="A52" s="1" t="s">
        <v>1230</v>
      </c>
      <c r="B52" s="567">
        <v>30</v>
      </c>
      <c r="C52" s="235"/>
      <c r="D52" s="83" t="s">
        <v>1257</v>
      </c>
      <c r="E52" s="264" t="s">
        <v>195</v>
      </c>
      <c r="F52" s="723" t="s">
        <v>331</v>
      </c>
      <c r="G52" s="257"/>
      <c r="H52" s="257"/>
      <c r="I52" s="257"/>
      <c r="J52" s="257"/>
      <c r="K52" s="263" t="s">
        <v>230</v>
      </c>
      <c r="L52" s="235"/>
      <c r="M52" s="83" t="s">
        <v>198</v>
      </c>
      <c r="N52" s="263">
        <v>2006</v>
      </c>
      <c r="O52" s="572"/>
      <c r="P52" s="572"/>
      <c r="Q52" s="572"/>
      <c r="R52" s="572"/>
      <c r="S52" s="572"/>
      <c r="T52" s="263" t="s">
        <v>81</v>
      </c>
      <c r="U52" s="266">
        <v>562500</v>
      </c>
      <c r="V52" s="83" t="s">
        <v>421</v>
      </c>
      <c r="W52" s="803"/>
      <c r="X52" s="815"/>
      <c r="Y52" s="367" t="s">
        <v>72</v>
      </c>
      <c r="Z52" s="83" t="s">
        <v>645</v>
      </c>
      <c r="AA52" s="257"/>
      <c r="AB52" s="569" t="s">
        <v>973</v>
      </c>
      <c r="AC52" s="700" t="str">
        <f t="shared" si="14"/>
        <v>2.06.01</v>
      </c>
      <c r="AD52" s="701" t="str">
        <f t="shared" si="15"/>
        <v>ALAT KANTOR</v>
      </c>
      <c r="AE52" s="702">
        <f t="shared" si="16"/>
        <v>5</v>
      </c>
      <c r="AF52" s="706">
        <f t="shared" si="17"/>
        <v>112498</v>
      </c>
      <c r="AG52" s="704">
        <f t="shared" si="18"/>
        <v>7</v>
      </c>
      <c r="AH52" s="703">
        <f t="shared" si="19"/>
        <v>562490</v>
      </c>
      <c r="AI52" s="703">
        <f t="shared" si="20"/>
        <v>8</v>
      </c>
      <c r="AJ52" s="703">
        <f t="shared" si="21"/>
        <v>0</v>
      </c>
      <c r="AK52" s="704">
        <f t="shared" si="22"/>
        <v>0</v>
      </c>
      <c r="AL52" s="704">
        <f t="shared" si="23"/>
        <v>0</v>
      </c>
      <c r="AM52" s="704">
        <f t="shared" si="24"/>
        <v>0</v>
      </c>
      <c r="AN52" s="700">
        <f t="shared" si="25"/>
        <v>2006</v>
      </c>
      <c r="AO52" s="705">
        <f t="shared" si="26"/>
        <v>10</v>
      </c>
      <c r="AP52" s="705">
        <f t="shared" si="27"/>
        <v>562490</v>
      </c>
      <c r="AT52" s="656">
        <v>1</v>
      </c>
      <c r="AU52" s="656" t="s">
        <v>242</v>
      </c>
      <c r="AY52" s="729"/>
      <c r="AZ52" s="729"/>
    </row>
    <row r="53" spans="1:52" s="656" customFormat="1" ht="30" customHeight="1" x14ac:dyDescent="0.2">
      <c r="A53" s="1" t="s">
        <v>1230</v>
      </c>
      <c r="B53" s="567">
        <v>31</v>
      </c>
      <c r="C53" s="235"/>
      <c r="D53" s="83" t="s">
        <v>1255</v>
      </c>
      <c r="E53" s="264" t="s">
        <v>199</v>
      </c>
      <c r="F53" s="723" t="s">
        <v>331</v>
      </c>
      <c r="G53" s="257"/>
      <c r="H53" s="257"/>
      <c r="I53" s="257"/>
      <c r="J53" s="257"/>
      <c r="K53" s="263" t="s">
        <v>197</v>
      </c>
      <c r="L53" s="235"/>
      <c r="M53" s="263" t="s">
        <v>217</v>
      </c>
      <c r="N53" s="265">
        <v>2005</v>
      </c>
      <c r="O53" s="572"/>
      <c r="P53" s="572"/>
      <c r="Q53" s="572"/>
      <c r="R53" s="572"/>
      <c r="S53" s="572"/>
      <c r="T53" s="263" t="s">
        <v>81</v>
      </c>
      <c r="U53" s="266">
        <v>595000</v>
      </c>
      <c r="V53" s="83" t="s">
        <v>421</v>
      </c>
      <c r="W53" s="803"/>
      <c r="X53" s="815"/>
      <c r="Y53" s="367" t="s">
        <v>72</v>
      </c>
      <c r="Z53" s="83" t="s">
        <v>646</v>
      </c>
      <c r="AA53" s="257"/>
      <c r="AB53" s="569" t="s">
        <v>973</v>
      </c>
      <c r="AC53" s="700" t="str">
        <f t="shared" si="14"/>
        <v>2.06.01</v>
      </c>
      <c r="AD53" s="701" t="str">
        <f t="shared" si="15"/>
        <v>ALAT KANTOR</v>
      </c>
      <c r="AE53" s="702">
        <f t="shared" si="16"/>
        <v>5</v>
      </c>
      <c r="AF53" s="706">
        <f t="shared" si="17"/>
        <v>118998</v>
      </c>
      <c r="AG53" s="704">
        <f t="shared" si="18"/>
        <v>8</v>
      </c>
      <c r="AH53" s="703">
        <f t="shared" si="19"/>
        <v>594990</v>
      </c>
      <c r="AI53" s="703">
        <f t="shared" si="20"/>
        <v>9</v>
      </c>
      <c r="AJ53" s="703">
        <f t="shared" si="21"/>
        <v>0</v>
      </c>
      <c r="AK53" s="704">
        <f t="shared" si="22"/>
        <v>0</v>
      </c>
      <c r="AL53" s="704">
        <f t="shared" si="23"/>
        <v>0</v>
      </c>
      <c r="AM53" s="704">
        <f t="shared" si="24"/>
        <v>0</v>
      </c>
      <c r="AN53" s="700">
        <f t="shared" si="25"/>
        <v>2005</v>
      </c>
      <c r="AO53" s="705">
        <f t="shared" si="26"/>
        <v>10</v>
      </c>
      <c r="AP53" s="705">
        <f t="shared" si="27"/>
        <v>594990</v>
      </c>
      <c r="AT53" s="656">
        <v>1</v>
      </c>
      <c r="AU53" s="656" t="s">
        <v>216</v>
      </c>
      <c r="AY53" s="729"/>
      <c r="AZ53" s="729"/>
    </row>
    <row r="54" spans="1:52" s="656" customFormat="1" ht="30" customHeight="1" x14ac:dyDescent="0.2">
      <c r="A54" s="1" t="s">
        <v>1230</v>
      </c>
      <c r="B54" s="567">
        <v>32</v>
      </c>
      <c r="C54" s="235"/>
      <c r="D54" s="83" t="s">
        <v>1257</v>
      </c>
      <c r="E54" s="267" t="s">
        <v>195</v>
      </c>
      <c r="F54" s="723" t="s">
        <v>331</v>
      </c>
      <c r="G54" s="257"/>
      <c r="H54" s="257"/>
      <c r="I54" s="257"/>
      <c r="J54" s="257"/>
      <c r="K54" s="265" t="s">
        <v>230</v>
      </c>
      <c r="L54" s="235"/>
      <c r="M54" s="265" t="s">
        <v>198</v>
      </c>
      <c r="N54" s="265">
        <v>2006</v>
      </c>
      <c r="O54" s="572"/>
      <c r="P54" s="572"/>
      <c r="Q54" s="572"/>
      <c r="R54" s="572"/>
      <c r="S54" s="572"/>
      <c r="T54" s="265" t="s">
        <v>81</v>
      </c>
      <c r="U54" s="268">
        <v>900000</v>
      </c>
      <c r="V54" s="83" t="s">
        <v>421</v>
      </c>
      <c r="W54" s="803"/>
      <c r="X54" s="815"/>
      <c r="Y54" s="367" t="s">
        <v>72</v>
      </c>
      <c r="Z54" s="83" t="s">
        <v>638</v>
      </c>
      <c r="AA54" s="257"/>
      <c r="AB54" s="569" t="s">
        <v>973</v>
      </c>
      <c r="AC54" s="700" t="str">
        <f t="shared" si="14"/>
        <v>2.06.01</v>
      </c>
      <c r="AD54" s="701" t="str">
        <f t="shared" si="15"/>
        <v>ALAT KANTOR</v>
      </c>
      <c r="AE54" s="702">
        <f t="shared" si="16"/>
        <v>5</v>
      </c>
      <c r="AF54" s="706">
        <f t="shared" si="17"/>
        <v>179998</v>
      </c>
      <c r="AG54" s="704">
        <f t="shared" si="18"/>
        <v>7</v>
      </c>
      <c r="AH54" s="703">
        <f t="shared" si="19"/>
        <v>899990</v>
      </c>
      <c r="AI54" s="703">
        <f t="shared" si="20"/>
        <v>8</v>
      </c>
      <c r="AJ54" s="703">
        <f t="shared" si="21"/>
        <v>0</v>
      </c>
      <c r="AK54" s="704">
        <f t="shared" si="22"/>
        <v>0</v>
      </c>
      <c r="AL54" s="704">
        <f t="shared" si="23"/>
        <v>0</v>
      </c>
      <c r="AM54" s="704">
        <f t="shared" si="24"/>
        <v>0</v>
      </c>
      <c r="AN54" s="700">
        <f t="shared" si="25"/>
        <v>2006</v>
      </c>
      <c r="AO54" s="705">
        <f t="shared" si="26"/>
        <v>10</v>
      </c>
      <c r="AP54" s="705">
        <f t="shared" si="27"/>
        <v>899990</v>
      </c>
      <c r="AT54" s="656">
        <v>1</v>
      </c>
      <c r="AU54" s="656" t="s">
        <v>242</v>
      </c>
      <c r="AY54" s="729"/>
      <c r="AZ54" s="729"/>
    </row>
    <row r="55" spans="1:52" s="656" customFormat="1" ht="30" customHeight="1" x14ac:dyDescent="0.2">
      <c r="A55" s="1" t="s">
        <v>1230</v>
      </c>
      <c r="B55" s="567">
        <v>33</v>
      </c>
      <c r="C55" s="235"/>
      <c r="D55" s="83" t="s">
        <v>1256</v>
      </c>
      <c r="E55" s="264" t="s">
        <v>195</v>
      </c>
      <c r="F55" s="723" t="s">
        <v>331</v>
      </c>
      <c r="G55" s="257"/>
      <c r="H55" s="257"/>
      <c r="I55" s="257"/>
      <c r="J55" s="257"/>
      <c r="K55" s="263" t="s">
        <v>259</v>
      </c>
      <c r="L55" s="235"/>
      <c r="M55" s="263" t="s">
        <v>198</v>
      </c>
      <c r="N55" s="265">
        <v>2006</v>
      </c>
      <c r="O55" s="572"/>
      <c r="P55" s="572"/>
      <c r="Q55" s="572"/>
      <c r="R55" s="572"/>
      <c r="S55" s="572"/>
      <c r="T55" s="263" t="s">
        <v>81</v>
      </c>
      <c r="U55" s="266">
        <v>280000</v>
      </c>
      <c r="V55" s="83" t="s">
        <v>421</v>
      </c>
      <c r="W55" s="803"/>
      <c r="X55" s="815"/>
      <c r="Y55" s="367" t="s">
        <v>72</v>
      </c>
      <c r="Z55" s="83" t="s">
        <v>645</v>
      </c>
      <c r="AA55" s="257"/>
      <c r="AB55" s="569" t="s">
        <v>973</v>
      </c>
      <c r="AC55" s="700" t="str">
        <f t="shared" si="14"/>
        <v>2.06.01</v>
      </c>
      <c r="AD55" s="701" t="str">
        <f t="shared" si="15"/>
        <v>ALAT KANTOR</v>
      </c>
      <c r="AE55" s="702">
        <f t="shared" si="16"/>
        <v>5</v>
      </c>
      <c r="AF55" s="706">
        <f t="shared" si="17"/>
        <v>55998</v>
      </c>
      <c r="AG55" s="704">
        <f t="shared" si="18"/>
        <v>7</v>
      </c>
      <c r="AH55" s="703">
        <f t="shared" si="19"/>
        <v>279990</v>
      </c>
      <c r="AI55" s="703">
        <f t="shared" si="20"/>
        <v>8</v>
      </c>
      <c r="AJ55" s="703">
        <f t="shared" si="21"/>
        <v>0</v>
      </c>
      <c r="AK55" s="704">
        <f t="shared" si="22"/>
        <v>0</v>
      </c>
      <c r="AL55" s="704">
        <f t="shared" si="23"/>
        <v>0</v>
      </c>
      <c r="AM55" s="704">
        <f t="shared" si="24"/>
        <v>0</v>
      </c>
      <c r="AN55" s="700">
        <f t="shared" si="25"/>
        <v>2006</v>
      </c>
      <c r="AO55" s="705">
        <f t="shared" si="26"/>
        <v>10</v>
      </c>
      <c r="AP55" s="705">
        <f t="shared" si="27"/>
        <v>279990</v>
      </c>
      <c r="AT55" s="656">
        <v>1</v>
      </c>
      <c r="AU55" s="656" t="s">
        <v>196</v>
      </c>
      <c r="AY55" s="729"/>
      <c r="AZ55" s="729"/>
    </row>
    <row r="56" spans="1:52" s="656" customFormat="1" ht="30" customHeight="1" x14ac:dyDescent="0.2">
      <c r="A56" s="1" t="s">
        <v>1230</v>
      </c>
      <c r="B56" s="567">
        <v>34</v>
      </c>
      <c r="C56" s="235"/>
      <c r="D56" s="83" t="s">
        <v>1255</v>
      </c>
      <c r="E56" s="267" t="s">
        <v>199</v>
      </c>
      <c r="F56" s="723" t="s">
        <v>331</v>
      </c>
      <c r="G56" s="257"/>
      <c r="H56" s="257"/>
      <c r="I56" s="257"/>
      <c r="J56" s="257"/>
      <c r="K56" s="265" t="s">
        <v>260</v>
      </c>
      <c r="L56" s="235"/>
      <c r="M56" s="265" t="s">
        <v>219</v>
      </c>
      <c r="N56" s="265">
        <v>2006</v>
      </c>
      <c r="O56" s="572"/>
      <c r="P56" s="572"/>
      <c r="Q56" s="572"/>
      <c r="R56" s="572"/>
      <c r="S56" s="572"/>
      <c r="T56" s="265" t="s">
        <v>81</v>
      </c>
      <c r="U56" s="268">
        <v>1275000</v>
      </c>
      <c r="V56" s="83" t="s">
        <v>465</v>
      </c>
      <c r="W56" s="803"/>
      <c r="X56" s="815"/>
      <c r="Y56" s="367" t="s">
        <v>72</v>
      </c>
      <c r="Z56" s="83" t="s">
        <v>646</v>
      </c>
      <c r="AA56" s="257"/>
      <c r="AB56" s="569" t="s">
        <v>973</v>
      </c>
      <c r="AC56" s="700" t="str">
        <f t="shared" si="14"/>
        <v>2.06.01</v>
      </c>
      <c r="AD56" s="701" t="str">
        <f t="shared" si="15"/>
        <v>ALAT KANTOR</v>
      </c>
      <c r="AE56" s="702">
        <f t="shared" si="16"/>
        <v>5</v>
      </c>
      <c r="AF56" s="706">
        <f t="shared" si="17"/>
        <v>254998</v>
      </c>
      <c r="AG56" s="704">
        <f t="shared" si="18"/>
        <v>7</v>
      </c>
      <c r="AH56" s="703">
        <f t="shared" si="19"/>
        <v>1274990</v>
      </c>
      <c r="AI56" s="703">
        <f t="shared" si="20"/>
        <v>8</v>
      </c>
      <c r="AJ56" s="703">
        <f t="shared" si="21"/>
        <v>0</v>
      </c>
      <c r="AK56" s="704">
        <f t="shared" si="22"/>
        <v>0</v>
      </c>
      <c r="AL56" s="704">
        <f t="shared" si="23"/>
        <v>0</v>
      </c>
      <c r="AM56" s="704">
        <f t="shared" si="24"/>
        <v>0</v>
      </c>
      <c r="AN56" s="700">
        <f t="shared" si="25"/>
        <v>2006</v>
      </c>
      <c r="AO56" s="705">
        <f t="shared" si="26"/>
        <v>10</v>
      </c>
      <c r="AP56" s="705">
        <f t="shared" si="27"/>
        <v>1274990</v>
      </c>
      <c r="AT56" s="656">
        <v>1</v>
      </c>
      <c r="AU56" s="656" t="s">
        <v>216</v>
      </c>
      <c r="AY56" s="729"/>
      <c r="AZ56" s="729"/>
    </row>
    <row r="57" spans="1:52" s="656" customFormat="1" ht="30" customHeight="1" x14ac:dyDescent="0.2">
      <c r="A57" s="1" t="s">
        <v>1230</v>
      </c>
      <c r="B57" s="567">
        <v>35</v>
      </c>
      <c r="C57" s="235"/>
      <c r="D57" s="83" t="s">
        <v>1254</v>
      </c>
      <c r="E57" s="267" t="s">
        <v>187</v>
      </c>
      <c r="F57" s="723" t="s">
        <v>331</v>
      </c>
      <c r="G57" s="257"/>
      <c r="H57" s="257"/>
      <c r="I57" s="257"/>
      <c r="J57" s="257"/>
      <c r="K57" s="265" t="s">
        <v>207</v>
      </c>
      <c r="L57" s="235"/>
      <c r="M57" s="265" t="s">
        <v>190</v>
      </c>
      <c r="N57" s="265">
        <v>2006</v>
      </c>
      <c r="O57" s="572"/>
      <c r="P57" s="572"/>
      <c r="Q57" s="572"/>
      <c r="R57" s="572"/>
      <c r="S57" s="572"/>
      <c r="T57" s="265" t="s">
        <v>81</v>
      </c>
      <c r="U57" s="268">
        <v>975000</v>
      </c>
      <c r="V57" s="83" t="s">
        <v>465</v>
      </c>
      <c r="W57" s="803"/>
      <c r="X57" s="815"/>
      <c r="Y57" s="367" t="s">
        <v>72</v>
      </c>
      <c r="Z57" s="83" t="s">
        <v>645</v>
      </c>
      <c r="AA57" s="257"/>
      <c r="AB57" s="569" t="s">
        <v>973</v>
      </c>
      <c r="AC57" s="700" t="str">
        <f t="shared" ref="AC57:AC88" si="28">A57</f>
        <v>2.06.01</v>
      </c>
      <c r="AD57" s="701" t="str">
        <f t="shared" si="15"/>
        <v>ALAT KANTOR</v>
      </c>
      <c r="AE57" s="702">
        <f t="shared" si="16"/>
        <v>5</v>
      </c>
      <c r="AF57" s="706">
        <f t="shared" si="17"/>
        <v>194998</v>
      </c>
      <c r="AG57" s="704">
        <f t="shared" si="18"/>
        <v>7</v>
      </c>
      <c r="AH57" s="703">
        <f t="shared" si="19"/>
        <v>974990</v>
      </c>
      <c r="AI57" s="703">
        <f t="shared" si="20"/>
        <v>8</v>
      </c>
      <c r="AJ57" s="703">
        <f t="shared" si="21"/>
        <v>0</v>
      </c>
      <c r="AK57" s="704">
        <f t="shared" si="22"/>
        <v>0</v>
      </c>
      <c r="AL57" s="704">
        <f t="shared" si="23"/>
        <v>0</v>
      </c>
      <c r="AM57" s="704">
        <f t="shared" si="24"/>
        <v>0</v>
      </c>
      <c r="AN57" s="700">
        <f t="shared" ref="AN57:AN88" si="29">N57</f>
        <v>2006</v>
      </c>
      <c r="AO57" s="705">
        <f t="shared" si="26"/>
        <v>10</v>
      </c>
      <c r="AP57" s="705">
        <f t="shared" si="27"/>
        <v>974990</v>
      </c>
      <c r="AT57" s="656">
        <v>1</v>
      </c>
      <c r="AU57" s="656" t="s">
        <v>188</v>
      </c>
      <c r="AY57" s="729"/>
      <c r="AZ57" s="729"/>
    </row>
    <row r="58" spans="1:52" s="656" customFormat="1" ht="30" customHeight="1" x14ac:dyDescent="0.2">
      <c r="A58" s="1" t="s">
        <v>1230</v>
      </c>
      <c r="B58" s="567">
        <v>36</v>
      </c>
      <c r="C58" s="235"/>
      <c r="D58" s="83" t="s">
        <v>1254</v>
      </c>
      <c r="E58" s="264" t="s">
        <v>264</v>
      </c>
      <c r="F58" s="723" t="s">
        <v>331</v>
      </c>
      <c r="G58" s="257"/>
      <c r="H58" s="257"/>
      <c r="I58" s="257"/>
      <c r="J58" s="257"/>
      <c r="K58" s="263" t="s">
        <v>197</v>
      </c>
      <c r="L58" s="235"/>
      <c r="M58" s="263" t="s">
        <v>217</v>
      </c>
      <c r="N58" s="265">
        <v>2005</v>
      </c>
      <c r="O58" s="572"/>
      <c r="P58" s="572"/>
      <c r="Q58" s="572"/>
      <c r="R58" s="572"/>
      <c r="S58" s="572"/>
      <c r="T58" s="263" t="s">
        <v>81</v>
      </c>
      <c r="U58" s="266">
        <v>650000</v>
      </c>
      <c r="V58" s="83" t="s">
        <v>421</v>
      </c>
      <c r="W58" s="803"/>
      <c r="X58" s="815"/>
      <c r="Y58" s="367" t="s">
        <v>72</v>
      </c>
      <c r="Z58" s="83" t="s">
        <v>647</v>
      </c>
      <c r="AA58" s="257"/>
      <c r="AB58" s="569" t="s">
        <v>973</v>
      </c>
      <c r="AC58" s="700" t="str">
        <f t="shared" si="28"/>
        <v>2.06.01</v>
      </c>
      <c r="AD58" s="701" t="str">
        <f t="shared" si="15"/>
        <v>ALAT KANTOR</v>
      </c>
      <c r="AE58" s="702">
        <f t="shared" si="16"/>
        <v>5</v>
      </c>
      <c r="AF58" s="706">
        <f t="shared" si="17"/>
        <v>129998</v>
      </c>
      <c r="AG58" s="704">
        <f t="shared" si="18"/>
        <v>8</v>
      </c>
      <c r="AH58" s="703">
        <f t="shared" si="19"/>
        <v>649990</v>
      </c>
      <c r="AI58" s="703">
        <f t="shared" si="20"/>
        <v>9</v>
      </c>
      <c r="AJ58" s="703">
        <f t="shared" si="21"/>
        <v>0</v>
      </c>
      <c r="AK58" s="704">
        <f t="shared" si="22"/>
        <v>0</v>
      </c>
      <c r="AL58" s="704">
        <f t="shared" si="23"/>
        <v>0</v>
      </c>
      <c r="AM58" s="704">
        <f t="shared" si="24"/>
        <v>0</v>
      </c>
      <c r="AN58" s="700">
        <f t="shared" si="29"/>
        <v>2005</v>
      </c>
      <c r="AO58" s="705">
        <f t="shared" si="26"/>
        <v>10</v>
      </c>
      <c r="AP58" s="705">
        <f t="shared" si="27"/>
        <v>649990</v>
      </c>
      <c r="AT58" s="656">
        <v>1</v>
      </c>
      <c r="AU58" s="656" t="s">
        <v>188</v>
      </c>
      <c r="AY58" s="729"/>
      <c r="AZ58" s="729"/>
    </row>
    <row r="59" spans="1:52" s="656" customFormat="1" ht="30" customHeight="1" x14ac:dyDescent="0.2">
      <c r="A59" s="1" t="s">
        <v>1230</v>
      </c>
      <c r="B59" s="567">
        <v>37</v>
      </c>
      <c r="C59" s="235"/>
      <c r="D59" s="83" t="s">
        <v>1257</v>
      </c>
      <c r="E59" s="264" t="s">
        <v>264</v>
      </c>
      <c r="F59" s="723" t="s">
        <v>331</v>
      </c>
      <c r="G59" s="257"/>
      <c r="H59" s="257"/>
      <c r="I59" s="257"/>
      <c r="J59" s="257"/>
      <c r="K59" s="263" t="s">
        <v>197</v>
      </c>
      <c r="L59" s="235"/>
      <c r="M59" s="263" t="s">
        <v>217</v>
      </c>
      <c r="N59" s="265">
        <v>2005</v>
      </c>
      <c r="O59" s="572"/>
      <c r="P59" s="572"/>
      <c r="Q59" s="572"/>
      <c r="R59" s="572"/>
      <c r="S59" s="572"/>
      <c r="T59" s="263" t="s">
        <v>81</v>
      </c>
      <c r="U59" s="266">
        <v>750000</v>
      </c>
      <c r="V59" s="83" t="s">
        <v>421</v>
      </c>
      <c r="W59" s="803"/>
      <c r="X59" s="815"/>
      <c r="Y59" s="367" t="s">
        <v>72</v>
      </c>
      <c r="Z59" s="83" t="s">
        <v>638</v>
      </c>
      <c r="AA59" s="257"/>
      <c r="AB59" s="569" t="s">
        <v>973</v>
      </c>
      <c r="AC59" s="700" t="str">
        <f t="shared" si="28"/>
        <v>2.06.01</v>
      </c>
      <c r="AD59" s="701" t="str">
        <f t="shared" si="15"/>
        <v>ALAT KANTOR</v>
      </c>
      <c r="AE59" s="702">
        <f t="shared" si="16"/>
        <v>5</v>
      </c>
      <c r="AF59" s="706">
        <f t="shared" si="17"/>
        <v>149998</v>
      </c>
      <c r="AG59" s="704">
        <f t="shared" si="18"/>
        <v>8</v>
      </c>
      <c r="AH59" s="703">
        <f t="shared" si="19"/>
        <v>749990</v>
      </c>
      <c r="AI59" s="703">
        <f t="shared" si="20"/>
        <v>9</v>
      </c>
      <c r="AJ59" s="703">
        <f t="shared" si="21"/>
        <v>0</v>
      </c>
      <c r="AK59" s="704">
        <f t="shared" si="22"/>
        <v>0</v>
      </c>
      <c r="AL59" s="704">
        <f t="shared" si="23"/>
        <v>0</v>
      </c>
      <c r="AM59" s="704">
        <f t="shared" si="24"/>
        <v>0</v>
      </c>
      <c r="AN59" s="700">
        <f t="shared" si="29"/>
        <v>2005</v>
      </c>
      <c r="AO59" s="705">
        <f t="shared" si="26"/>
        <v>10</v>
      </c>
      <c r="AP59" s="705">
        <f t="shared" si="27"/>
        <v>749990</v>
      </c>
      <c r="AT59" s="656">
        <v>1</v>
      </c>
      <c r="AU59" s="656" t="s">
        <v>265</v>
      </c>
      <c r="AY59" s="729"/>
      <c r="AZ59" s="729"/>
    </row>
    <row r="60" spans="1:52" s="656" customFormat="1" ht="30" customHeight="1" x14ac:dyDescent="0.2">
      <c r="A60" s="1" t="s">
        <v>1230</v>
      </c>
      <c r="B60" s="567">
        <v>38</v>
      </c>
      <c r="C60" s="235"/>
      <c r="D60" s="83" t="s">
        <v>1254</v>
      </c>
      <c r="E60" s="267" t="s">
        <v>187</v>
      </c>
      <c r="F60" s="723" t="s">
        <v>331</v>
      </c>
      <c r="G60" s="257"/>
      <c r="H60" s="257"/>
      <c r="I60" s="257"/>
      <c r="J60" s="257"/>
      <c r="K60" s="265" t="s">
        <v>207</v>
      </c>
      <c r="L60" s="235"/>
      <c r="M60" s="265" t="s">
        <v>190</v>
      </c>
      <c r="N60" s="265">
        <v>2006</v>
      </c>
      <c r="O60" s="572"/>
      <c r="P60" s="572"/>
      <c r="Q60" s="572"/>
      <c r="R60" s="572"/>
      <c r="S60" s="572"/>
      <c r="T60" s="265" t="s">
        <v>81</v>
      </c>
      <c r="U60" s="268">
        <v>2730000</v>
      </c>
      <c r="V60" s="83" t="s">
        <v>465</v>
      </c>
      <c r="W60" s="803"/>
      <c r="X60" s="815"/>
      <c r="Y60" s="367" t="s">
        <v>72</v>
      </c>
      <c r="Z60" s="83" t="s">
        <v>652</v>
      </c>
      <c r="AA60" s="257"/>
      <c r="AB60" s="569" t="s">
        <v>973</v>
      </c>
      <c r="AC60" s="700" t="str">
        <f t="shared" si="28"/>
        <v>2.06.01</v>
      </c>
      <c r="AD60" s="701" t="str">
        <f t="shared" si="15"/>
        <v>ALAT KANTOR</v>
      </c>
      <c r="AE60" s="702">
        <f t="shared" si="16"/>
        <v>5</v>
      </c>
      <c r="AF60" s="706">
        <f t="shared" si="17"/>
        <v>545998</v>
      </c>
      <c r="AG60" s="704">
        <f t="shared" si="18"/>
        <v>7</v>
      </c>
      <c r="AH60" s="703">
        <f t="shared" si="19"/>
        <v>2729990</v>
      </c>
      <c r="AI60" s="703">
        <f t="shared" si="20"/>
        <v>8</v>
      </c>
      <c r="AJ60" s="703">
        <f t="shared" si="21"/>
        <v>0</v>
      </c>
      <c r="AK60" s="704">
        <f t="shared" si="22"/>
        <v>0</v>
      </c>
      <c r="AL60" s="704">
        <f t="shared" si="23"/>
        <v>0</v>
      </c>
      <c r="AM60" s="704">
        <f t="shared" si="24"/>
        <v>0</v>
      </c>
      <c r="AN60" s="700">
        <f t="shared" si="29"/>
        <v>2006</v>
      </c>
      <c r="AO60" s="705">
        <f t="shared" si="26"/>
        <v>10</v>
      </c>
      <c r="AP60" s="705">
        <f t="shared" si="27"/>
        <v>2729990</v>
      </c>
      <c r="AT60" s="656">
        <v>1</v>
      </c>
      <c r="AU60" s="656" t="s">
        <v>188</v>
      </c>
      <c r="AY60" s="729"/>
      <c r="AZ60" s="729"/>
    </row>
    <row r="61" spans="1:52" s="656" customFormat="1" ht="30" customHeight="1" x14ac:dyDescent="0.2">
      <c r="A61" s="1" t="s">
        <v>1230</v>
      </c>
      <c r="B61" s="567">
        <v>39</v>
      </c>
      <c r="C61" s="235"/>
      <c r="D61" s="83" t="s">
        <v>1257</v>
      </c>
      <c r="E61" s="264" t="s">
        <v>191</v>
      </c>
      <c r="F61" s="723" t="s">
        <v>331</v>
      </c>
      <c r="G61" s="257"/>
      <c r="H61" s="257"/>
      <c r="I61" s="257"/>
      <c r="J61" s="257"/>
      <c r="K61" s="263" t="s">
        <v>271</v>
      </c>
      <c r="L61" s="235"/>
      <c r="M61" s="263" t="s">
        <v>198</v>
      </c>
      <c r="N61" s="265">
        <v>2006</v>
      </c>
      <c r="O61" s="572"/>
      <c r="P61" s="572"/>
      <c r="Q61" s="572"/>
      <c r="R61" s="572"/>
      <c r="S61" s="572"/>
      <c r="T61" s="263" t="s">
        <v>81</v>
      </c>
      <c r="U61" s="266">
        <v>420000</v>
      </c>
      <c r="V61" s="83" t="s">
        <v>421</v>
      </c>
      <c r="W61" s="803"/>
      <c r="X61" s="815"/>
      <c r="Y61" s="367" t="s">
        <v>72</v>
      </c>
      <c r="Z61" s="83" t="s">
        <v>647</v>
      </c>
      <c r="AA61" s="257"/>
      <c r="AB61" s="569" t="s">
        <v>973</v>
      </c>
      <c r="AC61" s="700" t="str">
        <f t="shared" si="28"/>
        <v>2.06.01</v>
      </c>
      <c r="AD61" s="701" t="str">
        <f t="shared" si="15"/>
        <v>ALAT KANTOR</v>
      </c>
      <c r="AE61" s="702">
        <f t="shared" si="16"/>
        <v>5</v>
      </c>
      <c r="AF61" s="706">
        <f t="shared" si="17"/>
        <v>83998</v>
      </c>
      <c r="AG61" s="704">
        <f t="shared" si="18"/>
        <v>7</v>
      </c>
      <c r="AH61" s="703">
        <f t="shared" si="19"/>
        <v>419990</v>
      </c>
      <c r="AI61" s="703">
        <f t="shared" si="20"/>
        <v>8</v>
      </c>
      <c r="AJ61" s="703">
        <f t="shared" si="21"/>
        <v>0</v>
      </c>
      <c r="AK61" s="704">
        <f t="shared" si="22"/>
        <v>0</v>
      </c>
      <c r="AL61" s="704">
        <f t="shared" si="23"/>
        <v>0</v>
      </c>
      <c r="AM61" s="704">
        <f t="shared" si="24"/>
        <v>0</v>
      </c>
      <c r="AN61" s="700">
        <f t="shared" si="29"/>
        <v>2006</v>
      </c>
      <c r="AO61" s="705">
        <f t="shared" si="26"/>
        <v>10</v>
      </c>
      <c r="AP61" s="705">
        <f t="shared" si="27"/>
        <v>419990</v>
      </c>
      <c r="AT61" s="656">
        <v>1</v>
      </c>
      <c r="AU61" s="656" t="s">
        <v>242</v>
      </c>
      <c r="AY61" s="729"/>
      <c r="AZ61" s="729"/>
    </row>
    <row r="62" spans="1:52" s="656" customFormat="1" ht="30" customHeight="1" x14ac:dyDescent="0.2">
      <c r="A62" s="1" t="s">
        <v>1230</v>
      </c>
      <c r="B62" s="567">
        <v>40</v>
      </c>
      <c r="C62" s="235"/>
      <c r="D62" s="83" t="s">
        <v>1256</v>
      </c>
      <c r="E62" s="267" t="s">
        <v>195</v>
      </c>
      <c r="F62" s="723" t="s">
        <v>331</v>
      </c>
      <c r="G62" s="257"/>
      <c r="H62" s="257"/>
      <c r="I62" s="257"/>
      <c r="J62" s="257"/>
      <c r="K62" s="265" t="s">
        <v>230</v>
      </c>
      <c r="L62" s="235"/>
      <c r="M62" s="265" t="s">
        <v>198</v>
      </c>
      <c r="N62" s="265">
        <v>2006</v>
      </c>
      <c r="O62" s="572"/>
      <c r="P62" s="572"/>
      <c r="Q62" s="572"/>
      <c r="R62" s="572"/>
      <c r="S62" s="572"/>
      <c r="T62" s="265" t="s">
        <v>81</v>
      </c>
      <c r="U62" s="268">
        <v>937500</v>
      </c>
      <c r="V62" s="83" t="s">
        <v>421</v>
      </c>
      <c r="W62" s="803"/>
      <c r="X62" s="815"/>
      <c r="Y62" s="367" t="s">
        <v>72</v>
      </c>
      <c r="Z62" s="83" t="s">
        <v>647</v>
      </c>
      <c r="AA62" s="257"/>
      <c r="AB62" s="569" t="s">
        <v>973</v>
      </c>
      <c r="AC62" s="700" t="str">
        <f t="shared" si="28"/>
        <v>2.06.01</v>
      </c>
      <c r="AD62" s="701" t="str">
        <f t="shared" si="15"/>
        <v>ALAT KANTOR</v>
      </c>
      <c r="AE62" s="702">
        <f t="shared" si="16"/>
        <v>5</v>
      </c>
      <c r="AF62" s="706">
        <f t="shared" si="17"/>
        <v>187498</v>
      </c>
      <c r="AG62" s="704">
        <f t="shared" si="18"/>
        <v>7</v>
      </c>
      <c r="AH62" s="703">
        <f t="shared" si="19"/>
        <v>937490</v>
      </c>
      <c r="AI62" s="703">
        <f t="shared" si="20"/>
        <v>8</v>
      </c>
      <c r="AJ62" s="703">
        <f t="shared" si="21"/>
        <v>0</v>
      </c>
      <c r="AK62" s="704">
        <f t="shared" si="22"/>
        <v>0</v>
      </c>
      <c r="AL62" s="704">
        <f t="shared" si="23"/>
        <v>0</v>
      </c>
      <c r="AM62" s="704">
        <f t="shared" si="24"/>
        <v>0</v>
      </c>
      <c r="AN62" s="700">
        <f t="shared" si="29"/>
        <v>2006</v>
      </c>
      <c r="AO62" s="705">
        <f t="shared" si="26"/>
        <v>10</v>
      </c>
      <c r="AP62" s="705">
        <f t="shared" si="27"/>
        <v>937490</v>
      </c>
      <c r="AT62" s="656">
        <v>1</v>
      </c>
      <c r="AU62" s="656" t="s">
        <v>196</v>
      </c>
      <c r="AY62" s="729"/>
      <c r="AZ62" s="729"/>
    </row>
    <row r="63" spans="1:52" s="656" customFormat="1" ht="30" customHeight="1" x14ac:dyDescent="0.2">
      <c r="A63" s="1" t="s">
        <v>1230</v>
      </c>
      <c r="B63" s="567">
        <v>41</v>
      </c>
      <c r="C63" s="235"/>
      <c r="D63" s="83" t="s">
        <v>1257</v>
      </c>
      <c r="E63" s="264" t="s">
        <v>195</v>
      </c>
      <c r="F63" s="723" t="s">
        <v>331</v>
      </c>
      <c r="G63" s="257"/>
      <c r="H63" s="257"/>
      <c r="I63" s="257"/>
      <c r="J63" s="257"/>
      <c r="K63" s="263" t="s">
        <v>230</v>
      </c>
      <c r="L63" s="235"/>
      <c r="M63" s="263" t="s">
        <v>198</v>
      </c>
      <c r="N63" s="265">
        <v>2005</v>
      </c>
      <c r="O63" s="572"/>
      <c r="P63" s="572"/>
      <c r="Q63" s="572"/>
      <c r="R63" s="572"/>
      <c r="S63" s="572"/>
      <c r="T63" s="263" t="s">
        <v>81</v>
      </c>
      <c r="U63" s="266">
        <v>1050000</v>
      </c>
      <c r="V63" s="83" t="s">
        <v>421</v>
      </c>
      <c r="W63" s="803"/>
      <c r="X63" s="815"/>
      <c r="Y63" s="367" t="s">
        <v>72</v>
      </c>
      <c r="Z63" s="83" t="s">
        <v>647</v>
      </c>
      <c r="AA63" s="257"/>
      <c r="AB63" s="569" t="s">
        <v>973</v>
      </c>
      <c r="AC63" s="700" t="str">
        <f t="shared" si="28"/>
        <v>2.06.01</v>
      </c>
      <c r="AD63" s="701" t="str">
        <f t="shared" si="15"/>
        <v>ALAT KANTOR</v>
      </c>
      <c r="AE63" s="702">
        <f t="shared" si="16"/>
        <v>5</v>
      </c>
      <c r="AF63" s="706">
        <f t="shared" si="17"/>
        <v>209998</v>
      </c>
      <c r="AG63" s="704">
        <f t="shared" si="18"/>
        <v>8</v>
      </c>
      <c r="AH63" s="703">
        <f t="shared" si="19"/>
        <v>1049990</v>
      </c>
      <c r="AI63" s="703">
        <f t="shared" si="20"/>
        <v>9</v>
      </c>
      <c r="AJ63" s="703">
        <f t="shared" si="21"/>
        <v>0</v>
      </c>
      <c r="AK63" s="704">
        <f t="shared" si="22"/>
        <v>0</v>
      </c>
      <c r="AL63" s="704">
        <f t="shared" si="23"/>
        <v>0</v>
      </c>
      <c r="AM63" s="704">
        <f t="shared" si="24"/>
        <v>0</v>
      </c>
      <c r="AN63" s="700">
        <f t="shared" si="29"/>
        <v>2005</v>
      </c>
      <c r="AO63" s="705">
        <f t="shared" si="26"/>
        <v>10</v>
      </c>
      <c r="AP63" s="705">
        <f t="shared" si="27"/>
        <v>1049990</v>
      </c>
      <c r="AT63" s="656">
        <v>1</v>
      </c>
      <c r="AU63" s="656" t="s">
        <v>242</v>
      </c>
      <c r="AY63" s="729"/>
      <c r="AZ63" s="729"/>
    </row>
    <row r="64" spans="1:52" s="656" customFormat="1" ht="30" customHeight="1" x14ac:dyDescent="0.2">
      <c r="A64" s="1" t="s">
        <v>1230</v>
      </c>
      <c r="B64" s="567">
        <v>42</v>
      </c>
      <c r="C64" s="235"/>
      <c r="D64" s="83" t="s">
        <v>1254</v>
      </c>
      <c r="E64" s="267" t="s">
        <v>187</v>
      </c>
      <c r="F64" s="723" t="s">
        <v>331</v>
      </c>
      <c r="G64" s="257"/>
      <c r="H64" s="257"/>
      <c r="I64" s="257"/>
      <c r="J64" s="257"/>
      <c r="K64" s="265" t="s">
        <v>272</v>
      </c>
      <c r="L64" s="235"/>
      <c r="M64" s="265" t="s">
        <v>190</v>
      </c>
      <c r="N64" s="265">
        <v>2004</v>
      </c>
      <c r="O64" s="572"/>
      <c r="P64" s="572"/>
      <c r="Q64" s="572"/>
      <c r="R64" s="572"/>
      <c r="S64" s="572"/>
      <c r="T64" s="265" t="s">
        <v>81</v>
      </c>
      <c r="U64" s="268">
        <v>1105000</v>
      </c>
      <c r="V64" s="83" t="s">
        <v>421</v>
      </c>
      <c r="W64" s="803"/>
      <c r="X64" s="815"/>
      <c r="Y64" s="367" t="s">
        <v>72</v>
      </c>
      <c r="Z64" s="83" t="s">
        <v>652</v>
      </c>
      <c r="AA64" s="257"/>
      <c r="AB64" s="569" t="s">
        <v>973</v>
      </c>
      <c r="AC64" s="700" t="str">
        <f t="shared" si="28"/>
        <v>2.06.01</v>
      </c>
      <c r="AD64" s="701" t="str">
        <f t="shared" si="15"/>
        <v>ALAT KANTOR</v>
      </c>
      <c r="AE64" s="702">
        <f t="shared" si="16"/>
        <v>5</v>
      </c>
      <c r="AF64" s="706">
        <f t="shared" si="17"/>
        <v>220998</v>
      </c>
      <c r="AG64" s="704">
        <f t="shared" si="18"/>
        <v>9</v>
      </c>
      <c r="AH64" s="703">
        <f t="shared" si="19"/>
        <v>1104990</v>
      </c>
      <c r="AI64" s="703">
        <f t="shared" si="20"/>
        <v>10</v>
      </c>
      <c r="AJ64" s="703">
        <f t="shared" si="21"/>
        <v>0</v>
      </c>
      <c r="AK64" s="704">
        <f t="shared" si="22"/>
        <v>0</v>
      </c>
      <c r="AL64" s="704">
        <f t="shared" si="23"/>
        <v>0</v>
      </c>
      <c r="AM64" s="704">
        <f t="shared" si="24"/>
        <v>0</v>
      </c>
      <c r="AN64" s="700">
        <f t="shared" si="29"/>
        <v>2004</v>
      </c>
      <c r="AO64" s="705">
        <f t="shared" si="26"/>
        <v>10</v>
      </c>
      <c r="AP64" s="705">
        <f t="shared" si="27"/>
        <v>1104990</v>
      </c>
      <c r="AT64" s="656">
        <v>1</v>
      </c>
      <c r="AU64" s="656" t="s">
        <v>188</v>
      </c>
      <c r="AY64" s="729"/>
      <c r="AZ64" s="729"/>
    </row>
    <row r="65" spans="1:52" s="656" customFormat="1" ht="30" customHeight="1" x14ac:dyDescent="0.2">
      <c r="A65" s="1" t="s">
        <v>1230</v>
      </c>
      <c r="B65" s="567">
        <v>43</v>
      </c>
      <c r="C65" s="235"/>
      <c r="D65" s="83" t="s">
        <v>1260</v>
      </c>
      <c r="E65" s="264" t="s">
        <v>274</v>
      </c>
      <c r="F65" s="723" t="s">
        <v>331</v>
      </c>
      <c r="G65" s="257"/>
      <c r="H65" s="257"/>
      <c r="I65" s="257"/>
      <c r="J65" s="257"/>
      <c r="K65" s="263" t="s">
        <v>197</v>
      </c>
      <c r="L65" s="235"/>
      <c r="M65" s="263" t="s">
        <v>276</v>
      </c>
      <c r="N65" s="265">
        <v>2006</v>
      </c>
      <c r="O65" s="572"/>
      <c r="P65" s="572"/>
      <c r="Q65" s="572"/>
      <c r="R65" s="572"/>
      <c r="S65" s="572"/>
      <c r="T65" s="263" t="s">
        <v>81</v>
      </c>
      <c r="U65" s="266">
        <v>70000</v>
      </c>
      <c r="V65" s="83" t="s">
        <v>421</v>
      </c>
      <c r="W65" s="803"/>
      <c r="X65" s="815"/>
      <c r="Y65" s="367" t="s">
        <v>72</v>
      </c>
      <c r="Z65" s="83" t="s">
        <v>647</v>
      </c>
      <c r="AA65" s="257"/>
      <c r="AB65" s="569" t="s">
        <v>972</v>
      </c>
      <c r="AC65" s="700" t="str">
        <f t="shared" si="28"/>
        <v>2.06.01</v>
      </c>
      <c r="AD65" s="701" t="str">
        <f t="shared" si="15"/>
        <v>ALAT KANTOR</v>
      </c>
      <c r="AE65" s="702">
        <f t="shared" si="16"/>
        <v>5</v>
      </c>
      <c r="AF65" s="706">
        <f t="shared" si="17"/>
        <v>13998</v>
      </c>
      <c r="AG65" s="704">
        <f t="shared" si="18"/>
        <v>7</v>
      </c>
      <c r="AH65" s="703">
        <f t="shared" si="19"/>
        <v>69990</v>
      </c>
      <c r="AI65" s="703">
        <f t="shared" si="20"/>
        <v>8</v>
      </c>
      <c r="AJ65" s="703">
        <f t="shared" si="21"/>
        <v>0</v>
      </c>
      <c r="AK65" s="704">
        <f t="shared" si="22"/>
        <v>0</v>
      </c>
      <c r="AL65" s="704">
        <f t="shared" si="23"/>
        <v>0</v>
      </c>
      <c r="AM65" s="704">
        <f t="shared" si="24"/>
        <v>0</v>
      </c>
      <c r="AN65" s="700">
        <f t="shared" si="29"/>
        <v>2006</v>
      </c>
      <c r="AO65" s="705">
        <f t="shared" si="26"/>
        <v>10</v>
      </c>
      <c r="AP65" s="705">
        <f t="shared" si="27"/>
        <v>69990</v>
      </c>
      <c r="AT65" s="656">
        <v>1</v>
      </c>
      <c r="AU65" s="656" t="s">
        <v>275</v>
      </c>
      <c r="AY65" s="729"/>
      <c r="AZ65" s="729"/>
    </row>
    <row r="66" spans="1:52" s="656" customFormat="1" ht="30" customHeight="1" x14ac:dyDescent="0.2">
      <c r="A66" s="1" t="s">
        <v>1230</v>
      </c>
      <c r="B66" s="567">
        <v>44</v>
      </c>
      <c r="C66" s="235"/>
      <c r="D66" s="83" t="s">
        <v>1259</v>
      </c>
      <c r="E66" s="264" t="s">
        <v>191</v>
      </c>
      <c r="F66" s="723" t="s">
        <v>331</v>
      </c>
      <c r="G66" s="257"/>
      <c r="H66" s="257"/>
      <c r="I66" s="257"/>
      <c r="J66" s="257"/>
      <c r="K66" s="263" t="s">
        <v>212</v>
      </c>
      <c r="L66" s="235"/>
      <c r="M66" s="263" t="s">
        <v>198</v>
      </c>
      <c r="N66" s="265">
        <v>2006</v>
      </c>
      <c r="O66" s="572"/>
      <c r="P66" s="572"/>
      <c r="Q66" s="572"/>
      <c r="R66" s="572"/>
      <c r="S66" s="572"/>
      <c r="T66" s="263" t="s">
        <v>81</v>
      </c>
      <c r="U66" s="266">
        <v>420000</v>
      </c>
      <c r="V66" s="83" t="s">
        <v>421</v>
      </c>
      <c r="W66" s="803"/>
      <c r="X66" s="815"/>
      <c r="Y66" s="367" t="s">
        <v>72</v>
      </c>
      <c r="Z66" s="83" t="s">
        <v>647</v>
      </c>
      <c r="AA66" s="257"/>
      <c r="AB66" s="569" t="s">
        <v>973</v>
      </c>
      <c r="AC66" s="700" t="str">
        <f t="shared" si="28"/>
        <v>2.06.01</v>
      </c>
      <c r="AD66" s="701" t="str">
        <f t="shared" si="15"/>
        <v>ALAT KANTOR</v>
      </c>
      <c r="AE66" s="702">
        <f t="shared" si="16"/>
        <v>5</v>
      </c>
      <c r="AF66" s="706">
        <f t="shared" si="17"/>
        <v>83998</v>
      </c>
      <c r="AG66" s="704">
        <f t="shared" si="18"/>
        <v>7</v>
      </c>
      <c r="AH66" s="703">
        <f t="shared" si="19"/>
        <v>419990</v>
      </c>
      <c r="AI66" s="703">
        <f t="shared" si="20"/>
        <v>8</v>
      </c>
      <c r="AJ66" s="703">
        <f t="shared" si="21"/>
        <v>0</v>
      </c>
      <c r="AK66" s="704">
        <f t="shared" si="22"/>
        <v>0</v>
      </c>
      <c r="AL66" s="704">
        <f t="shared" si="23"/>
        <v>0</v>
      </c>
      <c r="AM66" s="704">
        <f t="shared" si="24"/>
        <v>0</v>
      </c>
      <c r="AN66" s="700">
        <f t="shared" si="29"/>
        <v>2006</v>
      </c>
      <c r="AO66" s="705">
        <f t="shared" si="26"/>
        <v>10</v>
      </c>
      <c r="AP66" s="705">
        <f t="shared" si="27"/>
        <v>419990</v>
      </c>
      <c r="AT66" s="656">
        <v>1</v>
      </c>
      <c r="AU66" s="656" t="s">
        <v>192</v>
      </c>
      <c r="AY66" s="729"/>
      <c r="AZ66" s="729"/>
    </row>
    <row r="67" spans="1:52" s="656" customFormat="1" ht="30" customHeight="1" x14ac:dyDescent="0.2">
      <c r="A67" s="1" t="s">
        <v>1230</v>
      </c>
      <c r="B67" s="567">
        <v>45</v>
      </c>
      <c r="C67" s="235"/>
      <c r="D67" s="83" t="s">
        <v>1254</v>
      </c>
      <c r="E67" s="264" t="s">
        <v>264</v>
      </c>
      <c r="F67" s="723" t="s">
        <v>331</v>
      </c>
      <c r="G67" s="257"/>
      <c r="H67" s="257"/>
      <c r="I67" s="257"/>
      <c r="J67" s="257"/>
      <c r="K67" s="263" t="s">
        <v>197</v>
      </c>
      <c r="L67" s="235"/>
      <c r="M67" s="263" t="s">
        <v>217</v>
      </c>
      <c r="N67" s="265">
        <v>2005</v>
      </c>
      <c r="O67" s="572"/>
      <c r="P67" s="572"/>
      <c r="Q67" s="572"/>
      <c r="R67" s="572"/>
      <c r="S67" s="572"/>
      <c r="T67" s="263" t="s">
        <v>81</v>
      </c>
      <c r="U67" s="266">
        <v>750000</v>
      </c>
      <c r="V67" s="83" t="s">
        <v>421</v>
      </c>
      <c r="W67" s="803"/>
      <c r="X67" s="815"/>
      <c r="Y67" s="367" t="s">
        <v>72</v>
      </c>
      <c r="Z67" s="83" t="s">
        <v>652</v>
      </c>
      <c r="AA67" s="257"/>
      <c r="AB67" s="569" t="s">
        <v>973</v>
      </c>
      <c r="AC67" s="700" t="str">
        <f t="shared" si="28"/>
        <v>2.06.01</v>
      </c>
      <c r="AD67" s="701" t="str">
        <f t="shared" si="15"/>
        <v>ALAT KANTOR</v>
      </c>
      <c r="AE67" s="702">
        <f t="shared" si="16"/>
        <v>5</v>
      </c>
      <c r="AF67" s="706">
        <f t="shared" si="17"/>
        <v>149998</v>
      </c>
      <c r="AG67" s="704">
        <f t="shared" si="18"/>
        <v>8</v>
      </c>
      <c r="AH67" s="703">
        <f t="shared" si="19"/>
        <v>749990</v>
      </c>
      <c r="AI67" s="703">
        <f t="shared" si="20"/>
        <v>9</v>
      </c>
      <c r="AJ67" s="703">
        <f t="shared" si="21"/>
        <v>0</v>
      </c>
      <c r="AK67" s="704">
        <f t="shared" si="22"/>
        <v>0</v>
      </c>
      <c r="AL67" s="704">
        <f t="shared" si="23"/>
        <v>0</v>
      </c>
      <c r="AM67" s="704">
        <f t="shared" si="24"/>
        <v>0</v>
      </c>
      <c r="AN67" s="700">
        <f t="shared" si="29"/>
        <v>2005</v>
      </c>
      <c r="AO67" s="705">
        <f t="shared" si="26"/>
        <v>10</v>
      </c>
      <c r="AP67" s="705">
        <f t="shared" si="27"/>
        <v>749990</v>
      </c>
      <c r="AT67" s="656">
        <v>1</v>
      </c>
      <c r="AU67" s="656" t="s">
        <v>188</v>
      </c>
      <c r="AY67" s="729"/>
      <c r="AZ67" s="729"/>
    </row>
    <row r="68" spans="1:52" s="656" customFormat="1" ht="30" customHeight="1" x14ac:dyDescent="0.2">
      <c r="A68" s="1" t="s">
        <v>1230</v>
      </c>
      <c r="B68" s="588">
        <v>46</v>
      </c>
      <c r="C68" s="384"/>
      <c r="D68" s="83" t="s">
        <v>1258</v>
      </c>
      <c r="E68" s="589" t="s">
        <v>251</v>
      </c>
      <c r="F68" s="723" t="s">
        <v>331</v>
      </c>
      <c r="G68" s="366"/>
      <c r="H68" s="366"/>
      <c r="I68" s="366"/>
      <c r="J68" s="366"/>
      <c r="K68" s="472" t="s">
        <v>253</v>
      </c>
      <c r="L68" s="384"/>
      <c r="M68" s="472" t="s">
        <v>254</v>
      </c>
      <c r="N68" s="472">
        <v>2003</v>
      </c>
      <c r="O68" s="386"/>
      <c r="P68" s="386"/>
      <c r="Q68" s="386"/>
      <c r="R68" s="386"/>
      <c r="S68" s="386"/>
      <c r="T68" s="472" t="s">
        <v>81</v>
      </c>
      <c r="U68" s="476">
        <v>260000</v>
      </c>
      <c r="V68" s="343" t="s">
        <v>421</v>
      </c>
      <c r="W68" s="808"/>
      <c r="X68" s="815"/>
      <c r="Y68" s="383" t="s">
        <v>72</v>
      </c>
      <c r="Z68" s="343" t="s">
        <v>647</v>
      </c>
      <c r="AA68" s="366"/>
      <c r="AB68" s="569" t="s">
        <v>973</v>
      </c>
      <c r="AC68" s="700" t="str">
        <f t="shared" si="28"/>
        <v>2.06.01</v>
      </c>
      <c r="AD68" s="701" t="str">
        <f t="shared" si="15"/>
        <v>ALAT KANTOR</v>
      </c>
      <c r="AE68" s="702">
        <f t="shared" si="16"/>
        <v>5</v>
      </c>
      <c r="AF68" s="706">
        <f t="shared" si="17"/>
        <v>51998</v>
      </c>
      <c r="AG68" s="704">
        <f t="shared" si="18"/>
        <v>10</v>
      </c>
      <c r="AH68" s="703">
        <f t="shared" si="19"/>
        <v>259990</v>
      </c>
      <c r="AI68" s="703">
        <f t="shared" si="20"/>
        <v>11</v>
      </c>
      <c r="AJ68" s="703">
        <f t="shared" si="21"/>
        <v>0</v>
      </c>
      <c r="AK68" s="704">
        <f t="shared" si="22"/>
        <v>0</v>
      </c>
      <c r="AL68" s="704">
        <f t="shared" si="23"/>
        <v>0</v>
      </c>
      <c r="AM68" s="704">
        <f t="shared" si="24"/>
        <v>0</v>
      </c>
      <c r="AN68" s="700">
        <f t="shared" si="29"/>
        <v>2003</v>
      </c>
      <c r="AO68" s="705">
        <f t="shared" si="26"/>
        <v>10</v>
      </c>
      <c r="AP68" s="705">
        <f t="shared" si="27"/>
        <v>259990</v>
      </c>
      <c r="AT68" s="656">
        <v>1</v>
      </c>
      <c r="AU68" s="656" t="s">
        <v>252</v>
      </c>
      <c r="AY68" s="729"/>
      <c r="AZ68" s="729"/>
    </row>
    <row r="69" spans="1:52" s="656" customFormat="1" ht="30" customHeight="1" x14ac:dyDescent="0.2">
      <c r="A69" s="1" t="s">
        <v>1230</v>
      </c>
      <c r="B69" s="567">
        <v>47</v>
      </c>
      <c r="C69" s="235"/>
      <c r="D69" s="83" t="s">
        <v>1263</v>
      </c>
      <c r="E69" s="267" t="s">
        <v>244</v>
      </c>
      <c r="F69" s="723" t="s">
        <v>331</v>
      </c>
      <c r="G69" s="257"/>
      <c r="H69" s="257"/>
      <c r="I69" s="257"/>
      <c r="J69" s="257"/>
      <c r="K69" s="265" t="s">
        <v>197</v>
      </c>
      <c r="L69" s="235"/>
      <c r="M69" s="265" t="s">
        <v>279</v>
      </c>
      <c r="N69" s="265">
        <v>2001</v>
      </c>
      <c r="O69" s="572"/>
      <c r="P69" s="572"/>
      <c r="Q69" s="572"/>
      <c r="R69" s="572"/>
      <c r="S69" s="572"/>
      <c r="T69" s="265" t="s">
        <v>81</v>
      </c>
      <c r="U69" s="268">
        <v>1787500</v>
      </c>
      <c r="V69" s="83" t="s">
        <v>421</v>
      </c>
      <c r="W69" s="803"/>
      <c r="X69" s="815"/>
      <c r="Y69" s="367" t="s">
        <v>72</v>
      </c>
      <c r="Z69" s="83" t="s">
        <v>645</v>
      </c>
      <c r="AA69" s="257"/>
      <c r="AB69" s="569" t="s">
        <v>973</v>
      </c>
      <c r="AC69" s="700" t="str">
        <f t="shared" si="28"/>
        <v>2.06.01</v>
      </c>
      <c r="AD69" s="701" t="str">
        <f t="shared" si="15"/>
        <v>ALAT KANTOR</v>
      </c>
      <c r="AE69" s="702">
        <f t="shared" si="16"/>
        <v>5</v>
      </c>
      <c r="AF69" s="706">
        <f t="shared" si="17"/>
        <v>357498</v>
      </c>
      <c r="AG69" s="704">
        <f t="shared" si="18"/>
        <v>12</v>
      </c>
      <c r="AH69" s="703">
        <f t="shared" si="19"/>
        <v>1787490</v>
      </c>
      <c r="AI69" s="703">
        <f t="shared" si="20"/>
        <v>13</v>
      </c>
      <c r="AJ69" s="703">
        <f t="shared" si="21"/>
        <v>0</v>
      </c>
      <c r="AK69" s="704">
        <f t="shared" si="22"/>
        <v>0</v>
      </c>
      <c r="AL69" s="704">
        <f t="shared" si="23"/>
        <v>0</v>
      </c>
      <c r="AM69" s="704">
        <f t="shared" si="24"/>
        <v>0</v>
      </c>
      <c r="AN69" s="700">
        <f t="shared" si="29"/>
        <v>2001</v>
      </c>
      <c r="AO69" s="705">
        <f t="shared" si="26"/>
        <v>10</v>
      </c>
      <c r="AP69" s="705">
        <f t="shared" si="27"/>
        <v>1787490</v>
      </c>
      <c r="AT69" s="656">
        <v>1</v>
      </c>
      <c r="AU69" s="656" t="s">
        <v>245</v>
      </c>
      <c r="AY69" s="729"/>
      <c r="AZ69" s="729"/>
    </row>
    <row r="70" spans="1:52" s="656" customFormat="1" ht="30" customHeight="1" x14ac:dyDescent="0.2">
      <c r="A70" s="1" t="s">
        <v>1230</v>
      </c>
      <c r="B70" s="567">
        <v>48</v>
      </c>
      <c r="C70" s="235"/>
      <c r="D70" s="83" t="s">
        <v>1255</v>
      </c>
      <c r="E70" s="264" t="s">
        <v>199</v>
      </c>
      <c r="F70" s="723" t="s">
        <v>331</v>
      </c>
      <c r="G70" s="257"/>
      <c r="H70" s="257"/>
      <c r="I70" s="257"/>
      <c r="J70" s="257"/>
      <c r="K70" s="263" t="s">
        <v>218</v>
      </c>
      <c r="L70" s="235"/>
      <c r="M70" s="263" t="s">
        <v>219</v>
      </c>
      <c r="N70" s="265">
        <v>2006</v>
      </c>
      <c r="O70" s="572"/>
      <c r="P70" s="572"/>
      <c r="Q70" s="572"/>
      <c r="R70" s="572"/>
      <c r="S70" s="572"/>
      <c r="T70" s="263" t="s">
        <v>81</v>
      </c>
      <c r="U70" s="266">
        <v>320000</v>
      </c>
      <c r="V70" s="83" t="s">
        <v>421</v>
      </c>
      <c r="W70" s="803"/>
      <c r="X70" s="815"/>
      <c r="Y70" s="367" t="s">
        <v>72</v>
      </c>
      <c r="Z70" s="83" t="s">
        <v>645</v>
      </c>
      <c r="AA70" s="257"/>
      <c r="AB70" s="569" t="s">
        <v>972</v>
      </c>
      <c r="AC70" s="700" t="str">
        <f t="shared" si="28"/>
        <v>2.06.01</v>
      </c>
      <c r="AD70" s="701" t="str">
        <f t="shared" si="15"/>
        <v>ALAT KANTOR</v>
      </c>
      <c r="AE70" s="702">
        <f t="shared" si="16"/>
        <v>5</v>
      </c>
      <c r="AF70" s="706">
        <f t="shared" si="17"/>
        <v>63998</v>
      </c>
      <c r="AG70" s="704">
        <f t="shared" si="18"/>
        <v>7</v>
      </c>
      <c r="AH70" s="703">
        <f t="shared" si="19"/>
        <v>319990</v>
      </c>
      <c r="AI70" s="703">
        <f t="shared" si="20"/>
        <v>8</v>
      </c>
      <c r="AJ70" s="703">
        <f t="shared" si="21"/>
        <v>0</v>
      </c>
      <c r="AK70" s="704">
        <f t="shared" si="22"/>
        <v>0</v>
      </c>
      <c r="AL70" s="704">
        <f t="shared" si="23"/>
        <v>0</v>
      </c>
      <c r="AM70" s="704">
        <f t="shared" si="24"/>
        <v>0</v>
      </c>
      <c r="AN70" s="700">
        <f t="shared" si="29"/>
        <v>2006</v>
      </c>
      <c r="AO70" s="705">
        <f t="shared" si="26"/>
        <v>10</v>
      </c>
      <c r="AP70" s="705">
        <f t="shared" si="27"/>
        <v>319990</v>
      </c>
      <c r="AT70" s="656">
        <v>1</v>
      </c>
      <c r="AU70" s="656" t="s">
        <v>216</v>
      </c>
      <c r="AY70" s="729"/>
      <c r="AZ70" s="729"/>
    </row>
    <row r="71" spans="1:52" s="656" customFormat="1" ht="30" customHeight="1" x14ac:dyDescent="0.2">
      <c r="A71" s="1" t="s">
        <v>1230</v>
      </c>
      <c r="B71" s="567">
        <v>49</v>
      </c>
      <c r="C71" s="384"/>
      <c r="D71" s="83" t="s">
        <v>1254</v>
      </c>
      <c r="E71" s="589" t="s">
        <v>264</v>
      </c>
      <c r="F71" s="723" t="s">
        <v>331</v>
      </c>
      <c r="G71" s="366"/>
      <c r="H71" s="366"/>
      <c r="I71" s="366"/>
      <c r="J71" s="366"/>
      <c r="K71" s="472" t="s">
        <v>197</v>
      </c>
      <c r="L71" s="384"/>
      <c r="M71" s="472" t="s">
        <v>217</v>
      </c>
      <c r="N71" s="472">
        <v>2005</v>
      </c>
      <c r="O71" s="386"/>
      <c r="P71" s="386"/>
      <c r="Q71" s="386"/>
      <c r="R71" s="386"/>
      <c r="S71" s="386"/>
      <c r="T71" s="472" t="s">
        <v>81</v>
      </c>
      <c r="U71" s="476">
        <v>600000</v>
      </c>
      <c r="V71" s="343" t="s">
        <v>421</v>
      </c>
      <c r="W71" s="808"/>
      <c r="X71" s="815"/>
      <c r="Y71" s="383" t="s">
        <v>72</v>
      </c>
      <c r="Z71" s="343" t="s">
        <v>647</v>
      </c>
      <c r="AA71" s="366"/>
      <c r="AB71" s="591" t="s">
        <v>972</v>
      </c>
      <c r="AC71" s="700" t="str">
        <f t="shared" si="28"/>
        <v>2.06.01</v>
      </c>
      <c r="AD71" s="701" t="str">
        <f t="shared" si="15"/>
        <v>ALAT KANTOR</v>
      </c>
      <c r="AE71" s="702">
        <f t="shared" si="16"/>
        <v>5</v>
      </c>
      <c r="AF71" s="706">
        <f t="shared" si="17"/>
        <v>119998</v>
      </c>
      <c r="AG71" s="704">
        <f t="shared" si="18"/>
        <v>8</v>
      </c>
      <c r="AH71" s="703">
        <f t="shared" si="19"/>
        <v>599990</v>
      </c>
      <c r="AI71" s="703">
        <f t="shared" si="20"/>
        <v>9</v>
      </c>
      <c r="AJ71" s="703">
        <f t="shared" si="21"/>
        <v>0</v>
      </c>
      <c r="AK71" s="704">
        <f t="shared" si="22"/>
        <v>0</v>
      </c>
      <c r="AL71" s="704">
        <f t="shared" si="23"/>
        <v>0</v>
      </c>
      <c r="AM71" s="704">
        <f t="shared" si="24"/>
        <v>0</v>
      </c>
      <c r="AN71" s="700">
        <f t="shared" si="29"/>
        <v>2005</v>
      </c>
      <c r="AO71" s="705">
        <f t="shared" si="26"/>
        <v>10</v>
      </c>
      <c r="AP71" s="705">
        <f t="shared" si="27"/>
        <v>599990</v>
      </c>
      <c r="AT71" s="656">
        <v>1</v>
      </c>
      <c r="AU71" s="656" t="s">
        <v>188</v>
      </c>
      <c r="AY71" s="729"/>
      <c r="AZ71" s="729"/>
    </row>
    <row r="72" spans="1:52" s="656" customFormat="1" ht="30" customHeight="1" x14ac:dyDescent="0.2">
      <c r="A72" s="1" t="s">
        <v>1230</v>
      </c>
      <c r="B72" s="567">
        <v>50</v>
      </c>
      <c r="C72" s="235"/>
      <c r="D72" s="83" t="s">
        <v>1263</v>
      </c>
      <c r="E72" s="264" t="s">
        <v>244</v>
      </c>
      <c r="F72" s="723" t="s">
        <v>331</v>
      </c>
      <c r="G72" s="257"/>
      <c r="H72" s="257"/>
      <c r="I72" s="257"/>
      <c r="J72" s="257"/>
      <c r="K72" s="263" t="s">
        <v>197</v>
      </c>
      <c r="L72" s="235"/>
      <c r="M72" s="263" t="s">
        <v>229</v>
      </c>
      <c r="N72" s="265">
        <v>2005</v>
      </c>
      <c r="O72" s="572"/>
      <c r="P72" s="572"/>
      <c r="Q72" s="572"/>
      <c r="R72" s="572"/>
      <c r="S72" s="572"/>
      <c r="T72" s="263" t="s">
        <v>81</v>
      </c>
      <c r="U72" s="266">
        <v>770000</v>
      </c>
      <c r="V72" s="83" t="s">
        <v>421</v>
      </c>
      <c r="W72" s="803"/>
      <c r="X72" s="815"/>
      <c r="Y72" s="367" t="s">
        <v>72</v>
      </c>
      <c r="Z72" s="83" t="s">
        <v>647</v>
      </c>
      <c r="AA72" s="257"/>
      <c r="AB72" s="569" t="s">
        <v>972</v>
      </c>
      <c r="AC72" s="700" t="str">
        <f t="shared" si="28"/>
        <v>2.06.01</v>
      </c>
      <c r="AD72" s="701" t="str">
        <f t="shared" si="15"/>
        <v>ALAT KANTOR</v>
      </c>
      <c r="AE72" s="702">
        <f t="shared" si="16"/>
        <v>5</v>
      </c>
      <c r="AF72" s="706">
        <f t="shared" si="17"/>
        <v>153998</v>
      </c>
      <c r="AG72" s="704">
        <f t="shared" si="18"/>
        <v>8</v>
      </c>
      <c r="AH72" s="703">
        <f t="shared" si="19"/>
        <v>769990</v>
      </c>
      <c r="AI72" s="703">
        <f t="shared" si="20"/>
        <v>9</v>
      </c>
      <c r="AJ72" s="703">
        <f t="shared" si="21"/>
        <v>0</v>
      </c>
      <c r="AK72" s="704">
        <f t="shared" si="22"/>
        <v>0</v>
      </c>
      <c r="AL72" s="704">
        <f t="shared" si="23"/>
        <v>0</v>
      </c>
      <c r="AM72" s="704">
        <f t="shared" si="24"/>
        <v>0</v>
      </c>
      <c r="AN72" s="700">
        <f t="shared" si="29"/>
        <v>2005</v>
      </c>
      <c r="AO72" s="705">
        <f t="shared" si="26"/>
        <v>10</v>
      </c>
      <c r="AP72" s="705">
        <f t="shared" si="27"/>
        <v>769990</v>
      </c>
      <c r="AT72" s="656">
        <v>1</v>
      </c>
      <c r="AU72" s="656" t="s">
        <v>188</v>
      </c>
      <c r="AY72" s="729"/>
      <c r="AZ72" s="729"/>
    </row>
    <row r="73" spans="1:52" s="656" customFormat="1" ht="30" customHeight="1" x14ac:dyDescent="0.2">
      <c r="A73" s="1" t="s">
        <v>1230</v>
      </c>
      <c r="B73" s="588">
        <v>51</v>
      </c>
      <c r="C73" s="384"/>
      <c r="D73" s="83" t="s">
        <v>1257</v>
      </c>
      <c r="E73" s="589" t="s">
        <v>195</v>
      </c>
      <c r="F73" s="723" t="s">
        <v>331</v>
      </c>
      <c r="G73" s="366"/>
      <c r="H73" s="366"/>
      <c r="I73" s="366"/>
      <c r="J73" s="366"/>
      <c r="K73" s="472" t="s">
        <v>230</v>
      </c>
      <c r="L73" s="384"/>
      <c r="M73" s="472" t="s">
        <v>198</v>
      </c>
      <c r="N73" s="472">
        <v>2006</v>
      </c>
      <c r="O73" s="386"/>
      <c r="P73" s="386"/>
      <c r="Q73" s="386"/>
      <c r="R73" s="386"/>
      <c r="S73" s="386"/>
      <c r="T73" s="472" t="s">
        <v>81</v>
      </c>
      <c r="U73" s="476">
        <v>600000</v>
      </c>
      <c r="V73" s="343" t="s">
        <v>421</v>
      </c>
      <c r="W73" s="808"/>
      <c r="X73" s="815"/>
      <c r="Y73" s="383" t="s">
        <v>72</v>
      </c>
      <c r="Z73" s="343" t="s">
        <v>698</v>
      </c>
      <c r="AA73" s="366"/>
      <c r="AB73" s="591" t="s">
        <v>972</v>
      </c>
      <c r="AC73" s="700" t="str">
        <f t="shared" si="28"/>
        <v>2.06.01</v>
      </c>
      <c r="AD73" s="701" t="str">
        <f t="shared" si="15"/>
        <v>ALAT KANTOR</v>
      </c>
      <c r="AE73" s="702">
        <f t="shared" si="16"/>
        <v>5</v>
      </c>
      <c r="AF73" s="706">
        <f t="shared" si="17"/>
        <v>119998</v>
      </c>
      <c r="AG73" s="704">
        <f t="shared" si="18"/>
        <v>7</v>
      </c>
      <c r="AH73" s="703">
        <f t="shared" si="19"/>
        <v>599990</v>
      </c>
      <c r="AI73" s="703">
        <f t="shared" si="20"/>
        <v>8</v>
      </c>
      <c r="AJ73" s="703">
        <f t="shared" si="21"/>
        <v>0</v>
      </c>
      <c r="AK73" s="704">
        <f t="shared" si="22"/>
        <v>0</v>
      </c>
      <c r="AL73" s="704">
        <f t="shared" si="23"/>
        <v>0</v>
      </c>
      <c r="AM73" s="704">
        <f t="shared" si="24"/>
        <v>0</v>
      </c>
      <c r="AN73" s="700">
        <f t="shared" si="29"/>
        <v>2006</v>
      </c>
      <c r="AO73" s="705">
        <f t="shared" si="26"/>
        <v>10</v>
      </c>
      <c r="AP73" s="705">
        <f t="shared" si="27"/>
        <v>599990</v>
      </c>
      <c r="AT73" s="656">
        <v>1</v>
      </c>
      <c r="AU73" s="656" t="s">
        <v>242</v>
      </c>
      <c r="AY73" s="729"/>
      <c r="AZ73" s="729"/>
    </row>
    <row r="74" spans="1:52" s="656" customFormat="1" ht="30" customHeight="1" x14ac:dyDescent="0.2">
      <c r="A74" s="1" t="s">
        <v>1230</v>
      </c>
      <c r="B74" s="567">
        <v>52</v>
      </c>
      <c r="C74" s="235"/>
      <c r="D74" s="83" t="s">
        <v>1257</v>
      </c>
      <c r="E74" s="264" t="s">
        <v>191</v>
      </c>
      <c r="F74" s="723" t="s">
        <v>331</v>
      </c>
      <c r="G74" s="257"/>
      <c r="H74" s="257"/>
      <c r="I74" s="257"/>
      <c r="J74" s="257"/>
      <c r="K74" s="263" t="s">
        <v>271</v>
      </c>
      <c r="L74" s="235"/>
      <c r="M74" s="263" t="s">
        <v>198</v>
      </c>
      <c r="N74" s="265">
        <v>2006</v>
      </c>
      <c r="O74" s="572"/>
      <c r="P74" s="572"/>
      <c r="Q74" s="572"/>
      <c r="R74" s="572"/>
      <c r="S74" s="572"/>
      <c r="T74" s="263" t="s">
        <v>81</v>
      </c>
      <c r="U74" s="266">
        <v>750000</v>
      </c>
      <c r="V74" s="83" t="s">
        <v>421</v>
      </c>
      <c r="W74" s="803"/>
      <c r="X74" s="815"/>
      <c r="Y74" s="367" t="s">
        <v>72</v>
      </c>
      <c r="Z74" s="83" t="s">
        <v>647</v>
      </c>
      <c r="AA74" s="257"/>
      <c r="AB74" s="569" t="s">
        <v>972</v>
      </c>
      <c r="AC74" s="700" t="str">
        <f t="shared" si="28"/>
        <v>2.06.01</v>
      </c>
      <c r="AD74" s="701" t="str">
        <f t="shared" si="15"/>
        <v>ALAT KANTOR</v>
      </c>
      <c r="AE74" s="702">
        <f t="shared" si="16"/>
        <v>5</v>
      </c>
      <c r="AF74" s="706">
        <f t="shared" si="17"/>
        <v>149998</v>
      </c>
      <c r="AG74" s="704">
        <f t="shared" si="18"/>
        <v>7</v>
      </c>
      <c r="AH74" s="703">
        <f t="shared" si="19"/>
        <v>749990</v>
      </c>
      <c r="AI74" s="703">
        <f t="shared" si="20"/>
        <v>8</v>
      </c>
      <c r="AJ74" s="703">
        <f t="shared" si="21"/>
        <v>0</v>
      </c>
      <c r="AK74" s="704">
        <f t="shared" si="22"/>
        <v>0</v>
      </c>
      <c r="AL74" s="704">
        <f t="shared" si="23"/>
        <v>0</v>
      </c>
      <c r="AM74" s="704">
        <f t="shared" si="24"/>
        <v>0</v>
      </c>
      <c r="AN74" s="700">
        <f t="shared" si="29"/>
        <v>2006</v>
      </c>
      <c r="AO74" s="705">
        <f t="shared" si="26"/>
        <v>10</v>
      </c>
      <c r="AP74" s="705">
        <f t="shared" si="27"/>
        <v>749990</v>
      </c>
      <c r="AT74" s="656">
        <v>1</v>
      </c>
      <c r="AU74" s="656" t="s">
        <v>242</v>
      </c>
      <c r="AY74" s="729"/>
      <c r="AZ74" s="729"/>
    </row>
    <row r="75" spans="1:52" s="656" customFormat="1" ht="30" customHeight="1" x14ac:dyDescent="0.2">
      <c r="A75" s="1" t="s">
        <v>1230</v>
      </c>
      <c r="B75" s="567">
        <v>53</v>
      </c>
      <c r="C75" s="235"/>
      <c r="D75" s="83" t="s">
        <v>1254</v>
      </c>
      <c r="E75" s="267" t="s">
        <v>187</v>
      </c>
      <c r="F75" s="723" t="s">
        <v>331</v>
      </c>
      <c r="G75" s="257"/>
      <c r="H75" s="257"/>
      <c r="I75" s="257"/>
      <c r="J75" s="257"/>
      <c r="K75" s="265" t="s">
        <v>285</v>
      </c>
      <c r="L75" s="235"/>
      <c r="M75" s="265" t="s">
        <v>190</v>
      </c>
      <c r="N75" s="265">
        <v>2006</v>
      </c>
      <c r="O75" s="572"/>
      <c r="P75" s="572"/>
      <c r="Q75" s="572"/>
      <c r="R75" s="572"/>
      <c r="S75" s="572"/>
      <c r="T75" s="265" t="s">
        <v>81</v>
      </c>
      <c r="U75" s="268">
        <v>2100000</v>
      </c>
      <c r="V75" s="83" t="s">
        <v>421</v>
      </c>
      <c r="W75" s="803"/>
      <c r="X75" s="815"/>
      <c r="Y75" s="367" t="s">
        <v>72</v>
      </c>
      <c r="Z75" s="83" t="s">
        <v>647</v>
      </c>
      <c r="AA75" s="257"/>
      <c r="AB75" s="569" t="s">
        <v>972</v>
      </c>
      <c r="AC75" s="700" t="str">
        <f t="shared" si="28"/>
        <v>2.06.01</v>
      </c>
      <c r="AD75" s="701" t="str">
        <f t="shared" si="15"/>
        <v>ALAT KANTOR</v>
      </c>
      <c r="AE75" s="702">
        <f t="shared" si="16"/>
        <v>5</v>
      </c>
      <c r="AF75" s="706">
        <f t="shared" si="17"/>
        <v>419998</v>
      </c>
      <c r="AG75" s="704">
        <f t="shared" si="18"/>
        <v>7</v>
      </c>
      <c r="AH75" s="703">
        <f t="shared" si="19"/>
        <v>2099990</v>
      </c>
      <c r="AI75" s="703">
        <f t="shared" si="20"/>
        <v>8</v>
      </c>
      <c r="AJ75" s="703">
        <f t="shared" si="21"/>
        <v>0</v>
      </c>
      <c r="AK75" s="704">
        <f t="shared" si="22"/>
        <v>0</v>
      </c>
      <c r="AL75" s="704">
        <f t="shared" si="23"/>
        <v>0</v>
      </c>
      <c r="AM75" s="704">
        <f t="shared" si="24"/>
        <v>0</v>
      </c>
      <c r="AN75" s="700">
        <f t="shared" si="29"/>
        <v>2006</v>
      </c>
      <c r="AO75" s="705">
        <f t="shared" si="26"/>
        <v>10</v>
      </c>
      <c r="AP75" s="705">
        <f t="shared" si="27"/>
        <v>2099990</v>
      </c>
      <c r="AT75" s="656">
        <v>1</v>
      </c>
      <c r="AU75" s="656" t="s">
        <v>188</v>
      </c>
      <c r="AY75" s="729"/>
      <c r="AZ75" s="729"/>
    </row>
    <row r="76" spans="1:52" s="656" customFormat="1" ht="30" customHeight="1" x14ac:dyDescent="0.2">
      <c r="A76" s="1" t="s">
        <v>1230</v>
      </c>
      <c r="B76" s="567">
        <v>54</v>
      </c>
      <c r="C76" s="235"/>
      <c r="D76" s="83" t="s">
        <v>1261</v>
      </c>
      <c r="E76" s="267" t="s">
        <v>286</v>
      </c>
      <c r="F76" s="723" t="s">
        <v>361</v>
      </c>
      <c r="G76" s="257"/>
      <c r="H76" s="257"/>
      <c r="I76" s="257"/>
      <c r="J76" s="257"/>
      <c r="K76" s="265" t="s">
        <v>288</v>
      </c>
      <c r="L76" s="235"/>
      <c r="M76" s="265" t="s">
        <v>211</v>
      </c>
      <c r="N76" s="265">
        <v>2006</v>
      </c>
      <c r="O76" s="572"/>
      <c r="P76" s="572"/>
      <c r="Q76" s="572"/>
      <c r="R76" s="572"/>
      <c r="S76" s="572"/>
      <c r="T76" s="265" t="s">
        <v>81</v>
      </c>
      <c r="U76" s="268">
        <v>5625000</v>
      </c>
      <c r="V76" s="83" t="s">
        <v>421</v>
      </c>
      <c r="W76" s="803"/>
      <c r="X76" s="815"/>
      <c r="Y76" s="367" t="s">
        <v>72</v>
      </c>
      <c r="Z76" s="83" t="s">
        <v>647</v>
      </c>
      <c r="AA76" s="257"/>
      <c r="AB76" s="569" t="s">
        <v>973</v>
      </c>
      <c r="AC76" s="700" t="str">
        <f t="shared" si="28"/>
        <v>2.06.01</v>
      </c>
      <c r="AD76" s="701" t="str">
        <f t="shared" si="15"/>
        <v>ALAT KANTOR</v>
      </c>
      <c r="AE76" s="702">
        <f t="shared" si="16"/>
        <v>5</v>
      </c>
      <c r="AF76" s="706">
        <f t="shared" si="17"/>
        <v>1124998</v>
      </c>
      <c r="AG76" s="704">
        <f t="shared" si="18"/>
        <v>7</v>
      </c>
      <c r="AH76" s="703">
        <f t="shared" si="19"/>
        <v>5624990</v>
      </c>
      <c r="AI76" s="703">
        <f t="shared" si="20"/>
        <v>8</v>
      </c>
      <c r="AJ76" s="703">
        <f t="shared" si="21"/>
        <v>0</v>
      </c>
      <c r="AK76" s="704">
        <f t="shared" si="22"/>
        <v>0</v>
      </c>
      <c r="AL76" s="704">
        <f t="shared" si="23"/>
        <v>0</v>
      </c>
      <c r="AM76" s="704">
        <f t="shared" si="24"/>
        <v>0</v>
      </c>
      <c r="AN76" s="700">
        <f t="shared" si="29"/>
        <v>2006</v>
      </c>
      <c r="AO76" s="705">
        <f t="shared" si="26"/>
        <v>10</v>
      </c>
      <c r="AP76" s="705">
        <f t="shared" si="27"/>
        <v>5624990</v>
      </c>
      <c r="AT76" s="656">
        <v>2</v>
      </c>
      <c r="AU76" s="656" t="s">
        <v>287</v>
      </c>
      <c r="AY76" s="729"/>
      <c r="AZ76" s="729"/>
    </row>
    <row r="77" spans="1:52" s="656" customFormat="1" ht="30" customHeight="1" x14ac:dyDescent="0.2">
      <c r="A77" s="1" t="s">
        <v>1230</v>
      </c>
      <c r="B77" s="567">
        <v>55</v>
      </c>
      <c r="C77" s="235"/>
      <c r="D77" s="83" t="s">
        <v>1256</v>
      </c>
      <c r="E77" s="267" t="s">
        <v>195</v>
      </c>
      <c r="F77" s="723" t="s">
        <v>331</v>
      </c>
      <c r="G77" s="257"/>
      <c r="H77" s="257"/>
      <c r="I77" s="257"/>
      <c r="J77" s="257"/>
      <c r="K77" s="265" t="s">
        <v>259</v>
      </c>
      <c r="L77" s="235"/>
      <c r="M77" s="265" t="s">
        <v>198</v>
      </c>
      <c r="N77" s="265">
        <v>2006</v>
      </c>
      <c r="O77" s="572"/>
      <c r="P77" s="572"/>
      <c r="Q77" s="572"/>
      <c r="R77" s="572"/>
      <c r="S77" s="572"/>
      <c r="T77" s="265" t="s">
        <v>81</v>
      </c>
      <c r="U77" s="268">
        <v>600000</v>
      </c>
      <c r="V77" s="83" t="s">
        <v>421</v>
      </c>
      <c r="W77" s="803"/>
      <c r="X77" s="815"/>
      <c r="Y77" s="367" t="s">
        <v>72</v>
      </c>
      <c r="Z77" s="83" t="s">
        <v>698</v>
      </c>
      <c r="AA77" s="257"/>
      <c r="AB77" s="569" t="s">
        <v>972</v>
      </c>
      <c r="AC77" s="700" t="str">
        <f t="shared" si="28"/>
        <v>2.06.01</v>
      </c>
      <c r="AD77" s="701" t="str">
        <f t="shared" si="15"/>
        <v>ALAT KANTOR</v>
      </c>
      <c r="AE77" s="702">
        <f t="shared" si="16"/>
        <v>5</v>
      </c>
      <c r="AF77" s="706">
        <f t="shared" si="17"/>
        <v>119998</v>
      </c>
      <c r="AG77" s="704">
        <f t="shared" si="18"/>
        <v>7</v>
      </c>
      <c r="AH77" s="703">
        <f t="shared" si="19"/>
        <v>599990</v>
      </c>
      <c r="AI77" s="703">
        <f t="shared" si="20"/>
        <v>8</v>
      </c>
      <c r="AJ77" s="703">
        <f t="shared" si="21"/>
        <v>0</v>
      </c>
      <c r="AK77" s="704">
        <f t="shared" si="22"/>
        <v>0</v>
      </c>
      <c r="AL77" s="704">
        <f t="shared" si="23"/>
        <v>0</v>
      </c>
      <c r="AM77" s="704">
        <f t="shared" si="24"/>
        <v>0</v>
      </c>
      <c r="AN77" s="700">
        <f t="shared" si="29"/>
        <v>2006</v>
      </c>
      <c r="AO77" s="705">
        <f t="shared" si="26"/>
        <v>10</v>
      </c>
      <c r="AP77" s="705">
        <f t="shared" si="27"/>
        <v>599990</v>
      </c>
      <c r="AT77" s="656">
        <v>1</v>
      </c>
      <c r="AU77" s="656" t="s">
        <v>297</v>
      </c>
      <c r="AY77" s="729"/>
      <c r="AZ77" s="729"/>
    </row>
    <row r="78" spans="1:52" s="656" customFormat="1" ht="30" customHeight="1" x14ac:dyDescent="0.2">
      <c r="A78" s="1" t="s">
        <v>1231</v>
      </c>
      <c r="B78" s="567">
        <v>56</v>
      </c>
      <c r="C78" s="235"/>
      <c r="D78" s="83" t="s">
        <v>1277</v>
      </c>
      <c r="E78" s="264" t="s">
        <v>933</v>
      </c>
      <c r="F78" s="265" t="s">
        <v>334</v>
      </c>
      <c r="G78" s="257"/>
      <c r="H78" s="257"/>
      <c r="I78" s="257"/>
      <c r="J78" s="257"/>
      <c r="K78" s="263" t="s">
        <v>205</v>
      </c>
      <c r="L78" s="235"/>
      <c r="M78" s="263"/>
      <c r="N78" s="265">
        <v>2007</v>
      </c>
      <c r="O78" s="572"/>
      <c r="P78" s="572"/>
      <c r="Q78" s="572"/>
      <c r="R78" s="572"/>
      <c r="S78" s="572"/>
      <c r="T78" s="263" t="s">
        <v>81</v>
      </c>
      <c r="U78" s="266">
        <v>10988888.888888888</v>
      </c>
      <c r="V78" s="83" t="s">
        <v>421</v>
      </c>
      <c r="W78" s="803"/>
      <c r="X78" s="815"/>
      <c r="Y78" s="367" t="s">
        <v>72</v>
      </c>
      <c r="Z78" s="83" t="s">
        <v>421</v>
      </c>
      <c r="AA78" s="257"/>
      <c r="AB78" s="569" t="s">
        <v>973</v>
      </c>
      <c r="AC78" s="700" t="str">
        <f t="shared" si="28"/>
        <v>2.06.03</v>
      </c>
      <c r="AD78" s="701" t="str">
        <f t="shared" si="15"/>
        <v>KOMPUTER</v>
      </c>
      <c r="AE78" s="702">
        <f t="shared" si="16"/>
        <v>4</v>
      </c>
      <c r="AF78" s="706">
        <f t="shared" si="17"/>
        <v>2747219.722222222</v>
      </c>
      <c r="AG78" s="704">
        <f t="shared" si="18"/>
        <v>6</v>
      </c>
      <c r="AH78" s="703">
        <f t="shared" si="19"/>
        <v>10988878.888888888</v>
      </c>
      <c r="AI78" s="703">
        <f t="shared" si="20"/>
        <v>7</v>
      </c>
      <c r="AJ78" s="703">
        <f t="shared" si="21"/>
        <v>0</v>
      </c>
      <c r="AK78" s="704">
        <f t="shared" si="22"/>
        <v>0</v>
      </c>
      <c r="AL78" s="704">
        <f t="shared" si="23"/>
        <v>0</v>
      </c>
      <c r="AM78" s="704">
        <f t="shared" si="24"/>
        <v>0</v>
      </c>
      <c r="AN78" s="700">
        <f t="shared" si="29"/>
        <v>2007</v>
      </c>
      <c r="AO78" s="705">
        <f t="shared" si="26"/>
        <v>10</v>
      </c>
      <c r="AP78" s="705">
        <f t="shared" si="27"/>
        <v>10988878.888888888</v>
      </c>
      <c r="AT78" s="656">
        <v>3</v>
      </c>
      <c r="AU78" s="656" t="s">
        <v>333</v>
      </c>
      <c r="AY78" s="729"/>
      <c r="AZ78" s="729"/>
    </row>
    <row r="79" spans="1:52" s="656" customFormat="1" ht="30" customHeight="1" x14ac:dyDescent="0.2">
      <c r="A79" s="1" t="s">
        <v>1230</v>
      </c>
      <c r="B79" s="567">
        <v>57</v>
      </c>
      <c r="C79" s="235"/>
      <c r="D79" s="265" t="s">
        <v>1278</v>
      </c>
      <c r="E79" s="267" t="s">
        <v>934</v>
      </c>
      <c r="F79" s="265" t="s">
        <v>331</v>
      </c>
      <c r="G79" s="257"/>
      <c r="H79" s="257"/>
      <c r="I79" s="257"/>
      <c r="J79" s="257"/>
      <c r="K79" s="265" t="s">
        <v>72</v>
      </c>
      <c r="L79" s="235"/>
      <c r="M79" s="83" t="s">
        <v>341</v>
      </c>
      <c r="N79" s="83">
        <v>2007</v>
      </c>
      <c r="O79" s="572"/>
      <c r="P79" s="572"/>
      <c r="Q79" s="572"/>
      <c r="R79" s="572"/>
      <c r="S79" s="572"/>
      <c r="T79" s="263" t="s">
        <v>81</v>
      </c>
      <c r="U79" s="268">
        <v>5950000</v>
      </c>
      <c r="V79" s="83" t="s">
        <v>421</v>
      </c>
      <c r="W79" s="803"/>
      <c r="X79" s="815"/>
      <c r="Y79" s="367" t="s">
        <v>72</v>
      </c>
      <c r="Z79" s="83" t="s">
        <v>647</v>
      </c>
      <c r="AA79" s="257"/>
      <c r="AB79" s="569" t="s">
        <v>972</v>
      </c>
      <c r="AC79" s="700" t="str">
        <f t="shared" si="28"/>
        <v>2.06.01</v>
      </c>
      <c r="AD79" s="701" t="str">
        <f t="shared" si="15"/>
        <v>ALAT KANTOR</v>
      </c>
      <c r="AE79" s="702">
        <f t="shared" si="16"/>
        <v>5</v>
      </c>
      <c r="AF79" s="706">
        <f t="shared" si="17"/>
        <v>1189998</v>
      </c>
      <c r="AG79" s="704">
        <f t="shared" si="18"/>
        <v>6</v>
      </c>
      <c r="AH79" s="703">
        <f t="shared" si="19"/>
        <v>5949990</v>
      </c>
      <c r="AI79" s="703">
        <f t="shared" si="20"/>
        <v>7</v>
      </c>
      <c r="AJ79" s="703">
        <f t="shared" si="21"/>
        <v>0</v>
      </c>
      <c r="AK79" s="704">
        <f t="shared" si="22"/>
        <v>0</v>
      </c>
      <c r="AL79" s="704">
        <f t="shared" si="23"/>
        <v>0</v>
      </c>
      <c r="AM79" s="704">
        <f t="shared" si="24"/>
        <v>0</v>
      </c>
      <c r="AN79" s="700">
        <f t="shared" si="29"/>
        <v>2007</v>
      </c>
      <c r="AO79" s="705">
        <f t="shared" si="26"/>
        <v>10</v>
      </c>
      <c r="AP79" s="705">
        <f t="shared" si="27"/>
        <v>5949990</v>
      </c>
      <c r="AT79" s="656">
        <v>1</v>
      </c>
      <c r="AU79" s="656" t="s">
        <v>343</v>
      </c>
      <c r="AY79" s="729"/>
      <c r="AZ79" s="729"/>
    </row>
    <row r="80" spans="1:52" s="656" customFormat="1" ht="30" customHeight="1" x14ac:dyDescent="0.2">
      <c r="A80" s="1" t="s">
        <v>1230</v>
      </c>
      <c r="B80" s="567">
        <v>58</v>
      </c>
      <c r="C80" s="235"/>
      <c r="D80" s="265" t="s">
        <v>1279</v>
      </c>
      <c r="E80" s="267" t="s">
        <v>935</v>
      </c>
      <c r="F80" s="265" t="s">
        <v>331</v>
      </c>
      <c r="G80" s="257"/>
      <c r="H80" s="257"/>
      <c r="I80" s="257"/>
      <c r="J80" s="257"/>
      <c r="K80" s="265" t="s">
        <v>72</v>
      </c>
      <c r="L80" s="235"/>
      <c r="M80" s="83" t="s">
        <v>341</v>
      </c>
      <c r="N80" s="83">
        <v>2007</v>
      </c>
      <c r="O80" s="572"/>
      <c r="P80" s="572"/>
      <c r="Q80" s="572"/>
      <c r="R80" s="572"/>
      <c r="S80" s="572"/>
      <c r="T80" s="263" t="s">
        <v>81</v>
      </c>
      <c r="U80" s="268">
        <v>5940000</v>
      </c>
      <c r="V80" s="83" t="s">
        <v>421</v>
      </c>
      <c r="W80" s="803"/>
      <c r="X80" s="815"/>
      <c r="Y80" s="367" t="s">
        <v>72</v>
      </c>
      <c r="Z80" s="83" t="s">
        <v>647</v>
      </c>
      <c r="AA80" s="257"/>
      <c r="AB80" s="569" t="s">
        <v>972</v>
      </c>
      <c r="AC80" s="700" t="str">
        <f t="shared" si="28"/>
        <v>2.06.01</v>
      </c>
      <c r="AD80" s="701" t="str">
        <f t="shared" si="15"/>
        <v>ALAT KANTOR</v>
      </c>
      <c r="AE80" s="702">
        <f t="shared" si="16"/>
        <v>5</v>
      </c>
      <c r="AF80" s="706">
        <f t="shared" si="17"/>
        <v>1187998</v>
      </c>
      <c r="AG80" s="704">
        <f t="shared" si="18"/>
        <v>6</v>
      </c>
      <c r="AH80" s="703">
        <f t="shared" si="19"/>
        <v>5939990</v>
      </c>
      <c r="AI80" s="703">
        <f t="shared" si="20"/>
        <v>7</v>
      </c>
      <c r="AJ80" s="703">
        <f t="shared" si="21"/>
        <v>0</v>
      </c>
      <c r="AK80" s="704">
        <f t="shared" si="22"/>
        <v>0</v>
      </c>
      <c r="AL80" s="704">
        <f t="shared" si="23"/>
        <v>0</v>
      </c>
      <c r="AM80" s="704">
        <f t="shared" si="24"/>
        <v>0</v>
      </c>
      <c r="AN80" s="700">
        <f t="shared" si="29"/>
        <v>2007</v>
      </c>
      <c r="AO80" s="705">
        <f t="shared" si="26"/>
        <v>10</v>
      </c>
      <c r="AP80" s="705">
        <f t="shared" si="27"/>
        <v>5939990</v>
      </c>
      <c r="AT80" s="656">
        <v>1</v>
      </c>
      <c r="AU80" s="656" t="s">
        <v>347</v>
      </c>
      <c r="AY80" s="729"/>
      <c r="AZ80" s="729"/>
    </row>
    <row r="81" spans="1:55" s="656" customFormat="1" ht="30" customHeight="1" x14ac:dyDescent="0.2">
      <c r="A81" s="1" t="s">
        <v>1230</v>
      </c>
      <c r="B81" s="567">
        <v>59</v>
      </c>
      <c r="C81" s="235"/>
      <c r="D81" s="83" t="s">
        <v>1318</v>
      </c>
      <c r="E81" s="264" t="s">
        <v>936</v>
      </c>
      <c r="F81" s="265" t="s">
        <v>349</v>
      </c>
      <c r="G81" s="257"/>
      <c r="H81" s="257"/>
      <c r="I81" s="257"/>
      <c r="J81" s="257"/>
      <c r="K81" s="263" t="s">
        <v>210</v>
      </c>
      <c r="L81" s="235"/>
      <c r="M81" s="83" t="s">
        <v>341</v>
      </c>
      <c r="N81" s="83">
        <v>2007</v>
      </c>
      <c r="O81" s="572"/>
      <c r="P81" s="572"/>
      <c r="Q81" s="572"/>
      <c r="R81" s="572"/>
      <c r="S81" s="572"/>
      <c r="T81" s="263" t="s">
        <v>81</v>
      </c>
      <c r="U81" s="266">
        <v>44900000</v>
      </c>
      <c r="V81" s="83" t="s">
        <v>421</v>
      </c>
      <c r="W81" s="803"/>
      <c r="X81" s="815"/>
      <c r="Y81" s="367" t="s">
        <v>72</v>
      </c>
      <c r="Z81" s="83" t="s">
        <v>646</v>
      </c>
      <c r="AA81" s="257"/>
      <c r="AB81" s="569" t="s">
        <v>972</v>
      </c>
      <c r="AC81" s="700" t="str">
        <f t="shared" si="28"/>
        <v>2.06.01</v>
      </c>
      <c r="AD81" s="701" t="str">
        <f t="shared" si="15"/>
        <v>ALAT KANTOR</v>
      </c>
      <c r="AE81" s="702">
        <f t="shared" si="16"/>
        <v>5</v>
      </c>
      <c r="AF81" s="706">
        <f t="shared" si="17"/>
        <v>8979998</v>
      </c>
      <c r="AG81" s="704">
        <f t="shared" si="18"/>
        <v>6</v>
      </c>
      <c r="AH81" s="703">
        <f t="shared" si="19"/>
        <v>44899990</v>
      </c>
      <c r="AI81" s="703">
        <f t="shared" si="20"/>
        <v>7</v>
      </c>
      <c r="AJ81" s="703">
        <f t="shared" si="21"/>
        <v>0</v>
      </c>
      <c r="AK81" s="704">
        <f t="shared" si="22"/>
        <v>0</v>
      </c>
      <c r="AL81" s="704">
        <f t="shared" si="23"/>
        <v>0</v>
      </c>
      <c r="AM81" s="704">
        <f t="shared" si="24"/>
        <v>0</v>
      </c>
      <c r="AN81" s="700">
        <f t="shared" si="29"/>
        <v>2007</v>
      </c>
      <c r="AO81" s="705">
        <f t="shared" si="26"/>
        <v>10</v>
      </c>
      <c r="AP81" s="705">
        <f t="shared" si="27"/>
        <v>44899990</v>
      </c>
      <c r="AT81" s="656">
        <v>6</v>
      </c>
      <c r="AU81" s="656" t="s">
        <v>330</v>
      </c>
      <c r="AY81" s="729"/>
      <c r="AZ81" s="729"/>
    </row>
    <row r="82" spans="1:55" s="656" customFormat="1" ht="30" customHeight="1" x14ac:dyDescent="0.2">
      <c r="A82" s="1" t="s">
        <v>1230</v>
      </c>
      <c r="B82" s="567">
        <v>60</v>
      </c>
      <c r="C82" s="235"/>
      <c r="D82" s="83" t="s">
        <v>1280</v>
      </c>
      <c r="E82" s="255" t="s">
        <v>937</v>
      </c>
      <c r="F82" s="88" t="s">
        <v>331</v>
      </c>
      <c r="G82" s="257"/>
      <c r="H82" s="257"/>
      <c r="I82" s="257"/>
      <c r="J82" s="257"/>
      <c r="K82" s="83" t="s">
        <v>355</v>
      </c>
      <c r="L82" s="235"/>
      <c r="M82" s="83" t="s">
        <v>356</v>
      </c>
      <c r="N82" s="83">
        <v>2008</v>
      </c>
      <c r="O82" s="572"/>
      <c r="P82" s="572"/>
      <c r="Q82" s="572"/>
      <c r="R82" s="572"/>
      <c r="S82" s="572"/>
      <c r="T82" s="265" t="s">
        <v>81</v>
      </c>
      <c r="U82" s="268">
        <v>1990000</v>
      </c>
      <c r="V82" s="83" t="s">
        <v>421</v>
      </c>
      <c r="W82" s="803"/>
      <c r="X82" s="815"/>
      <c r="Y82" s="367" t="s">
        <v>72</v>
      </c>
      <c r="Z82" s="83" t="s">
        <v>647</v>
      </c>
      <c r="AA82" s="257"/>
      <c r="AB82" s="569" t="s">
        <v>973</v>
      </c>
      <c r="AC82" s="700" t="str">
        <f t="shared" si="28"/>
        <v>2.06.01</v>
      </c>
      <c r="AD82" s="701" t="str">
        <f t="shared" si="15"/>
        <v>ALAT KANTOR</v>
      </c>
      <c r="AE82" s="702">
        <f t="shared" si="16"/>
        <v>5</v>
      </c>
      <c r="AF82" s="706">
        <f t="shared" si="17"/>
        <v>397998</v>
      </c>
      <c r="AG82" s="704">
        <f t="shared" si="18"/>
        <v>5</v>
      </c>
      <c r="AH82" s="703">
        <f t="shared" si="19"/>
        <v>1989990</v>
      </c>
      <c r="AI82" s="703">
        <f t="shared" si="20"/>
        <v>6</v>
      </c>
      <c r="AJ82" s="703">
        <f t="shared" si="21"/>
        <v>0</v>
      </c>
      <c r="AK82" s="704">
        <f t="shared" si="22"/>
        <v>0</v>
      </c>
      <c r="AL82" s="704">
        <f t="shared" si="23"/>
        <v>0</v>
      </c>
      <c r="AM82" s="704">
        <f t="shared" si="24"/>
        <v>0</v>
      </c>
      <c r="AN82" s="700">
        <f t="shared" si="29"/>
        <v>2008</v>
      </c>
      <c r="AO82" s="705">
        <f t="shared" si="26"/>
        <v>10</v>
      </c>
      <c r="AP82" s="705">
        <f t="shared" si="27"/>
        <v>1989990</v>
      </c>
      <c r="AT82" s="656">
        <v>1</v>
      </c>
      <c r="AU82" s="656" t="s">
        <v>339</v>
      </c>
      <c r="AY82" s="729"/>
      <c r="AZ82" s="729"/>
      <c r="BC82" s="656">
        <v>2</v>
      </c>
    </row>
    <row r="83" spans="1:55" s="656" customFormat="1" ht="30" customHeight="1" x14ac:dyDescent="0.2">
      <c r="A83" s="1" t="s">
        <v>1230</v>
      </c>
      <c r="B83" s="567">
        <v>61</v>
      </c>
      <c r="C83" s="235"/>
      <c r="D83" s="263" t="s">
        <v>1319</v>
      </c>
      <c r="E83" s="573" t="s">
        <v>938</v>
      </c>
      <c r="F83" s="88" t="s">
        <v>331</v>
      </c>
      <c r="G83" s="257"/>
      <c r="H83" s="257"/>
      <c r="I83" s="257"/>
      <c r="J83" s="257"/>
      <c r="K83" s="83" t="s">
        <v>308</v>
      </c>
      <c r="L83" s="235"/>
      <c r="M83" s="83" t="s">
        <v>356</v>
      </c>
      <c r="N83" s="83">
        <v>2008</v>
      </c>
      <c r="O83" s="572"/>
      <c r="P83" s="572"/>
      <c r="Q83" s="572"/>
      <c r="R83" s="572"/>
      <c r="S83" s="572"/>
      <c r="T83" s="263" t="s">
        <v>81</v>
      </c>
      <c r="U83" s="266">
        <v>24970000</v>
      </c>
      <c r="V83" s="83" t="s">
        <v>421</v>
      </c>
      <c r="W83" s="803"/>
      <c r="X83" s="815"/>
      <c r="Y83" s="367" t="s">
        <v>72</v>
      </c>
      <c r="Z83" s="83" t="s">
        <v>647</v>
      </c>
      <c r="AA83" s="257"/>
      <c r="AB83" s="569" t="s">
        <v>938</v>
      </c>
      <c r="AC83" s="700" t="str">
        <f t="shared" si="28"/>
        <v>2.06.01</v>
      </c>
      <c r="AD83" s="701" t="str">
        <f t="shared" si="15"/>
        <v>ALAT KANTOR</v>
      </c>
      <c r="AE83" s="702">
        <f t="shared" si="16"/>
        <v>5</v>
      </c>
      <c r="AF83" s="706">
        <f t="shared" si="17"/>
        <v>4993998</v>
      </c>
      <c r="AG83" s="704">
        <f t="shared" si="18"/>
        <v>5</v>
      </c>
      <c r="AH83" s="703">
        <f t="shared" si="19"/>
        <v>24969990</v>
      </c>
      <c r="AI83" s="703">
        <f t="shared" si="20"/>
        <v>6</v>
      </c>
      <c r="AJ83" s="703">
        <f t="shared" si="21"/>
        <v>0</v>
      </c>
      <c r="AK83" s="704">
        <f t="shared" si="22"/>
        <v>0</v>
      </c>
      <c r="AL83" s="704">
        <f t="shared" si="23"/>
        <v>0</v>
      </c>
      <c r="AM83" s="704">
        <f t="shared" si="24"/>
        <v>0</v>
      </c>
      <c r="AN83" s="700">
        <f t="shared" si="29"/>
        <v>2008</v>
      </c>
      <c r="AO83" s="705">
        <f t="shared" si="26"/>
        <v>10</v>
      </c>
      <c r="AP83" s="705">
        <f t="shared" si="27"/>
        <v>24969990</v>
      </c>
      <c r="AT83" s="656">
        <v>1</v>
      </c>
      <c r="AU83" s="656" t="s">
        <v>950</v>
      </c>
      <c r="AY83" s="729"/>
      <c r="AZ83" s="729"/>
      <c r="BC83" s="656">
        <v>6</v>
      </c>
    </row>
    <row r="84" spans="1:55" s="656" customFormat="1" ht="30" customHeight="1" x14ac:dyDescent="0.2">
      <c r="A84" s="1" t="s">
        <v>1230</v>
      </c>
      <c r="B84" s="567">
        <v>62</v>
      </c>
      <c r="C84" s="235"/>
      <c r="D84" s="83" t="s">
        <v>1277</v>
      </c>
      <c r="E84" s="255" t="s">
        <v>939</v>
      </c>
      <c r="F84" s="88" t="s">
        <v>331</v>
      </c>
      <c r="G84" s="257"/>
      <c r="H84" s="257"/>
      <c r="I84" s="257"/>
      <c r="J84" s="257"/>
      <c r="K84" s="83" t="s">
        <v>359</v>
      </c>
      <c r="L84" s="235"/>
      <c r="M84" s="83" t="s">
        <v>356</v>
      </c>
      <c r="N84" s="83">
        <v>2008</v>
      </c>
      <c r="O84" s="572"/>
      <c r="P84" s="572"/>
      <c r="Q84" s="572"/>
      <c r="R84" s="572"/>
      <c r="S84" s="572"/>
      <c r="T84" s="265" t="s">
        <v>81</v>
      </c>
      <c r="U84" s="268">
        <v>19960000</v>
      </c>
      <c r="V84" s="83" t="s">
        <v>421</v>
      </c>
      <c r="W84" s="803"/>
      <c r="X84" s="815"/>
      <c r="Y84" s="367" t="s">
        <v>72</v>
      </c>
      <c r="Z84" s="83" t="s">
        <v>647</v>
      </c>
      <c r="AA84" s="257"/>
      <c r="AB84" s="569" t="s">
        <v>972</v>
      </c>
      <c r="AC84" s="700" t="str">
        <f t="shared" si="28"/>
        <v>2.06.01</v>
      </c>
      <c r="AD84" s="701" t="str">
        <f t="shared" si="15"/>
        <v>ALAT KANTOR</v>
      </c>
      <c r="AE84" s="702">
        <f t="shared" si="16"/>
        <v>5</v>
      </c>
      <c r="AF84" s="706">
        <f t="shared" si="17"/>
        <v>3991998</v>
      </c>
      <c r="AG84" s="704">
        <f t="shared" si="18"/>
        <v>5</v>
      </c>
      <c r="AH84" s="703">
        <f t="shared" si="19"/>
        <v>19959990</v>
      </c>
      <c r="AI84" s="703">
        <f t="shared" si="20"/>
        <v>6</v>
      </c>
      <c r="AJ84" s="703">
        <f t="shared" si="21"/>
        <v>0</v>
      </c>
      <c r="AK84" s="704">
        <f t="shared" si="22"/>
        <v>0</v>
      </c>
      <c r="AL84" s="704">
        <f t="shared" si="23"/>
        <v>0</v>
      </c>
      <c r="AM84" s="704">
        <f t="shared" si="24"/>
        <v>0</v>
      </c>
      <c r="AN84" s="700">
        <f t="shared" si="29"/>
        <v>2008</v>
      </c>
      <c r="AO84" s="705">
        <f t="shared" si="26"/>
        <v>10</v>
      </c>
      <c r="AP84" s="705">
        <f t="shared" si="27"/>
        <v>19959990</v>
      </c>
      <c r="AT84" s="656">
        <v>1</v>
      </c>
      <c r="AU84" s="656" t="s">
        <v>333</v>
      </c>
      <c r="AY84" s="729"/>
      <c r="AZ84" s="729"/>
      <c r="BC84" s="656">
        <v>1</v>
      </c>
    </row>
    <row r="85" spans="1:55" s="656" customFormat="1" ht="30" customHeight="1" x14ac:dyDescent="0.2">
      <c r="A85" s="1" t="s">
        <v>1230</v>
      </c>
      <c r="B85" s="567">
        <v>63</v>
      </c>
      <c r="C85" s="235"/>
      <c r="D85" s="83" t="s">
        <v>1387</v>
      </c>
      <c r="E85" s="573" t="s">
        <v>1281</v>
      </c>
      <c r="F85" s="88" t="s">
        <v>361</v>
      </c>
      <c r="G85" s="257"/>
      <c r="H85" s="257"/>
      <c r="I85" s="257"/>
      <c r="J85" s="257"/>
      <c r="K85" s="83" t="s">
        <v>362</v>
      </c>
      <c r="L85" s="235"/>
      <c r="M85" s="83" t="s">
        <v>356</v>
      </c>
      <c r="N85" s="83">
        <v>2008</v>
      </c>
      <c r="O85" s="572"/>
      <c r="P85" s="572"/>
      <c r="Q85" s="572"/>
      <c r="R85" s="572"/>
      <c r="S85" s="572"/>
      <c r="T85" s="263" t="s">
        <v>81</v>
      </c>
      <c r="U85" s="266">
        <v>2000000</v>
      </c>
      <c r="V85" s="83" t="s">
        <v>421</v>
      </c>
      <c r="W85" s="803"/>
      <c r="X85" s="815"/>
      <c r="Y85" s="367" t="s">
        <v>72</v>
      </c>
      <c r="Z85" s="83" t="s">
        <v>647</v>
      </c>
      <c r="AA85" s="257"/>
      <c r="AB85" s="569" t="s">
        <v>972</v>
      </c>
      <c r="AC85" s="700" t="str">
        <f t="shared" si="28"/>
        <v>2.06.01</v>
      </c>
      <c r="AD85" s="701" t="str">
        <f t="shared" si="15"/>
        <v>ALAT KANTOR</v>
      </c>
      <c r="AE85" s="702">
        <f t="shared" si="16"/>
        <v>5</v>
      </c>
      <c r="AF85" s="706">
        <f t="shared" si="17"/>
        <v>399998</v>
      </c>
      <c r="AG85" s="704">
        <f t="shared" si="18"/>
        <v>5</v>
      </c>
      <c r="AH85" s="703">
        <f t="shared" si="19"/>
        <v>1999990</v>
      </c>
      <c r="AI85" s="703">
        <f t="shared" si="20"/>
        <v>6</v>
      </c>
      <c r="AJ85" s="703">
        <f t="shared" si="21"/>
        <v>0</v>
      </c>
      <c r="AK85" s="704">
        <f t="shared" si="22"/>
        <v>0</v>
      </c>
      <c r="AL85" s="704">
        <f t="shared" si="23"/>
        <v>0</v>
      </c>
      <c r="AM85" s="704">
        <f t="shared" si="24"/>
        <v>0</v>
      </c>
      <c r="AN85" s="700">
        <f t="shared" si="29"/>
        <v>2008</v>
      </c>
      <c r="AO85" s="705">
        <f t="shared" si="26"/>
        <v>10</v>
      </c>
      <c r="AP85" s="705">
        <f t="shared" si="27"/>
        <v>1999990</v>
      </c>
      <c r="AT85" s="656">
        <v>2</v>
      </c>
      <c r="AU85" s="656" t="s">
        <v>339</v>
      </c>
      <c r="AY85" s="729"/>
      <c r="AZ85" s="729"/>
      <c r="BC85" s="656">
        <v>1</v>
      </c>
    </row>
    <row r="86" spans="1:55" s="656" customFormat="1" ht="30" customHeight="1" x14ac:dyDescent="0.2">
      <c r="A86" s="1" t="s">
        <v>1230</v>
      </c>
      <c r="B86" s="567">
        <v>64</v>
      </c>
      <c r="C86" s="235"/>
      <c r="D86" s="83" t="s">
        <v>1272</v>
      </c>
      <c r="E86" s="573" t="s">
        <v>1270</v>
      </c>
      <c r="F86" s="88" t="s">
        <v>349</v>
      </c>
      <c r="G86" s="257"/>
      <c r="H86" s="257"/>
      <c r="I86" s="257"/>
      <c r="J86" s="257"/>
      <c r="K86" s="83" t="s">
        <v>950</v>
      </c>
      <c r="L86" s="235"/>
      <c r="M86" s="83" t="s">
        <v>365</v>
      </c>
      <c r="N86" s="83">
        <v>2008</v>
      </c>
      <c r="O86" s="572"/>
      <c r="P86" s="572"/>
      <c r="Q86" s="572"/>
      <c r="R86" s="572"/>
      <c r="S86" s="572"/>
      <c r="T86" s="265" t="s">
        <v>81</v>
      </c>
      <c r="U86" s="268">
        <v>2945000</v>
      </c>
      <c r="V86" s="83" t="s">
        <v>421</v>
      </c>
      <c r="W86" s="803"/>
      <c r="X86" s="815"/>
      <c r="Y86" s="367" t="s">
        <v>72</v>
      </c>
      <c r="Z86" s="83" t="s">
        <v>646</v>
      </c>
      <c r="AA86" s="257"/>
      <c r="AB86" s="569" t="s">
        <v>972</v>
      </c>
      <c r="AC86" s="700" t="str">
        <f t="shared" si="28"/>
        <v>2.06.01</v>
      </c>
      <c r="AD86" s="701" t="str">
        <f t="shared" si="15"/>
        <v>ALAT KANTOR</v>
      </c>
      <c r="AE86" s="702">
        <f t="shared" si="16"/>
        <v>5</v>
      </c>
      <c r="AF86" s="706">
        <f t="shared" si="17"/>
        <v>588998</v>
      </c>
      <c r="AG86" s="704">
        <f t="shared" si="18"/>
        <v>5</v>
      </c>
      <c r="AH86" s="703">
        <f t="shared" si="19"/>
        <v>2944990</v>
      </c>
      <c r="AI86" s="703">
        <f t="shared" si="20"/>
        <v>6</v>
      </c>
      <c r="AJ86" s="703">
        <f t="shared" si="21"/>
        <v>0</v>
      </c>
      <c r="AK86" s="704">
        <f t="shared" si="22"/>
        <v>0</v>
      </c>
      <c r="AL86" s="704">
        <f t="shared" si="23"/>
        <v>0</v>
      </c>
      <c r="AM86" s="704">
        <f t="shared" si="24"/>
        <v>0</v>
      </c>
      <c r="AN86" s="700">
        <f t="shared" si="29"/>
        <v>2008</v>
      </c>
      <c r="AO86" s="705">
        <f t="shared" si="26"/>
        <v>10</v>
      </c>
      <c r="AP86" s="705">
        <f t="shared" si="27"/>
        <v>2944990</v>
      </c>
      <c r="AT86" s="656">
        <v>6</v>
      </c>
      <c r="AU86" s="656" t="s">
        <v>364</v>
      </c>
      <c r="AY86" s="729"/>
      <c r="AZ86" s="729"/>
      <c r="BC86" s="656">
        <v>2</v>
      </c>
    </row>
    <row r="87" spans="1:55" s="656" customFormat="1" ht="30" customHeight="1" x14ac:dyDescent="0.2">
      <c r="A87" s="1" t="s">
        <v>1230</v>
      </c>
      <c r="B87" s="567">
        <v>65</v>
      </c>
      <c r="C87" s="235"/>
      <c r="D87" s="83" t="s">
        <v>1272</v>
      </c>
      <c r="E87" s="573" t="s">
        <v>309</v>
      </c>
      <c r="F87" s="88" t="s">
        <v>179</v>
      </c>
      <c r="G87" s="257"/>
      <c r="H87" s="257"/>
      <c r="I87" s="257"/>
      <c r="J87" s="257"/>
      <c r="K87" s="83" t="s">
        <v>950</v>
      </c>
      <c r="L87" s="235"/>
      <c r="M87" s="83" t="s">
        <v>365</v>
      </c>
      <c r="N87" s="83">
        <v>2008</v>
      </c>
      <c r="O87" s="572"/>
      <c r="P87" s="572"/>
      <c r="Q87" s="572"/>
      <c r="R87" s="572"/>
      <c r="S87" s="572"/>
      <c r="T87" s="263" t="s">
        <v>81</v>
      </c>
      <c r="U87" s="266">
        <v>2000000</v>
      </c>
      <c r="V87" s="83" t="s">
        <v>421</v>
      </c>
      <c r="W87" s="803"/>
      <c r="X87" s="815"/>
      <c r="Y87" s="367" t="s">
        <v>72</v>
      </c>
      <c r="Z87" s="83" t="s">
        <v>646</v>
      </c>
      <c r="AA87" s="257"/>
      <c r="AB87" s="569" t="s">
        <v>972</v>
      </c>
      <c r="AC87" s="700" t="str">
        <f t="shared" si="28"/>
        <v>2.06.01</v>
      </c>
      <c r="AD87" s="701" t="str">
        <f t="shared" si="15"/>
        <v>ALAT KANTOR</v>
      </c>
      <c r="AE87" s="702">
        <f t="shared" si="16"/>
        <v>5</v>
      </c>
      <c r="AF87" s="706">
        <f t="shared" si="17"/>
        <v>399998</v>
      </c>
      <c r="AG87" s="704">
        <f t="shared" si="18"/>
        <v>5</v>
      </c>
      <c r="AH87" s="703">
        <f t="shared" si="19"/>
        <v>1999990</v>
      </c>
      <c r="AI87" s="703">
        <f t="shared" si="20"/>
        <v>6</v>
      </c>
      <c r="AJ87" s="703">
        <f t="shared" si="21"/>
        <v>0</v>
      </c>
      <c r="AK87" s="704">
        <f t="shared" si="22"/>
        <v>0</v>
      </c>
      <c r="AL87" s="704">
        <f t="shared" si="23"/>
        <v>0</v>
      </c>
      <c r="AM87" s="704">
        <f t="shared" si="24"/>
        <v>0</v>
      </c>
      <c r="AN87" s="700">
        <f t="shared" si="29"/>
        <v>2008</v>
      </c>
      <c r="AO87" s="705">
        <f t="shared" si="26"/>
        <v>10</v>
      </c>
      <c r="AP87" s="705">
        <f t="shared" si="27"/>
        <v>1999990</v>
      </c>
      <c r="AT87" s="656">
        <v>10</v>
      </c>
      <c r="AU87" s="656" t="s">
        <v>367</v>
      </c>
      <c r="AY87" s="729"/>
      <c r="AZ87" s="729"/>
    </row>
    <row r="88" spans="1:55" s="656" customFormat="1" ht="30" customHeight="1" x14ac:dyDescent="0.2">
      <c r="A88" s="1" t="s">
        <v>1230</v>
      </c>
      <c r="B88" s="567">
        <v>66</v>
      </c>
      <c r="C88" s="235"/>
      <c r="D88" s="83" t="s">
        <v>1265</v>
      </c>
      <c r="E88" s="255" t="s">
        <v>940</v>
      </c>
      <c r="F88" s="88" t="s">
        <v>370</v>
      </c>
      <c r="G88" s="257"/>
      <c r="H88" s="257"/>
      <c r="I88" s="257"/>
      <c r="J88" s="257"/>
      <c r="K88" s="83" t="s">
        <v>950</v>
      </c>
      <c r="L88" s="235"/>
      <c r="M88" s="83" t="s">
        <v>371</v>
      </c>
      <c r="N88" s="83">
        <v>2008</v>
      </c>
      <c r="O88" s="572"/>
      <c r="P88" s="572"/>
      <c r="Q88" s="572"/>
      <c r="R88" s="572"/>
      <c r="S88" s="572"/>
      <c r="T88" s="265" t="s">
        <v>81</v>
      </c>
      <c r="U88" s="268">
        <v>3408500</v>
      </c>
      <c r="V88" s="83" t="s">
        <v>421</v>
      </c>
      <c r="W88" s="803"/>
      <c r="X88" s="815"/>
      <c r="Y88" s="367" t="s">
        <v>72</v>
      </c>
      <c r="Z88" s="83" t="s">
        <v>646</v>
      </c>
      <c r="AA88" s="257"/>
      <c r="AB88" s="569" t="s">
        <v>972</v>
      </c>
      <c r="AC88" s="700" t="str">
        <f t="shared" si="28"/>
        <v>2.06.01</v>
      </c>
      <c r="AD88" s="701" t="str">
        <f t="shared" si="15"/>
        <v>ALAT KANTOR</v>
      </c>
      <c r="AE88" s="702">
        <f t="shared" si="16"/>
        <v>5</v>
      </c>
      <c r="AF88" s="706">
        <f t="shared" si="17"/>
        <v>681698</v>
      </c>
      <c r="AG88" s="704">
        <f t="shared" si="18"/>
        <v>5</v>
      </c>
      <c r="AH88" s="703">
        <f t="shared" si="19"/>
        <v>3408490</v>
      </c>
      <c r="AI88" s="703">
        <f t="shared" si="20"/>
        <v>6</v>
      </c>
      <c r="AJ88" s="703">
        <f t="shared" si="21"/>
        <v>0</v>
      </c>
      <c r="AK88" s="704">
        <f t="shared" si="22"/>
        <v>0</v>
      </c>
      <c r="AL88" s="704">
        <f t="shared" si="23"/>
        <v>0</v>
      </c>
      <c r="AM88" s="704">
        <f t="shared" si="24"/>
        <v>0</v>
      </c>
      <c r="AN88" s="700">
        <f t="shared" si="29"/>
        <v>2008</v>
      </c>
      <c r="AO88" s="705">
        <f t="shared" si="26"/>
        <v>10</v>
      </c>
      <c r="AP88" s="705">
        <f t="shared" si="27"/>
        <v>3408490</v>
      </c>
      <c r="AT88" s="656">
        <v>16</v>
      </c>
      <c r="AU88" s="656" t="s">
        <v>369</v>
      </c>
      <c r="AY88" s="729"/>
      <c r="AZ88" s="729"/>
    </row>
    <row r="89" spans="1:55" s="656" customFormat="1" ht="30" customHeight="1" x14ac:dyDescent="0.2">
      <c r="A89" s="1" t="s">
        <v>1230</v>
      </c>
      <c r="B89" s="567">
        <v>67</v>
      </c>
      <c r="C89" s="235"/>
      <c r="D89" s="83" t="s">
        <v>1318</v>
      </c>
      <c r="E89" s="255" t="s">
        <v>372</v>
      </c>
      <c r="F89" s="88" t="s">
        <v>334</v>
      </c>
      <c r="G89" s="257"/>
      <c r="H89" s="257"/>
      <c r="I89" s="257"/>
      <c r="J89" s="257"/>
      <c r="K89" s="83" t="s">
        <v>210</v>
      </c>
      <c r="L89" s="235"/>
      <c r="M89" s="83" t="s">
        <v>356</v>
      </c>
      <c r="N89" s="83">
        <v>2008</v>
      </c>
      <c r="O89" s="572"/>
      <c r="P89" s="572"/>
      <c r="Q89" s="572"/>
      <c r="R89" s="572"/>
      <c r="S89" s="572"/>
      <c r="T89" s="263" t="s">
        <v>81</v>
      </c>
      <c r="U89" s="266">
        <v>23970000</v>
      </c>
      <c r="V89" s="83" t="s">
        <v>421</v>
      </c>
      <c r="W89" s="803"/>
      <c r="X89" s="815"/>
      <c r="Y89" s="367" t="s">
        <v>72</v>
      </c>
      <c r="Z89" s="83" t="s">
        <v>646</v>
      </c>
      <c r="AA89" s="257"/>
      <c r="AB89" s="569" t="s">
        <v>972</v>
      </c>
      <c r="AC89" s="700" t="str">
        <f t="shared" ref="AC89:AC106" si="30">A89</f>
        <v>2.06.01</v>
      </c>
      <c r="AD89" s="701" t="str">
        <f t="shared" ref="AD89:AD106" si="31">VLOOKUP(AC89,kelompok,2,0)</f>
        <v>ALAT KANTOR</v>
      </c>
      <c r="AE89" s="702">
        <f t="shared" ref="AE89:AE106" si="32">VLOOKUP(AC89,MASAMANFAAT,4,0)</f>
        <v>5</v>
      </c>
      <c r="AF89" s="706">
        <f t="shared" ref="AF89:AF106" si="33">(U89-10)/AE89</f>
        <v>4793998</v>
      </c>
      <c r="AG89" s="704">
        <f t="shared" ref="AG89:AG105" si="34">2013-AN89</f>
        <v>5</v>
      </c>
      <c r="AH89" s="703">
        <f t="shared" ref="AH89:AH105" si="35">IF(AG89&gt;AE89,U89-10,AF89*AG89)</f>
        <v>23969990</v>
      </c>
      <c r="AI89" s="703">
        <f t="shared" ref="AI89:AI106" si="36">2014-AN89</f>
        <v>6</v>
      </c>
      <c r="AJ89" s="703">
        <f t="shared" ref="AJ89:AJ106" si="37">IF(U89-10=AH89,0,AF89)</f>
        <v>0</v>
      </c>
      <c r="AK89" s="704">
        <f t="shared" ref="AK89:AK106" si="38">IF(U89-10=AH89+AJ89,0,AF89)</f>
        <v>0</v>
      </c>
      <c r="AL89" s="704">
        <f t="shared" ref="AL89:AL105" si="39">IF(U89-10=AH89+AJ89+AK89,0,AF89)</f>
        <v>0</v>
      </c>
      <c r="AM89" s="704">
        <f t="shared" ref="AM89:AM105" si="40">IF(U89-10=AH89+AJ89+AK89+AL89,0,AF89)</f>
        <v>0</v>
      </c>
      <c r="AN89" s="700">
        <f t="shared" ref="AN89:AN106" si="41">N89</f>
        <v>2008</v>
      </c>
      <c r="AO89" s="705">
        <f t="shared" ref="AO89:AO106" si="42">U89-(AJ89+AK89+AH89+AL89+AM89)</f>
        <v>10</v>
      </c>
      <c r="AP89" s="705">
        <f t="shared" ref="AP89:AP106" si="43">AM89+AL89+AK89+AJ89+AH89</f>
        <v>23969990</v>
      </c>
      <c r="AT89" s="656">
        <v>3</v>
      </c>
      <c r="AU89" s="656" t="s">
        <v>330</v>
      </c>
      <c r="AY89" s="729"/>
      <c r="AZ89" s="729"/>
    </row>
    <row r="90" spans="1:55" s="656" customFormat="1" ht="30" customHeight="1" x14ac:dyDescent="0.2">
      <c r="A90" s="1" t="s">
        <v>1230</v>
      </c>
      <c r="B90" s="588">
        <v>68</v>
      </c>
      <c r="C90" s="384"/>
      <c r="D90" s="472" t="s">
        <v>1319</v>
      </c>
      <c r="E90" s="592" t="s">
        <v>941</v>
      </c>
      <c r="F90" s="365" t="s">
        <v>331</v>
      </c>
      <c r="G90" s="366"/>
      <c r="H90" s="366"/>
      <c r="I90" s="366"/>
      <c r="J90" s="366"/>
      <c r="K90" s="472" t="s">
        <v>950</v>
      </c>
      <c r="L90" s="384"/>
      <c r="M90" s="343" t="s">
        <v>217</v>
      </c>
      <c r="N90" s="343">
        <v>2009</v>
      </c>
      <c r="O90" s="386"/>
      <c r="P90" s="386"/>
      <c r="Q90" s="386"/>
      <c r="R90" s="386"/>
      <c r="S90" s="386"/>
      <c r="T90" s="343" t="s">
        <v>81</v>
      </c>
      <c r="U90" s="476">
        <v>6950000</v>
      </c>
      <c r="V90" s="343" t="s">
        <v>421</v>
      </c>
      <c r="W90" s="808"/>
      <c r="X90" s="815"/>
      <c r="Y90" s="383" t="s">
        <v>72</v>
      </c>
      <c r="Z90" s="343" t="s">
        <v>638</v>
      </c>
      <c r="AA90" s="366"/>
      <c r="AB90" s="591" t="s">
        <v>972</v>
      </c>
      <c r="AC90" s="700" t="str">
        <f t="shared" si="30"/>
        <v>2.06.01</v>
      </c>
      <c r="AD90" s="701" t="str">
        <f t="shared" si="31"/>
        <v>ALAT KANTOR</v>
      </c>
      <c r="AE90" s="702">
        <f t="shared" si="32"/>
        <v>5</v>
      </c>
      <c r="AF90" s="706">
        <f t="shared" si="33"/>
        <v>1389998</v>
      </c>
      <c r="AG90" s="704">
        <f t="shared" si="34"/>
        <v>4</v>
      </c>
      <c r="AH90" s="703">
        <f t="shared" si="35"/>
        <v>5559992</v>
      </c>
      <c r="AI90" s="703">
        <f t="shared" si="36"/>
        <v>5</v>
      </c>
      <c r="AJ90" s="703">
        <f t="shared" si="37"/>
        <v>1389998</v>
      </c>
      <c r="AK90" s="704">
        <f t="shared" si="38"/>
        <v>0</v>
      </c>
      <c r="AL90" s="704">
        <f t="shared" si="39"/>
        <v>0</v>
      </c>
      <c r="AM90" s="704">
        <f t="shared" si="40"/>
        <v>0</v>
      </c>
      <c r="AN90" s="700">
        <f t="shared" si="41"/>
        <v>2009</v>
      </c>
      <c r="AO90" s="705">
        <f t="shared" si="42"/>
        <v>10</v>
      </c>
      <c r="AP90" s="705">
        <f t="shared" si="43"/>
        <v>6949990</v>
      </c>
      <c r="AT90" s="656">
        <v>1</v>
      </c>
      <c r="AU90" s="656" t="s">
        <v>950</v>
      </c>
      <c r="AY90" s="729"/>
      <c r="AZ90" s="729"/>
    </row>
    <row r="91" spans="1:55" s="656" customFormat="1" ht="30" customHeight="1" x14ac:dyDescent="0.2">
      <c r="A91" s="1" t="s">
        <v>1230</v>
      </c>
      <c r="B91" s="567">
        <v>69</v>
      </c>
      <c r="C91" s="235"/>
      <c r="D91" s="83" t="s">
        <v>1263</v>
      </c>
      <c r="E91" s="574" t="s">
        <v>942</v>
      </c>
      <c r="F91" s="83" t="s">
        <v>334</v>
      </c>
      <c r="G91" s="257"/>
      <c r="H91" s="257"/>
      <c r="I91" s="257"/>
      <c r="J91" s="257"/>
      <c r="K91" s="83" t="s">
        <v>72</v>
      </c>
      <c r="L91" s="235"/>
      <c r="M91" s="265"/>
      <c r="N91" s="83">
        <v>2009</v>
      </c>
      <c r="O91" s="572"/>
      <c r="P91" s="572"/>
      <c r="Q91" s="572"/>
      <c r="R91" s="572"/>
      <c r="S91" s="572"/>
      <c r="T91" s="83" t="s">
        <v>81</v>
      </c>
      <c r="U91" s="268">
        <v>8299500</v>
      </c>
      <c r="V91" s="83" t="s">
        <v>421</v>
      </c>
      <c r="W91" s="803"/>
      <c r="X91" s="815"/>
      <c r="Y91" s="367" t="s">
        <v>72</v>
      </c>
      <c r="Z91" s="83" t="s">
        <v>695</v>
      </c>
      <c r="AA91" s="257"/>
      <c r="AB91" s="569" t="s">
        <v>972</v>
      </c>
      <c r="AC91" s="700" t="str">
        <f t="shared" si="30"/>
        <v>2.06.01</v>
      </c>
      <c r="AD91" s="701" t="str">
        <f t="shared" si="31"/>
        <v>ALAT KANTOR</v>
      </c>
      <c r="AE91" s="702">
        <f t="shared" si="32"/>
        <v>5</v>
      </c>
      <c r="AF91" s="706">
        <f t="shared" si="33"/>
        <v>1659898</v>
      </c>
      <c r="AG91" s="704">
        <f t="shared" si="34"/>
        <v>4</v>
      </c>
      <c r="AH91" s="703">
        <f t="shared" si="35"/>
        <v>6639592</v>
      </c>
      <c r="AI91" s="703">
        <f t="shared" si="36"/>
        <v>5</v>
      </c>
      <c r="AJ91" s="703">
        <f t="shared" si="37"/>
        <v>1659898</v>
      </c>
      <c r="AK91" s="704">
        <f t="shared" si="38"/>
        <v>0</v>
      </c>
      <c r="AL91" s="704">
        <f t="shared" si="39"/>
        <v>0</v>
      </c>
      <c r="AM91" s="704">
        <f t="shared" si="40"/>
        <v>0</v>
      </c>
      <c r="AN91" s="700">
        <f t="shared" si="41"/>
        <v>2009</v>
      </c>
      <c r="AO91" s="705">
        <f t="shared" si="42"/>
        <v>10</v>
      </c>
      <c r="AP91" s="705">
        <f t="shared" si="43"/>
        <v>8299490</v>
      </c>
      <c r="AT91" s="656">
        <v>3</v>
      </c>
      <c r="AU91" s="656" t="s">
        <v>950</v>
      </c>
      <c r="AY91" s="729"/>
      <c r="AZ91" s="729"/>
    </row>
    <row r="92" spans="1:55" s="656" customFormat="1" ht="30" customHeight="1" x14ac:dyDescent="0.2">
      <c r="A92" s="1" t="s">
        <v>1230</v>
      </c>
      <c r="B92" s="567">
        <v>70</v>
      </c>
      <c r="C92" s="384"/>
      <c r="D92" s="83" t="s">
        <v>1263</v>
      </c>
      <c r="E92" s="592" t="s">
        <v>943</v>
      </c>
      <c r="F92" s="365" t="s">
        <v>331</v>
      </c>
      <c r="G92" s="366"/>
      <c r="H92" s="366"/>
      <c r="I92" s="366"/>
      <c r="J92" s="366"/>
      <c r="K92" s="343" t="s">
        <v>72</v>
      </c>
      <c r="L92" s="384"/>
      <c r="M92" s="472"/>
      <c r="N92" s="343">
        <v>2009</v>
      </c>
      <c r="O92" s="386"/>
      <c r="P92" s="386"/>
      <c r="Q92" s="386"/>
      <c r="R92" s="386"/>
      <c r="S92" s="386"/>
      <c r="T92" s="343" t="s">
        <v>81</v>
      </c>
      <c r="U92" s="476">
        <v>2766500</v>
      </c>
      <c r="V92" s="343" t="s">
        <v>421</v>
      </c>
      <c r="W92" s="808"/>
      <c r="X92" s="815"/>
      <c r="Y92" s="383" t="s">
        <v>72</v>
      </c>
      <c r="Z92" s="343" t="s">
        <v>647</v>
      </c>
      <c r="AA92" s="366"/>
      <c r="AB92" s="591" t="s">
        <v>972</v>
      </c>
      <c r="AC92" s="700" t="str">
        <f t="shared" si="30"/>
        <v>2.06.01</v>
      </c>
      <c r="AD92" s="701" t="str">
        <f t="shared" si="31"/>
        <v>ALAT KANTOR</v>
      </c>
      <c r="AE92" s="702">
        <f t="shared" si="32"/>
        <v>5</v>
      </c>
      <c r="AF92" s="706">
        <f t="shared" si="33"/>
        <v>553298</v>
      </c>
      <c r="AG92" s="704">
        <f t="shared" si="34"/>
        <v>4</v>
      </c>
      <c r="AH92" s="703">
        <f t="shared" si="35"/>
        <v>2213192</v>
      </c>
      <c r="AI92" s="703">
        <f t="shared" si="36"/>
        <v>5</v>
      </c>
      <c r="AJ92" s="703">
        <f t="shared" si="37"/>
        <v>553298</v>
      </c>
      <c r="AK92" s="704">
        <f t="shared" si="38"/>
        <v>0</v>
      </c>
      <c r="AL92" s="704">
        <f t="shared" si="39"/>
        <v>0</v>
      </c>
      <c r="AM92" s="704">
        <f t="shared" si="40"/>
        <v>0</v>
      </c>
      <c r="AN92" s="700">
        <f t="shared" si="41"/>
        <v>2009</v>
      </c>
      <c r="AO92" s="705">
        <f t="shared" si="42"/>
        <v>10</v>
      </c>
      <c r="AP92" s="705">
        <f t="shared" si="43"/>
        <v>2766490</v>
      </c>
      <c r="AT92" s="656">
        <v>1</v>
      </c>
      <c r="AU92" s="656" t="s">
        <v>950</v>
      </c>
      <c r="AY92" s="729"/>
      <c r="AZ92" s="729"/>
    </row>
    <row r="93" spans="1:55" s="656" customFormat="1" ht="30" customHeight="1" x14ac:dyDescent="0.2">
      <c r="A93" s="1" t="s">
        <v>1231</v>
      </c>
      <c r="B93" s="567">
        <v>71</v>
      </c>
      <c r="C93" s="235"/>
      <c r="D93" s="83" t="s">
        <v>1277</v>
      </c>
      <c r="E93" s="235" t="s">
        <v>944</v>
      </c>
      <c r="F93" s="88" t="s">
        <v>331</v>
      </c>
      <c r="G93" s="257"/>
      <c r="H93" s="257"/>
      <c r="I93" s="257"/>
      <c r="J93" s="257"/>
      <c r="K93" s="83" t="s">
        <v>968</v>
      </c>
      <c r="L93" s="235"/>
      <c r="M93" s="83" t="s">
        <v>356</v>
      </c>
      <c r="N93" s="83">
        <v>2010</v>
      </c>
      <c r="O93" s="572"/>
      <c r="P93" s="572"/>
      <c r="Q93" s="572"/>
      <c r="R93" s="572"/>
      <c r="S93" s="572"/>
      <c r="T93" s="83" t="s">
        <v>81</v>
      </c>
      <c r="U93" s="268">
        <v>16100000</v>
      </c>
      <c r="V93" s="83" t="s">
        <v>421</v>
      </c>
      <c r="W93" s="803"/>
      <c r="X93" s="815"/>
      <c r="Y93" s="367" t="s">
        <v>72</v>
      </c>
      <c r="Z93" s="83" t="s">
        <v>647</v>
      </c>
      <c r="AA93" s="257"/>
      <c r="AB93" s="569" t="s">
        <v>972</v>
      </c>
      <c r="AC93" s="700" t="str">
        <f t="shared" si="30"/>
        <v>2.06.03</v>
      </c>
      <c r="AD93" s="701" t="str">
        <f t="shared" si="31"/>
        <v>KOMPUTER</v>
      </c>
      <c r="AE93" s="702">
        <f t="shared" si="32"/>
        <v>4</v>
      </c>
      <c r="AF93" s="706">
        <f t="shared" si="33"/>
        <v>4024997.5</v>
      </c>
      <c r="AG93" s="704">
        <f t="shared" si="34"/>
        <v>3</v>
      </c>
      <c r="AH93" s="703">
        <f t="shared" si="35"/>
        <v>12074992.5</v>
      </c>
      <c r="AI93" s="703">
        <f t="shared" si="36"/>
        <v>4</v>
      </c>
      <c r="AJ93" s="703">
        <f t="shared" si="37"/>
        <v>4024997.5</v>
      </c>
      <c r="AK93" s="704">
        <f t="shared" si="38"/>
        <v>0</v>
      </c>
      <c r="AL93" s="704">
        <f t="shared" si="39"/>
        <v>0</v>
      </c>
      <c r="AM93" s="704">
        <f t="shared" si="40"/>
        <v>0</v>
      </c>
      <c r="AN93" s="700">
        <f t="shared" si="41"/>
        <v>2010</v>
      </c>
      <c r="AO93" s="705">
        <f t="shared" si="42"/>
        <v>10</v>
      </c>
      <c r="AP93" s="705">
        <f t="shared" si="43"/>
        <v>16099990</v>
      </c>
      <c r="AT93" s="656">
        <v>1</v>
      </c>
      <c r="AU93" s="656" t="s">
        <v>333</v>
      </c>
      <c r="AY93" s="729"/>
      <c r="AZ93" s="729"/>
    </row>
    <row r="94" spans="1:55" s="656" customFormat="1" ht="30" customHeight="1" x14ac:dyDescent="0.2">
      <c r="A94" s="1" t="s">
        <v>1230</v>
      </c>
      <c r="B94" s="567">
        <v>72</v>
      </c>
      <c r="C94" s="235"/>
      <c r="D94" s="83" t="s">
        <v>1318</v>
      </c>
      <c r="E94" s="270" t="s">
        <v>936</v>
      </c>
      <c r="F94" s="83" t="s">
        <v>361</v>
      </c>
      <c r="G94" s="257"/>
      <c r="H94" s="257"/>
      <c r="I94" s="257"/>
      <c r="J94" s="257"/>
      <c r="K94" s="83" t="s">
        <v>210</v>
      </c>
      <c r="L94" s="235"/>
      <c r="M94" s="83" t="s">
        <v>356</v>
      </c>
      <c r="N94" s="83">
        <v>2010</v>
      </c>
      <c r="O94" s="572"/>
      <c r="P94" s="572"/>
      <c r="Q94" s="572"/>
      <c r="R94" s="572"/>
      <c r="S94" s="572"/>
      <c r="T94" s="83" t="s">
        <v>81</v>
      </c>
      <c r="U94" s="268">
        <v>17800000</v>
      </c>
      <c r="V94" s="83" t="s">
        <v>421</v>
      </c>
      <c r="W94" s="803"/>
      <c r="X94" s="815"/>
      <c r="Y94" s="367" t="s">
        <v>72</v>
      </c>
      <c r="Z94" s="83" t="s">
        <v>646</v>
      </c>
      <c r="AA94" s="257"/>
      <c r="AB94" s="569" t="s">
        <v>972</v>
      </c>
      <c r="AC94" s="700" t="str">
        <f t="shared" si="30"/>
        <v>2.06.01</v>
      </c>
      <c r="AD94" s="701" t="str">
        <f t="shared" si="31"/>
        <v>ALAT KANTOR</v>
      </c>
      <c r="AE94" s="702">
        <f t="shared" si="32"/>
        <v>5</v>
      </c>
      <c r="AF94" s="706">
        <f t="shared" si="33"/>
        <v>3559998</v>
      </c>
      <c r="AG94" s="704">
        <f t="shared" si="34"/>
        <v>3</v>
      </c>
      <c r="AH94" s="703">
        <f t="shared" si="35"/>
        <v>10679994</v>
      </c>
      <c r="AI94" s="703">
        <f t="shared" si="36"/>
        <v>4</v>
      </c>
      <c r="AJ94" s="703">
        <f t="shared" si="37"/>
        <v>3559998</v>
      </c>
      <c r="AK94" s="704">
        <f t="shared" si="38"/>
        <v>3559998</v>
      </c>
      <c r="AL94" s="704">
        <f t="shared" si="39"/>
        <v>0</v>
      </c>
      <c r="AM94" s="704">
        <f t="shared" si="40"/>
        <v>0</v>
      </c>
      <c r="AN94" s="700">
        <f t="shared" si="41"/>
        <v>2010</v>
      </c>
      <c r="AO94" s="705">
        <f t="shared" si="42"/>
        <v>10</v>
      </c>
      <c r="AP94" s="705">
        <f t="shared" si="43"/>
        <v>17799990</v>
      </c>
      <c r="AT94" s="656">
        <v>2</v>
      </c>
      <c r="AU94" s="656" t="s">
        <v>330</v>
      </c>
      <c r="AY94" s="729"/>
      <c r="AZ94" s="729"/>
    </row>
    <row r="95" spans="1:55" s="656" customFormat="1" ht="30" customHeight="1" x14ac:dyDescent="0.2">
      <c r="A95" s="1" t="s">
        <v>1230</v>
      </c>
      <c r="B95" s="567">
        <v>73</v>
      </c>
      <c r="C95" s="235"/>
      <c r="D95" s="83" t="s">
        <v>1273</v>
      </c>
      <c r="E95" s="269" t="s">
        <v>1271</v>
      </c>
      <c r="F95" s="88" t="s">
        <v>179</v>
      </c>
      <c r="G95" s="257"/>
      <c r="H95" s="257"/>
      <c r="I95" s="257"/>
      <c r="J95" s="257"/>
      <c r="K95" s="83" t="s">
        <v>280</v>
      </c>
      <c r="L95" s="235"/>
      <c r="M95" s="83" t="s">
        <v>380</v>
      </c>
      <c r="N95" s="83">
        <v>2011</v>
      </c>
      <c r="O95" s="572"/>
      <c r="P95" s="572"/>
      <c r="Q95" s="572"/>
      <c r="R95" s="572"/>
      <c r="S95" s="572"/>
      <c r="T95" s="83" t="s">
        <v>81</v>
      </c>
      <c r="U95" s="268">
        <v>19888000</v>
      </c>
      <c r="V95" s="83" t="s">
        <v>421</v>
      </c>
      <c r="W95" s="803"/>
      <c r="X95" s="815"/>
      <c r="Y95" s="367" t="s">
        <v>72</v>
      </c>
      <c r="Z95" s="83" t="s">
        <v>646</v>
      </c>
      <c r="AA95" s="257"/>
      <c r="AB95" s="569" t="s">
        <v>972</v>
      </c>
      <c r="AC95" s="700" t="str">
        <f t="shared" si="30"/>
        <v>2.06.01</v>
      </c>
      <c r="AD95" s="701" t="str">
        <f t="shared" si="31"/>
        <v>ALAT KANTOR</v>
      </c>
      <c r="AE95" s="702">
        <f t="shared" si="32"/>
        <v>5</v>
      </c>
      <c r="AF95" s="706">
        <f t="shared" si="33"/>
        <v>3977598</v>
      </c>
      <c r="AG95" s="704">
        <f t="shared" si="34"/>
        <v>2</v>
      </c>
      <c r="AH95" s="703">
        <f t="shared" si="35"/>
        <v>7955196</v>
      </c>
      <c r="AI95" s="703">
        <f t="shared" si="36"/>
        <v>3</v>
      </c>
      <c r="AJ95" s="703">
        <f t="shared" si="37"/>
        <v>3977598</v>
      </c>
      <c r="AK95" s="704">
        <f t="shared" si="38"/>
        <v>3977598</v>
      </c>
      <c r="AL95" s="704">
        <f t="shared" si="39"/>
        <v>3977598</v>
      </c>
      <c r="AM95" s="704">
        <f t="shared" si="40"/>
        <v>0</v>
      </c>
      <c r="AN95" s="700">
        <f t="shared" si="41"/>
        <v>2011</v>
      </c>
      <c r="AO95" s="705">
        <f t="shared" si="42"/>
        <v>10</v>
      </c>
      <c r="AP95" s="705">
        <f t="shared" si="43"/>
        <v>19887990</v>
      </c>
      <c r="AT95" s="656">
        <v>10</v>
      </c>
      <c r="AU95" s="656" t="s">
        <v>364</v>
      </c>
      <c r="AY95" s="729"/>
      <c r="AZ95" s="729"/>
    </row>
    <row r="96" spans="1:55" s="656" customFormat="1" ht="30" customHeight="1" x14ac:dyDescent="0.2">
      <c r="A96" s="1" t="s">
        <v>1230</v>
      </c>
      <c r="B96" s="567">
        <v>74</v>
      </c>
      <c r="C96" s="235"/>
      <c r="D96" s="83" t="s">
        <v>1331</v>
      </c>
      <c r="E96" s="269" t="s">
        <v>945</v>
      </c>
      <c r="F96" s="88" t="s">
        <v>179</v>
      </c>
      <c r="G96" s="257"/>
      <c r="H96" s="257"/>
      <c r="I96" s="257"/>
      <c r="J96" s="257"/>
      <c r="K96" s="83" t="s">
        <v>72</v>
      </c>
      <c r="L96" s="235"/>
      <c r="M96" s="83" t="s">
        <v>72</v>
      </c>
      <c r="N96" s="83">
        <v>2011</v>
      </c>
      <c r="O96" s="572"/>
      <c r="P96" s="572"/>
      <c r="Q96" s="572"/>
      <c r="R96" s="572"/>
      <c r="S96" s="572"/>
      <c r="T96" s="83" t="s">
        <v>81</v>
      </c>
      <c r="U96" s="268">
        <v>27478000</v>
      </c>
      <c r="V96" s="83" t="s">
        <v>421</v>
      </c>
      <c r="W96" s="803"/>
      <c r="X96" s="815"/>
      <c r="Y96" s="367" t="s">
        <v>72</v>
      </c>
      <c r="Z96" s="83" t="s">
        <v>646</v>
      </c>
      <c r="AA96" s="257"/>
      <c r="AB96" s="569" t="s">
        <v>972</v>
      </c>
      <c r="AC96" s="700" t="str">
        <f t="shared" si="30"/>
        <v>2.06.01</v>
      </c>
      <c r="AD96" s="701" t="str">
        <f t="shared" si="31"/>
        <v>ALAT KANTOR</v>
      </c>
      <c r="AE96" s="702">
        <f t="shared" si="32"/>
        <v>5</v>
      </c>
      <c r="AF96" s="706">
        <f t="shared" si="33"/>
        <v>5495598</v>
      </c>
      <c r="AG96" s="704">
        <f t="shared" si="34"/>
        <v>2</v>
      </c>
      <c r="AH96" s="703">
        <f t="shared" si="35"/>
        <v>10991196</v>
      </c>
      <c r="AI96" s="703">
        <f t="shared" si="36"/>
        <v>3</v>
      </c>
      <c r="AJ96" s="703">
        <f t="shared" si="37"/>
        <v>5495598</v>
      </c>
      <c r="AK96" s="704">
        <f t="shared" si="38"/>
        <v>5495598</v>
      </c>
      <c r="AL96" s="704">
        <f t="shared" si="39"/>
        <v>5495598</v>
      </c>
      <c r="AM96" s="704">
        <f t="shared" si="40"/>
        <v>0</v>
      </c>
      <c r="AN96" s="700">
        <f t="shared" si="41"/>
        <v>2011</v>
      </c>
      <c r="AO96" s="705">
        <f t="shared" si="42"/>
        <v>10</v>
      </c>
      <c r="AP96" s="705">
        <f t="shared" si="43"/>
        <v>27477990</v>
      </c>
      <c r="AT96" s="656">
        <v>10</v>
      </c>
      <c r="AU96" s="656" t="s">
        <v>382</v>
      </c>
      <c r="AY96" s="729"/>
      <c r="AZ96" s="729"/>
    </row>
    <row r="97" spans="1:52" s="656" customFormat="1" ht="30" customHeight="1" x14ac:dyDescent="0.2">
      <c r="A97" s="1" t="s">
        <v>1231</v>
      </c>
      <c r="B97" s="567">
        <v>75</v>
      </c>
      <c r="C97" s="235"/>
      <c r="D97" s="83" t="s">
        <v>1277</v>
      </c>
      <c r="E97" s="270" t="s">
        <v>1275</v>
      </c>
      <c r="F97" s="88" t="s">
        <v>331</v>
      </c>
      <c r="G97" s="257"/>
      <c r="H97" s="257"/>
      <c r="I97" s="257"/>
      <c r="J97" s="257"/>
      <c r="K97" s="83" t="s">
        <v>969</v>
      </c>
      <c r="L97" s="235"/>
      <c r="M97" s="83" t="s">
        <v>341</v>
      </c>
      <c r="N97" s="83">
        <v>2011</v>
      </c>
      <c r="O97" s="572"/>
      <c r="P97" s="572"/>
      <c r="Q97" s="572"/>
      <c r="R97" s="572"/>
      <c r="S97" s="572"/>
      <c r="T97" s="83" t="s">
        <v>81</v>
      </c>
      <c r="U97" s="268">
        <v>16775000</v>
      </c>
      <c r="V97" s="83" t="s">
        <v>421</v>
      </c>
      <c r="W97" s="803"/>
      <c r="X97" s="815"/>
      <c r="Y97" s="367" t="s">
        <v>72</v>
      </c>
      <c r="Z97" s="83" t="s">
        <v>645</v>
      </c>
      <c r="AA97" s="257"/>
      <c r="AB97" s="569" t="s">
        <v>972</v>
      </c>
      <c r="AC97" s="700" t="str">
        <f t="shared" si="30"/>
        <v>2.06.03</v>
      </c>
      <c r="AD97" s="701" t="str">
        <f t="shared" si="31"/>
        <v>KOMPUTER</v>
      </c>
      <c r="AE97" s="702">
        <f t="shared" si="32"/>
        <v>4</v>
      </c>
      <c r="AF97" s="706">
        <f t="shared" si="33"/>
        <v>4193747.5</v>
      </c>
      <c r="AG97" s="704">
        <f t="shared" si="34"/>
        <v>2</v>
      </c>
      <c r="AH97" s="703">
        <f t="shared" si="35"/>
        <v>8387495</v>
      </c>
      <c r="AI97" s="703">
        <f t="shared" si="36"/>
        <v>3</v>
      </c>
      <c r="AJ97" s="703">
        <f t="shared" si="37"/>
        <v>4193747.5</v>
      </c>
      <c r="AK97" s="704">
        <f t="shared" si="38"/>
        <v>4193747.5</v>
      </c>
      <c r="AL97" s="704">
        <f t="shared" si="39"/>
        <v>0</v>
      </c>
      <c r="AM97" s="704">
        <f t="shared" si="40"/>
        <v>0</v>
      </c>
      <c r="AN97" s="700">
        <f t="shared" si="41"/>
        <v>2011</v>
      </c>
      <c r="AO97" s="705">
        <f t="shared" si="42"/>
        <v>10</v>
      </c>
      <c r="AP97" s="705">
        <f t="shared" si="43"/>
        <v>16774990</v>
      </c>
      <c r="AT97" s="656">
        <v>1</v>
      </c>
      <c r="AU97" s="656" t="s">
        <v>333</v>
      </c>
      <c r="AY97" s="729"/>
      <c r="AZ97" s="729"/>
    </row>
    <row r="98" spans="1:52" s="656" customFormat="1" ht="30" customHeight="1" x14ac:dyDescent="0.2">
      <c r="A98" s="1" t="s">
        <v>1230</v>
      </c>
      <c r="B98" s="567">
        <v>76</v>
      </c>
      <c r="C98" s="235"/>
      <c r="D98" s="83" t="s">
        <v>1264</v>
      </c>
      <c r="E98" s="575" t="s">
        <v>946</v>
      </c>
      <c r="F98" s="83" t="s">
        <v>179</v>
      </c>
      <c r="G98" s="257"/>
      <c r="H98" s="257"/>
      <c r="I98" s="257"/>
      <c r="J98" s="257"/>
      <c r="K98" s="265" t="s">
        <v>280</v>
      </c>
      <c r="L98" s="235"/>
      <c r="M98" s="83" t="s">
        <v>714</v>
      </c>
      <c r="N98" s="83">
        <v>2012</v>
      </c>
      <c r="O98" s="572"/>
      <c r="P98" s="572"/>
      <c r="Q98" s="572"/>
      <c r="R98" s="572"/>
      <c r="S98" s="572"/>
      <c r="T98" s="83" t="s">
        <v>81</v>
      </c>
      <c r="U98" s="268">
        <v>27500000</v>
      </c>
      <c r="V98" s="83" t="s">
        <v>421</v>
      </c>
      <c r="W98" s="803"/>
      <c r="X98" s="815"/>
      <c r="Y98" s="367"/>
      <c r="Z98" s="83" t="s">
        <v>721</v>
      </c>
      <c r="AA98" s="83" t="s">
        <v>646</v>
      </c>
      <c r="AB98" s="569" t="s">
        <v>972</v>
      </c>
      <c r="AC98" s="700" t="str">
        <f t="shared" si="30"/>
        <v>2.06.01</v>
      </c>
      <c r="AD98" s="701" t="str">
        <f t="shared" si="31"/>
        <v>ALAT KANTOR</v>
      </c>
      <c r="AE98" s="702">
        <f t="shared" si="32"/>
        <v>5</v>
      </c>
      <c r="AF98" s="706">
        <f t="shared" si="33"/>
        <v>5499998</v>
      </c>
      <c r="AG98" s="704">
        <f t="shared" si="34"/>
        <v>1</v>
      </c>
      <c r="AH98" s="703">
        <f t="shared" si="35"/>
        <v>5499998</v>
      </c>
      <c r="AI98" s="703">
        <f t="shared" si="36"/>
        <v>2</v>
      </c>
      <c r="AJ98" s="703">
        <f t="shared" si="37"/>
        <v>5499998</v>
      </c>
      <c r="AK98" s="704">
        <f t="shared" si="38"/>
        <v>5499998</v>
      </c>
      <c r="AL98" s="704">
        <f t="shared" si="39"/>
        <v>5499998</v>
      </c>
      <c r="AM98" s="704">
        <f t="shared" si="40"/>
        <v>5499998</v>
      </c>
      <c r="AN98" s="700">
        <f t="shared" si="41"/>
        <v>2012</v>
      </c>
      <c r="AO98" s="705">
        <f t="shared" si="42"/>
        <v>10</v>
      </c>
      <c r="AP98" s="705">
        <f t="shared" si="43"/>
        <v>27499990</v>
      </c>
      <c r="AT98" s="656">
        <v>10</v>
      </c>
      <c r="AU98" s="656" t="s">
        <v>950</v>
      </c>
      <c r="AX98" s="656">
        <v>2</v>
      </c>
      <c r="AY98" s="729"/>
      <c r="AZ98" s="729"/>
    </row>
    <row r="99" spans="1:52" s="656" customFormat="1" ht="30" customHeight="1" x14ac:dyDescent="0.2">
      <c r="A99" s="1" t="s">
        <v>1230</v>
      </c>
      <c r="B99" s="567">
        <v>77</v>
      </c>
      <c r="C99" s="235"/>
      <c r="D99" s="83" t="s">
        <v>1265</v>
      </c>
      <c r="E99" s="575" t="s">
        <v>947</v>
      </c>
      <c r="F99" s="83" t="s">
        <v>179</v>
      </c>
      <c r="G99" s="257"/>
      <c r="H99" s="257"/>
      <c r="I99" s="257"/>
      <c r="J99" s="257"/>
      <c r="K99" s="265" t="s">
        <v>970</v>
      </c>
      <c r="L99" s="235"/>
      <c r="M99" s="83" t="s">
        <v>341</v>
      </c>
      <c r="N99" s="83">
        <v>2012</v>
      </c>
      <c r="O99" s="572"/>
      <c r="P99" s="572"/>
      <c r="Q99" s="572"/>
      <c r="R99" s="572"/>
      <c r="S99" s="572"/>
      <c r="T99" s="83" t="s">
        <v>81</v>
      </c>
      <c r="U99" s="268">
        <v>19800000</v>
      </c>
      <c r="V99" s="83" t="s">
        <v>421</v>
      </c>
      <c r="W99" s="803"/>
      <c r="X99" s="815"/>
      <c r="Y99" s="367"/>
      <c r="Z99" s="83" t="s">
        <v>721</v>
      </c>
      <c r="AA99" s="83" t="s">
        <v>646</v>
      </c>
      <c r="AB99" s="569" t="s">
        <v>972</v>
      </c>
      <c r="AC99" s="700" t="str">
        <f t="shared" si="30"/>
        <v>2.06.01</v>
      </c>
      <c r="AD99" s="701" t="str">
        <f t="shared" si="31"/>
        <v>ALAT KANTOR</v>
      </c>
      <c r="AE99" s="702">
        <f t="shared" si="32"/>
        <v>5</v>
      </c>
      <c r="AF99" s="706">
        <f t="shared" si="33"/>
        <v>3959998</v>
      </c>
      <c r="AG99" s="704">
        <f t="shared" si="34"/>
        <v>1</v>
      </c>
      <c r="AH99" s="703">
        <f t="shared" si="35"/>
        <v>3959998</v>
      </c>
      <c r="AI99" s="703">
        <f t="shared" si="36"/>
        <v>2</v>
      </c>
      <c r="AJ99" s="703">
        <f t="shared" si="37"/>
        <v>3959998</v>
      </c>
      <c r="AK99" s="704">
        <f t="shared" si="38"/>
        <v>3959998</v>
      </c>
      <c r="AL99" s="704">
        <f t="shared" si="39"/>
        <v>3959998</v>
      </c>
      <c r="AM99" s="704">
        <f t="shared" si="40"/>
        <v>3959998</v>
      </c>
      <c r="AN99" s="700">
        <f t="shared" si="41"/>
        <v>2012</v>
      </c>
      <c r="AO99" s="705">
        <f t="shared" si="42"/>
        <v>10</v>
      </c>
      <c r="AP99" s="705">
        <f t="shared" si="43"/>
        <v>19799990</v>
      </c>
      <c r="AT99" s="656">
        <v>10</v>
      </c>
      <c r="AU99" s="656" t="s">
        <v>950</v>
      </c>
      <c r="AX99" s="656">
        <v>6</v>
      </c>
      <c r="AY99" s="729"/>
      <c r="AZ99" s="729"/>
    </row>
    <row r="100" spans="1:52" s="656" customFormat="1" ht="30" customHeight="1" x14ac:dyDescent="0.2">
      <c r="A100" s="1" t="s">
        <v>1230</v>
      </c>
      <c r="B100" s="567">
        <v>78</v>
      </c>
      <c r="C100" s="235"/>
      <c r="D100" s="265" t="s">
        <v>1279</v>
      </c>
      <c r="E100" s="575" t="s">
        <v>948</v>
      </c>
      <c r="F100" s="83" t="s">
        <v>712</v>
      </c>
      <c r="G100" s="257"/>
      <c r="H100" s="257"/>
      <c r="I100" s="257"/>
      <c r="J100" s="257"/>
      <c r="K100" s="265" t="s">
        <v>950</v>
      </c>
      <c r="L100" s="235"/>
      <c r="M100" s="83" t="s">
        <v>715</v>
      </c>
      <c r="N100" s="83">
        <v>2012</v>
      </c>
      <c r="O100" s="572"/>
      <c r="P100" s="572"/>
      <c r="Q100" s="572"/>
      <c r="R100" s="572"/>
      <c r="S100" s="572"/>
      <c r="T100" s="83" t="s">
        <v>81</v>
      </c>
      <c r="U100" s="268">
        <v>29370000</v>
      </c>
      <c r="V100" s="83" t="s">
        <v>421</v>
      </c>
      <c r="W100" s="803"/>
      <c r="X100" s="815"/>
      <c r="Y100" s="367"/>
      <c r="Z100" s="83" t="s">
        <v>722</v>
      </c>
      <c r="AA100" s="83" t="s">
        <v>646</v>
      </c>
      <c r="AB100" s="569" t="s">
        <v>972</v>
      </c>
      <c r="AC100" s="700" t="str">
        <f t="shared" si="30"/>
        <v>2.06.01</v>
      </c>
      <c r="AD100" s="701" t="str">
        <f t="shared" si="31"/>
        <v>ALAT KANTOR</v>
      </c>
      <c r="AE100" s="702">
        <f t="shared" si="32"/>
        <v>5</v>
      </c>
      <c r="AF100" s="706">
        <f t="shared" si="33"/>
        <v>5873998</v>
      </c>
      <c r="AG100" s="704">
        <f t="shared" si="34"/>
        <v>1</v>
      </c>
      <c r="AH100" s="703">
        <f t="shared" si="35"/>
        <v>5873998</v>
      </c>
      <c r="AI100" s="703">
        <f t="shared" si="36"/>
        <v>2</v>
      </c>
      <c r="AJ100" s="703">
        <f t="shared" si="37"/>
        <v>5873998</v>
      </c>
      <c r="AK100" s="704">
        <f t="shared" si="38"/>
        <v>5873998</v>
      </c>
      <c r="AL100" s="704">
        <f t="shared" si="39"/>
        <v>5873998</v>
      </c>
      <c r="AM100" s="704">
        <f t="shared" si="40"/>
        <v>5873998</v>
      </c>
      <c r="AN100" s="700">
        <f t="shared" si="41"/>
        <v>2012</v>
      </c>
      <c r="AO100" s="705">
        <f t="shared" si="42"/>
        <v>10</v>
      </c>
      <c r="AP100" s="705">
        <f t="shared" si="43"/>
        <v>29369990</v>
      </c>
      <c r="AT100" s="656">
        <v>1</v>
      </c>
      <c r="AU100" s="656" t="s">
        <v>950</v>
      </c>
      <c r="AX100" s="656">
        <v>4</v>
      </c>
      <c r="AY100" s="729"/>
      <c r="AZ100" s="729"/>
    </row>
    <row r="101" spans="1:52" s="656" customFormat="1" ht="30" customHeight="1" x14ac:dyDescent="0.2">
      <c r="A101" s="1" t="s">
        <v>1231</v>
      </c>
      <c r="B101" s="567">
        <v>79</v>
      </c>
      <c r="C101" s="235"/>
      <c r="D101" s="83" t="s">
        <v>1277</v>
      </c>
      <c r="E101" s="267" t="s">
        <v>944</v>
      </c>
      <c r="F101" s="83" t="s">
        <v>331</v>
      </c>
      <c r="G101" s="257"/>
      <c r="H101" s="257"/>
      <c r="I101" s="257"/>
      <c r="J101" s="257"/>
      <c r="K101" s="265" t="s">
        <v>950</v>
      </c>
      <c r="L101" s="235"/>
      <c r="M101" s="83" t="s">
        <v>341</v>
      </c>
      <c r="N101" s="83">
        <v>2012</v>
      </c>
      <c r="O101" s="572"/>
      <c r="P101" s="572"/>
      <c r="Q101" s="572"/>
      <c r="R101" s="572"/>
      <c r="S101" s="572"/>
      <c r="T101" s="83" t="s">
        <v>81</v>
      </c>
      <c r="U101" s="268">
        <v>16885000</v>
      </c>
      <c r="V101" s="83" t="s">
        <v>421</v>
      </c>
      <c r="W101" s="803"/>
      <c r="X101" s="815"/>
      <c r="Y101" s="367"/>
      <c r="Z101" s="83" t="s">
        <v>759</v>
      </c>
      <c r="AA101" s="83" t="s">
        <v>646</v>
      </c>
      <c r="AB101" s="569" t="s">
        <v>972</v>
      </c>
      <c r="AC101" s="700" t="str">
        <f t="shared" si="30"/>
        <v>2.06.03</v>
      </c>
      <c r="AD101" s="701" t="str">
        <f t="shared" si="31"/>
        <v>KOMPUTER</v>
      </c>
      <c r="AE101" s="702">
        <f t="shared" si="32"/>
        <v>4</v>
      </c>
      <c r="AF101" s="706">
        <f t="shared" si="33"/>
        <v>4221247.5</v>
      </c>
      <c r="AG101" s="704">
        <f t="shared" si="34"/>
        <v>1</v>
      </c>
      <c r="AH101" s="703">
        <f t="shared" si="35"/>
        <v>4221247.5</v>
      </c>
      <c r="AI101" s="703">
        <f t="shared" si="36"/>
        <v>2</v>
      </c>
      <c r="AJ101" s="703">
        <f t="shared" si="37"/>
        <v>4221247.5</v>
      </c>
      <c r="AK101" s="704">
        <f t="shared" si="38"/>
        <v>4221247.5</v>
      </c>
      <c r="AL101" s="704">
        <f t="shared" si="39"/>
        <v>4221247.5</v>
      </c>
      <c r="AM101" s="704">
        <f t="shared" si="40"/>
        <v>0</v>
      </c>
      <c r="AN101" s="700">
        <f t="shared" si="41"/>
        <v>2012</v>
      </c>
      <c r="AO101" s="705">
        <f t="shared" si="42"/>
        <v>10</v>
      </c>
      <c r="AP101" s="705">
        <f t="shared" si="43"/>
        <v>16884990</v>
      </c>
      <c r="AT101" s="656">
        <v>1</v>
      </c>
      <c r="AU101" s="656" t="s">
        <v>950</v>
      </c>
      <c r="AX101" s="656">
        <v>3</v>
      </c>
      <c r="AY101" s="729"/>
      <c r="AZ101" s="729"/>
    </row>
    <row r="102" spans="1:52" s="656" customFormat="1" ht="30" customHeight="1" x14ac:dyDescent="0.2">
      <c r="A102" s="1" t="s">
        <v>1231</v>
      </c>
      <c r="B102" s="567">
        <v>80</v>
      </c>
      <c r="C102" s="384"/>
      <c r="D102" s="83" t="s">
        <v>1276</v>
      </c>
      <c r="E102" s="571" t="s">
        <v>1266</v>
      </c>
      <c r="F102" s="285" t="s">
        <v>331</v>
      </c>
      <c r="G102" s="83"/>
      <c r="H102" s="257"/>
      <c r="I102" s="257"/>
      <c r="J102" s="257"/>
      <c r="K102" s="83" t="s">
        <v>386</v>
      </c>
      <c r="L102" s="265"/>
      <c r="M102" s="668" t="s">
        <v>341</v>
      </c>
      <c r="N102" s="83">
        <v>2012</v>
      </c>
      <c r="O102" s="83">
        <v>2012</v>
      </c>
      <c r="P102" s="572"/>
      <c r="Q102" s="572"/>
      <c r="R102" s="572"/>
      <c r="S102" s="572"/>
      <c r="T102" s="572"/>
      <c r="U102" s="268">
        <v>15719000</v>
      </c>
      <c r="V102" s="257"/>
      <c r="W102" s="809"/>
      <c r="X102" s="819"/>
      <c r="Y102" s="268">
        <v>15840000</v>
      </c>
      <c r="Z102" s="83" t="s">
        <v>421</v>
      </c>
      <c r="AA102" s="367"/>
      <c r="AB102" s="83" t="s">
        <v>973</v>
      </c>
      <c r="AC102" s="700" t="str">
        <f t="shared" si="30"/>
        <v>2.06.03</v>
      </c>
      <c r="AD102" s="701" t="str">
        <f t="shared" si="31"/>
        <v>KOMPUTER</v>
      </c>
      <c r="AE102" s="702">
        <f t="shared" si="32"/>
        <v>4</v>
      </c>
      <c r="AF102" s="706">
        <f t="shared" si="33"/>
        <v>3929747.5</v>
      </c>
      <c r="AG102" s="704">
        <f t="shared" si="34"/>
        <v>1</v>
      </c>
      <c r="AH102" s="703">
        <f t="shared" si="35"/>
        <v>3929747.5</v>
      </c>
      <c r="AI102" s="703">
        <f t="shared" si="36"/>
        <v>2</v>
      </c>
      <c r="AJ102" s="703">
        <f t="shared" si="37"/>
        <v>3929747.5</v>
      </c>
      <c r="AK102" s="704">
        <f t="shared" si="38"/>
        <v>3929747.5</v>
      </c>
      <c r="AL102" s="704">
        <f t="shared" si="39"/>
        <v>3929747.5</v>
      </c>
      <c r="AM102" s="704">
        <f t="shared" si="40"/>
        <v>0</v>
      </c>
      <c r="AN102" s="700">
        <f t="shared" si="41"/>
        <v>2012</v>
      </c>
      <c r="AO102" s="705">
        <f t="shared" si="42"/>
        <v>10</v>
      </c>
      <c r="AP102" s="705">
        <f t="shared" si="43"/>
        <v>15718990</v>
      </c>
      <c r="AT102" s="656">
        <v>1</v>
      </c>
      <c r="AU102" s="656" t="s">
        <v>950</v>
      </c>
      <c r="AX102" s="656">
        <v>8</v>
      </c>
      <c r="AY102" s="729"/>
      <c r="AZ102" s="729"/>
    </row>
    <row r="103" spans="1:52" s="656" customFormat="1" ht="27.75" customHeight="1" x14ac:dyDescent="0.2">
      <c r="A103" s="1" t="s">
        <v>1230</v>
      </c>
      <c r="B103" s="567">
        <v>81</v>
      </c>
      <c r="C103" s="384"/>
      <c r="D103" s="83" t="s">
        <v>1387</v>
      </c>
      <c r="E103" s="384" t="s">
        <v>1267</v>
      </c>
      <c r="F103" s="365" t="s">
        <v>352</v>
      </c>
      <c r="G103" s="343"/>
      <c r="H103" s="366"/>
      <c r="I103" s="366"/>
      <c r="J103" s="366"/>
      <c r="K103" s="558" t="s">
        <v>950</v>
      </c>
      <c r="L103" s="366"/>
      <c r="M103" s="343" t="s">
        <v>341</v>
      </c>
      <c r="N103" s="343">
        <v>2013</v>
      </c>
      <c r="O103" s="386"/>
      <c r="P103" s="386"/>
      <c r="Q103" s="386"/>
      <c r="R103" s="343"/>
      <c r="S103" s="343"/>
      <c r="T103" s="343" t="s">
        <v>81</v>
      </c>
      <c r="U103" s="662">
        <v>5860000</v>
      </c>
      <c r="V103" s="343"/>
      <c r="W103" s="808"/>
      <c r="X103" s="815"/>
      <c r="Y103" s="366"/>
      <c r="Z103" s="366"/>
      <c r="AA103" s="366"/>
      <c r="AB103" s="591" t="s">
        <v>972</v>
      </c>
      <c r="AC103" s="700" t="str">
        <f t="shared" si="30"/>
        <v>2.06.01</v>
      </c>
      <c r="AD103" s="701" t="str">
        <f t="shared" si="31"/>
        <v>ALAT KANTOR</v>
      </c>
      <c r="AE103" s="702">
        <f t="shared" si="32"/>
        <v>5</v>
      </c>
      <c r="AF103" s="706">
        <f t="shared" si="33"/>
        <v>1171998</v>
      </c>
      <c r="AG103" s="704">
        <f t="shared" si="34"/>
        <v>0</v>
      </c>
      <c r="AH103" s="703">
        <f t="shared" si="35"/>
        <v>0</v>
      </c>
      <c r="AI103" s="703">
        <f t="shared" si="36"/>
        <v>1</v>
      </c>
      <c r="AJ103" s="703">
        <f t="shared" si="37"/>
        <v>1171998</v>
      </c>
      <c r="AK103" s="704">
        <f t="shared" si="38"/>
        <v>1171998</v>
      </c>
      <c r="AL103" s="704">
        <f t="shared" si="39"/>
        <v>1171998</v>
      </c>
      <c r="AM103" s="704">
        <f t="shared" si="40"/>
        <v>1171998</v>
      </c>
      <c r="AN103" s="700">
        <f t="shared" si="41"/>
        <v>2013</v>
      </c>
      <c r="AO103" s="705">
        <f t="shared" si="42"/>
        <v>1172008</v>
      </c>
      <c r="AP103" s="705">
        <f t="shared" si="43"/>
        <v>4687992</v>
      </c>
      <c r="AT103" s="656">
        <v>5</v>
      </c>
      <c r="AU103" s="656" t="s">
        <v>950</v>
      </c>
      <c r="AY103" s="729"/>
      <c r="AZ103" s="729"/>
    </row>
    <row r="104" spans="1:52" s="656" customFormat="1" ht="27.75" customHeight="1" x14ac:dyDescent="0.2">
      <c r="A104" s="1" t="s">
        <v>1230</v>
      </c>
      <c r="B104" s="567">
        <v>82</v>
      </c>
      <c r="C104" s="235"/>
      <c r="D104" s="83" t="s">
        <v>1387</v>
      </c>
      <c r="E104" s="235" t="s">
        <v>1268</v>
      </c>
      <c r="F104" s="88" t="s">
        <v>331</v>
      </c>
      <c r="G104" s="83"/>
      <c r="H104" s="257"/>
      <c r="I104" s="257"/>
      <c r="J104" s="257"/>
      <c r="K104" s="668" t="s">
        <v>950</v>
      </c>
      <c r="L104" s="257"/>
      <c r="M104" s="83" t="s">
        <v>341</v>
      </c>
      <c r="N104" s="83">
        <v>2013</v>
      </c>
      <c r="O104" s="572"/>
      <c r="P104" s="572"/>
      <c r="Q104" s="572"/>
      <c r="R104" s="83"/>
      <c r="S104" s="83"/>
      <c r="T104" s="83" t="s">
        <v>81</v>
      </c>
      <c r="U104" s="259">
        <v>4420000</v>
      </c>
      <c r="V104" s="83"/>
      <c r="W104" s="803"/>
      <c r="X104" s="815"/>
      <c r="Y104" s="257"/>
      <c r="Z104" s="257"/>
      <c r="AA104" s="257"/>
      <c r="AB104" s="569" t="s">
        <v>972</v>
      </c>
      <c r="AC104" s="700" t="str">
        <f t="shared" si="30"/>
        <v>2.06.01</v>
      </c>
      <c r="AD104" s="701" t="str">
        <f t="shared" si="31"/>
        <v>ALAT KANTOR</v>
      </c>
      <c r="AE104" s="702">
        <f t="shared" si="32"/>
        <v>5</v>
      </c>
      <c r="AF104" s="706">
        <f t="shared" si="33"/>
        <v>883998</v>
      </c>
      <c r="AG104" s="704">
        <f t="shared" si="34"/>
        <v>0</v>
      </c>
      <c r="AH104" s="703">
        <f t="shared" si="35"/>
        <v>0</v>
      </c>
      <c r="AI104" s="703">
        <f t="shared" si="36"/>
        <v>1</v>
      </c>
      <c r="AJ104" s="703">
        <f t="shared" si="37"/>
        <v>883998</v>
      </c>
      <c r="AK104" s="704">
        <f t="shared" si="38"/>
        <v>883998</v>
      </c>
      <c r="AL104" s="704">
        <f t="shared" si="39"/>
        <v>883998</v>
      </c>
      <c r="AM104" s="704">
        <f t="shared" si="40"/>
        <v>883998</v>
      </c>
      <c r="AN104" s="700">
        <f t="shared" si="41"/>
        <v>2013</v>
      </c>
      <c r="AO104" s="705">
        <f t="shared" si="42"/>
        <v>884008</v>
      </c>
      <c r="AP104" s="705">
        <f t="shared" si="43"/>
        <v>3535992</v>
      </c>
      <c r="AT104" s="656">
        <v>1</v>
      </c>
      <c r="AU104" s="656" t="s">
        <v>950</v>
      </c>
      <c r="AY104" s="729"/>
      <c r="AZ104" s="729"/>
    </row>
    <row r="105" spans="1:52" s="656" customFormat="1" ht="27.75" customHeight="1" x14ac:dyDescent="0.2">
      <c r="A105" s="1" t="s">
        <v>1230</v>
      </c>
      <c r="B105" s="567">
        <v>83</v>
      </c>
      <c r="C105" s="235"/>
      <c r="D105" s="83" t="s">
        <v>1282</v>
      </c>
      <c r="E105" s="235" t="s">
        <v>1269</v>
      </c>
      <c r="F105" s="88" t="s">
        <v>349</v>
      </c>
      <c r="G105" s="83"/>
      <c r="H105" s="257"/>
      <c r="I105" s="257"/>
      <c r="J105" s="257"/>
      <c r="K105" s="668" t="s">
        <v>950</v>
      </c>
      <c r="L105" s="257"/>
      <c r="M105" s="83" t="s">
        <v>341</v>
      </c>
      <c r="N105" s="83">
        <v>2013</v>
      </c>
      <c r="O105" s="572"/>
      <c r="P105" s="572"/>
      <c r="Q105" s="572"/>
      <c r="R105" s="83"/>
      <c r="S105" s="83"/>
      <c r="T105" s="83" t="s">
        <v>81</v>
      </c>
      <c r="U105" s="259">
        <v>14945803.312527647</v>
      </c>
      <c r="V105" s="83"/>
      <c r="W105" s="803"/>
      <c r="X105" s="815"/>
      <c r="Y105" s="257"/>
      <c r="Z105" s="257"/>
      <c r="AA105" s="257"/>
      <c r="AB105" s="569" t="s">
        <v>972</v>
      </c>
      <c r="AC105" s="700" t="str">
        <f t="shared" si="30"/>
        <v>2.06.01</v>
      </c>
      <c r="AD105" s="701" t="str">
        <f t="shared" si="31"/>
        <v>ALAT KANTOR</v>
      </c>
      <c r="AE105" s="702">
        <f t="shared" si="32"/>
        <v>5</v>
      </c>
      <c r="AF105" s="706">
        <f t="shared" si="33"/>
        <v>2989158.6625055294</v>
      </c>
      <c r="AG105" s="704">
        <f t="shared" si="34"/>
        <v>0</v>
      </c>
      <c r="AH105" s="703">
        <f t="shared" si="35"/>
        <v>0</v>
      </c>
      <c r="AI105" s="703">
        <f t="shared" si="36"/>
        <v>1</v>
      </c>
      <c r="AJ105" s="703">
        <f t="shared" si="37"/>
        <v>2989158.6625055294</v>
      </c>
      <c r="AK105" s="704">
        <f t="shared" si="38"/>
        <v>2989158.6625055294</v>
      </c>
      <c r="AL105" s="704">
        <f t="shared" si="39"/>
        <v>2989158.6625055294</v>
      </c>
      <c r="AM105" s="704">
        <f t="shared" si="40"/>
        <v>2989158.6625055294</v>
      </c>
      <c r="AN105" s="700">
        <f t="shared" si="41"/>
        <v>2013</v>
      </c>
      <c r="AO105" s="705">
        <f t="shared" si="42"/>
        <v>2989168.6625055298</v>
      </c>
      <c r="AP105" s="705">
        <f t="shared" si="43"/>
        <v>11956634.650022117</v>
      </c>
      <c r="AT105" s="656">
        <v>6</v>
      </c>
      <c r="AU105" s="656" t="s">
        <v>950</v>
      </c>
      <c r="AY105" s="729"/>
      <c r="AZ105" s="729"/>
    </row>
    <row r="106" spans="1:52" s="656" customFormat="1" ht="27.75" customHeight="1" x14ac:dyDescent="0.2">
      <c r="A106" s="1" t="s">
        <v>1230</v>
      </c>
      <c r="B106" s="567">
        <v>84</v>
      </c>
      <c r="C106" s="235"/>
      <c r="D106" s="83" t="s">
        <v>1318</v>
      </c>
      <c r="E106" s="235" t="s">
        <v>208</v>
      </c>
      <c r="F106" s="88" t="s">
        <v>352</v>
      </c>
      <c r="G106" s="83"/>
      <c r="H106" s="257"/>
      <c r="I106" s="257"/>
      <c r="J106" s="257"/>
      <c r="K106" s="668" t="s">
        <v>971</v>
      </c>
      <c r="L106" s="257"/>
      <c r="M106" s="83" t="s">
        <v>341</v>
      </c>
      <c r="N106" s="83">
        <v>2014</v>
      </c>
      <c r="O106" s="572"/>
      <c r="P106" s="572"/>
      <c r="Q106" s="572"/>
      <c r="R106" s="83"/>
      <c r="S106" s="83"/>
      <c r="T106" s="83" t="s">
        <v>81</v>
      </c>
      <c r="U106" s="259">
        <v>30000000</v>
      </c>
      <c r="V106" s="83"/>
      <c r="W106" s="803"/>
      <c r="X106" s="815"/>
      <c r="Y106" s="257" t="s">
        <v>72</v>
      </c>
      <c r="Z106" s="257" t="s">
        <v>647</v>
      </c>
      <c r="AA106" s="257"/>
      <c r="AB106" s="569" t="s">
        <v>972</v>
      </c>
      <c r="AC106" s="700" t="str">
        <f t="shared" si="30"/>
        <v>2.06.01</v>
      </c>
      <c r="AD106" s="701" t="str">
        <f t="shared" si="31"/>
        <v>ALAT KANTOR</v>
      </c>
      <c r="AE106" s="702">
        <f t="shared" si="32"/>
        <v>5</v>
      </c>
      <c r="AF106" s="706">
        <f t="shared" si="33"/>
        <v>5999998</v>
      </c>
      <c r="AG106" s="704"/>
      <c r="AH106" s="703">
        <v>0</v>
      </c>
      <c r="AI106" s="703">
        <f t="shared" si="36"/>
        <v>0</v>
      </c>
      <c r="AJ106" s="703">
        <f t="shared" si="37"/>
        <v>5999998</v>
      </c>
      <c r="AK106" s="704">
        <f t="shared" si="38"/>
        <v>5999998</v>
      </c>
      <c r="AL106" s="704">
        <f>IF(U106-10=AH106+AJ106+AK106,0,AF106)</f>
        <v>5999998</v>
      </c>
      <c r="AM106" s="704">
        <f>IF(U106-10=AH106+AJ106+AK106+AL106,0,AF106)</f>
        <v>5999998</v>
      </c>
      <c r="AN106" s="700">
        <f t="shared" si="41"/>
        <v>2014</v>
      </c>
      <c r="AO106" s="705">
        <f t="shared" si="42"/>
        <v>6000008</v>
      </c>
      <c r="AP106" s="705">
        <f t="shared" si="43"/>
        <v>23999992</v>
      </c>
      <c r="AT106" s="656">
        <v>5</v>
      </c>
      <c r="AU106" s="656" t="s">
        <v>906</v>
      </c>
      <c r="AY106" s="729"/>
      <c r="AZ106" s="729">
        <v>2</v>
      </c>
    </row>
    <row r="107" spans="1:52" s="511" customFormat="1" ht="27.75" customHeight="1" x14ac:dyDescent="0.2">
      <c r="A107" s="699" t="s">
        <v>1230</v>
      </c>
      <c r="B107" s="567">
        <v>85</v>
      </c>
      <c r="C107" s="686"/>
      <c r="D107" s="265" t="s">
        <v>1278</v>
      </c>
      <c r="E107" s="686" t="s">
        <v>1287</v>
      </c>
      <c r="F107" s="687" t="s">
        <v>361</v>
      </c>
      <c r="G107" s="261"/>
      <c r="H107" s="506"/>
      <c r="I107" s="506"/>
      <c r="J107" s="506"/>
      <c r="K107" s="688"/>
      <c r="L107" s="506"/>
      <c r="M107" s="261" t="s">
        <v>341</v>
      </c>
      <c r="N107" s="261">
        <v>2017</v>
      </c>
      <c r="O107" s="689"/>
      <c r="P107" s="689"/>
      <c r="Q107" s="689"/>
      <c r="R107" s="261"/>
      <c r="S107" s="261"/>
      <c r="T107" s="261"/>
      <c r="U107" s="690">
        <v>12829927.00729927</v>
      </c>
      <c r="V107" s="261"/>
      <c r="W107" s="810"/>
      <c r="X107" s="820"/>
      <c r="Y107" s="506"/>
      <c r="Z107" s="506"/>
      <c r="AA107" s="506"/>
      <c r="AB107" s="691"/>
      <c r="AC107" s="1105" t="s">
        <v>1247</v>
      </c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106"/>
      <c r="AO107" s="1106"/>
      <c r="AP107" s="1106"/>
      <c r="AT107" s="511">
        <v>2</v>
      </c>
      <c r="AW107" s="511" t="str">
        <f t="shared" ref="AW107:AW117" si="44">UPPER(E107)</f>
        <v>ALMARI PUSTAKA</v>
      </c>
      <c r="AY107" s="730"/>
      <c r="AZ107" s="730">
        <v>6</v>
      </c>
    </row>
    <row r="108" spans="1:52" s="656" customFormat="1" ht="27.75" customHeight="1" x14ac:dyDescent="0.2">
      <c r="A108" s="1" t="s">
        <v>1230</v>
      </c>
      <c r="B108" s="567">
        <v>86</v>
      </c>
      <c r="C108" s="235"/>
      <c r="D108" s="83" t="s">
        <v>1320</v>
      </c>
      <c r="E108" s="235" t="s">
        <v>1288</v>
      </c>
      <c r="F108" s="88" t="s">
        <v>179</v>
      </c>
      <c r="G108" s="83"/>
      <c r="H108" s="257"/>
      <c r="I108" s="257"/>
      <c r="J108" s="257"/>
      <c r="K108" s="685"/>
      <c r="L108" s="257"/>
      <c r="M108" s="83" t="s">
        <v>341</v>
      </c>
      <c r="N108" s="83">
        <v>2017</v>
      </c>
      <c r="O108" s="572"/>
      <c r="P108" s="572"/>
      <c r="Q108" s="572"/>
      <c r="R108" s="83"/>
      <c r="S108" s="83"/>
      <c r="T108" s="83"/>
      <c r="U108" s="259">
        <v>18106751.82481752</v>
      </c>
      <c r="V108" s="83"/>
      <c r="W108" s="803"/>
      <c r="X108" s="815"/>
      <c r="Y108" s="257"/>
      <c r="Z108" s="257"/>
      <c r="AA108" s="257"/>
      <c r="AB108" s="569"/>
      <c r="AC108" s="1105"/>
      <c r="AD108" s="1106"/>
      <c r="AE108" s="1106"/>
      <c r="AF108" s="1106"/>
      <c r="AG108" s="1106"/>
      <c r="AH108" s="1106"/>
      <c r="AI108" s="1106"/>
      <c r="AJ108" s="1106"/>
      <c r="AK108" s="1106"/>
      <c r="AL108" s="1106"/>
      <c r="AM108" s="1106"/>
      <c r="AN108" s="1106"/>
      <c r="AO108" s="1106"/>
      <c r="AP108" s="1106"/>
      <c r="AQ108" s="511"/>
      <c r="AT108" s="656">
        <v>10</v>
      </c>
      <c r="AW108" s="511" t="str">
        <f t="shared" si="44"/>
        <v>MEJA DAN KURSI PUSTAKA</v>
      </c>
      <c r="AY108" s="729"/>
      <c r="AZ108" s="729">
        <v>3</v>
      </c>
    </row>
    <row r="109" spans="1:52" s="656" customFormat="1" ht="27.75" customHeight="1" x14ac:dyDescent="0.2">
      <c r="A109" s="1" t="s">
        <v>1230</v>
      </c>
      <c r="B109" s="567">
        <v>87</v>
      </c>
      <c r="C109" s="235"/>
      <c r="D109" s="265" t="s">
        <v>1278</v>
      </c>
      <c r="E109" s="235" t="s">
        <v>1289</v>
      </c>
      <c r="F109" s="88" t="s">
        <v>334</v>
      </c>
      <c r="G109" s="83"/>
      <c r="H109" s="257"/>
      <c r="I109" s="257"/>
      <c r="J109" s="257"/>
      <c r="K109" s="685"/>
      <c r="L109" s="257"/>
      <c r="M109" s="83" t="s">
        <v>341</v>
      </c>
      <c r="N109" s="83">
        <v>2017</v>
      </c>
      <c r="O109" s="572"/>
      <c r="P109" s="572"/>
      <c r="Q109" s="572"/>
      <c r="R109" s="83"/>
      <c r="S109" s="83"/>
      <c r="T109" s="83"/>
      <c r="U109" s="259">
        <v>25763321.16788321</v>
      </c>
      <c r="V109" s="83"/>
      <c r="W109" s="803"/>
      <c r="X109" s="815"/>
      <c r="Y109" s="257"/>
      <c r="Z109" s="257"/>
      <c r="AA109" s="257"/>
      <c r="AB109" s="569"/>
      <c r="AC109" s="1105"/>
      <c r="AD109" s="1106"/>
      <c r="AE109" s="1106"/>
      <c r="AF109" s="1106"/>
      <c r="AG109" s="1106"/>
      <c r="AH109" s="1106"/>
      <c r="AI109" s="1106"/>
      <c r="AJ109" s="1106"/>
      <c r="AK109" s="1106"/>
      <c r="AL109" s="1106"/>
      <c r="AM109" s="1106"/>
      <c r="AN109" s="1106"/>
      <c r="AO109" s="1106"/>
      <c r="AP109" s="1106"/>
      <c r="AQ109" s="511"/>
      <c r="AT109" s="656">
        <v>3</v>
      </c>
      <c r="AW109" s="511" t="str">
        <f t="shared" si="44"/>
        <v>RAK BUKU PUSTAKA</v>
      </c>
      <c r="AY109" s="729"/>
      <c r="AZ109" s="729">
        <v>1</v>
      </c>
    </row>
    <row r="110" spans="1:52" s="656" customFormat="1" ht="27.75" customHeight="1" x14ac:dyDescent="0.2">
      <c r="A110" s="1" t="s">
        <v>1230</v>
      </c>
      <c r="B110" s="567">
        <v>88</v>
      </c>
      <c r="C110" s="235"/>
      <c r="D110" s="83" t="s">
        <v>1318</v>
      </c>
      <c r="E110" s="235" t="s">
        <v>208</v>
      </c>
      <c r="F110" s="88" t="s">
        <v>361</v>
      </c>
      <c r="G110" s="83"/>
      <c r="H110" s="257"/>
      <c r="I110" s="257"/>
      <c r="J110" s="257"/>
      <c r="K110" s="685"/>
      <c r="L110" s="257"/>
      <c r="M110" s="83" t="s">
        <v>341</v>
      </c>
      <c r="N110" s="83">
        <v>2017</v>
      </c>
      <c r="O110" s="572"/>
      <c r="P110" s="572"/>
      <c r="Q110" s="572"/>
      <c r="R110" s="83"/>
      <c r="S110" s="83"/>
      <c r="T110" s="83"/>
      <c r="U110" s="259">
        <v>11705185.182842745</v>
      </c>
      <c r="V110" s="83"/>
      <c r="W110" s="803"/>
      <c r="X110" s="815"/>
      <c r="Y110" s="257"/>
      <c r="Z110" s="257"/>
      <c r="AA110" s="257"/>
      <c r="AB110" s="569"/>
      <c r="AC110" s="1105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106"/>
      <c r="AO110" s="1106"/>
      <c r="AP110" s="1106"/>
      <c r="AQ110" s="511"/>
      <c r="AT110" s="656">
        <v>2</v>
      </c>
      <c r="AW110" s="511" t="str">
        <f t="shared" si="44"/>
        <v>AC</v>
      </c>
      <c r="AY110" s="729"/>
      <c r="AZ110" s="729">
        <v>3</v>
      </c>
    </row>
    <row r="111" spans="1:52" s="656" customFormat="1" ht="27.75" customHeight="1" x14ac:dyDescent="0.2">
      <c r="A111" s="1" t="s">
        <v>1231</v>
      </c>
      <c r="B111" s="567">
        <v>89</v>
      </c>
      <c r="C111" s="235"/>
      <c r="D111" s="83" t="s">
        <v>1277</v>
      </c>
      <c r="E111" s="235" t="s">
        <v>1275</v>
      </c>
      <c r="F111" s="88" t="s">
        <v>334</v>
      </c>
      <c r="G111" s="83"/>
      <c r="H111" s="257"/>
      <c r="I111" s="257"/>
      <c r="J111" s="257"/>
      <c r="K111" s="685"/>
      <c r="L111" s="257"/>
      <c r="M111" s="83" t="s">
        <v>341</v>
      </c>
      <c r="N111" s="83">
        <v>2017</v>
      </c>
      <c r="O111" s="572"/>
      <c r="P111" s="572"/>
      <c r="Q111" s="572"/>
      <c r="R111" s="83"/>
      <c r="S111" s="83"/>
      <c r="T111" s="83"/>
      <c r="U111" s="259">
        <v>32160780.487256635</v>
      </c>
      <c r="V111" s="83"/>
      <c r="W111" s="803"/>
      <c r="X111" s="815"/>
      <c r="Y111" s="257"/>
      <c r="Z111" s="257"/>
      <c r="AA111" s="257"/>
      <c r="AB111" s="569"/>
      <c r="AC111" s="1105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511"/>
      <c r="AT111" s="656">
        <v>3</v>
      </c>
      <c r="AW111" s="511" t="str">
        <f t="shared" si="44"/>
        <v>KOMPUTER</v>
      </c>
      <c r="AY111" s="729"/>
      <c r="AZ111" s="729"/>
    </row>
    <row r="112" spans="1:52" s="656" customFormat="1" ht="27.75" customHeight="1" x14ac:dyDescent="0.2">
      <c r="A112" s="1" t="s">
        <v>1231</v>
      </c>
      <c r="B112" s="567">
        <v>90</v>
      </c>
      <c r="C112" s="235"/>
      <c r="D112" s="83" t="s">
        <v>1283</v>
      </c>
      <c r="E112" s="235" t="s">
        <v>1290</v>
      </c>
      <c r="F112" s="88" t="s">
        <v>361</v>
      </c>
      <c r="G112" s="83"/>
      <c r="H112" s="257"/>
      <c r="I112" s="257"/>
      <c r="J112" s="257"/>
      <c r="K112" s="685"/>
      <c r="L112" s="257"/>
      <c r="M112" s="83" t="s">
        <v>341</v>
      </c>
      <c r="N112" s="83">
        <v>2017</v>
      </c>
      <c r="O112" s="572"/>
      <c r="P112" s="572"/>
      <c r="Q112" s="572"/>
      <c r="R112" s="83"/>
      <c r="S112" s="83"/>
      <c r="T112" s="83"/>
      <c r="U112" s="259">
        <v>21440520.370000001</v>
      </c>
      <c r="V112" s="83"/>
      <c r="W112" s="803"/>
      <c r="X112" s="815"/>
      <c r="Y112" s="257"/>
      <c r="Z112" s="257"/>
      <c r="AA112" s="257"/>
      <c r="AB112" s="569"/>
      <c r="AC112" s="1105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106"/>
      <c r="AO112" s="1106"/>
      <c r="AP112" s="1106"/>
      <c r="AQ112" s="511"/>
      <c r="AT112" s="656">
        <v>2</v>
      </c>
      <c r="AW112" s="511" t="str">
        <f t="shared" si="44"/>
        <v>LAPTOP</v>
      </c>
      <c r="AY112" s="729"/>
      <c r="AZ112" s="729"/>
    </row>
    <row r="113" spans="1:52" s="656" customFormat="1" ht="27.75" customHeight="1" x14ac:dyDescent="0.2">
      <c r="A113" s="1" t="s">
        <v>1231</v>
      </c>
      <c r="B113" s="567">
        <v>91</v>
      </c>
      <c r="C113" s="235"/>
      <c r="D113" s="83" t="s">
        <v>1387</v>
      </c>
      <c r="E113" s="235" t="s">
        <v>232</v>
      </c>
      <c r="F113" s="88" t="s">
        <v>349</v>
      </c>
      <c r="G113" s="83"/>
      <c r="H113" s="257"/>
      <c r="I113" s="257"/>
      <c r="J113" s="257"/>
      <c r="K113" s="685"/>
      <c r="L113" s="257"/>
      <c r="M113" s="83" t="s">
        <v>341</v>
      </c>
      <c r="N113" s="83">
        <v>2017</v>
      </c>
      <c r="O113" s="572"/>
      <c r="P113" s="572"/>
      <c r="Q113" s="572"/>
      <c r="R113" s="83"/>
      <c r="S113" s="83"/>
      <c r="T113" s="83"/>
      <c r="U113" s="259">
        <v>9209039.0093846638</v>
      </c>
      <c r="V113" s="83"/>
      <c r="W113" s="803"/>
      <c r="X113" s="815"/>
      <c r="Y113" s="257"/>
      <c r="Z113" s="257"/>
      <c r="AA113" s="257"/>
      <c r="AB113" s="569"/>
      <c r="AC113" s="1105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106"/>
      <c r="AO113" s="1106"/>
      <c r="AP113" s="1106"/>
      <c r="AQ113" s="511"/>
      <c r="AT113" s="656">
        <v>6</v>
      </c>
      <c r="AW113" s="511" t="str">
        <f t="shared" si="44"/>
        <v>PRINTER</v>
      </c>
      <c r="AY113" s="729"/>
      <c r="AZ113" s="729"/>
    </row>
    <row r="114" spans="1:52" s="656" customFormat="1" ht="27.75" customHeight="1" x14ac:dyDescent="0.2">
      <c r="A114" s="1" t="s">
        <v>1230</v>
      </c>
      <c r="B114" s="567">
        <v>92</v>
      </c>
      <c r="C114" s="235"/>
      <c r="D114" s="83" t="s">
        <v>1286</v>
      </c>
      <c r="E114" s="235" t="s">
        <v>1291</v>
      </c>
      <c r="F114" s="285" t="s">
        <v>331</v>
      </c>
      <c r="G114" s="83"/>
      <c r="H114" s="257"/>
      <c r="I114" s="257"/>
      <c r="J114" s="257"/>
      <c r="K114" s="685"/>
      <c r="L114" s="257"/>
      <c r="M114" s="83" t="s">
        <v>341</v>
      </c>
      <c r="N114" s="83">
        <v>2017</v>
      </c>
      <c r="O114" s="572"/>
      <c r="P114" s="572"/>
      <c r="Q114" s="572"/>
      <c r="R114" s="83"/>
      <c r="S114" s="83"/>
      <c r="T114" s="83"/>
      <c r="U114" s="259">
        <v>7653734.6433552559</v>
      </c>
      <c r="V114" s="83"/>
      <c r="W114" s="803"/>
      <c r="X114" s="815"/>
      <c r="Y114" s="257"/>
      <c r="Z114" s="257"/>
      <c r="AA114" s="257"/>
      <c r="AB114" s="569"/>
      <c r="AC114" s="1105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511"/>
      <c r="AT114" s="656">
        <v>1</v>
      </c>
      <c r="AW114" s="511" t="str">
        <f t="shared" si="44"/>
        <v>WIFI</v>
      </c>
      <c r="AY114" s="729"/>
      <c r="AZ114" s="729"/>
    </row>
    <row r="115" spans="1:52" s="656" customFormat="1" ht="27.75" customHeight="1" x14ac:dyDescent="0.2">
      <c r="A115" s="1" t="s">
        <v>1230</v>
      </c>
      <c r="B115" s="567">
        <v>93</v>
      </c>
      <c r="C115" s="235"/>
      <c r="D115" s="83" t="s">
        <v>1332</v>
      </c>
      <c r="E115" s="235" t="s">
        <v>1292</v>
      </c>
      <c r="F115" s="285" t="s">
        <v>331</v>
      </c>
      <c r="G115" s="83"/>
      <c r="H115" s="257"/>
      <c r="I115" s="257"/>
      <c r="J115" s="257"/>
      <c r="K115" s="685"/>
      <c r="L115" s="257"/>
      <c r="M115" s="83" t="s">
        <v>341</v>
      </c>
      <c r="N115" s="83">
        <v>2017</v>
      </c>
      <c r="O115" s="572"/>
      <c r="P115" s="572"/>
      <c r="Q115" s="572"/>
      <c r="R115" s="83"/>
      <c r="S115" s="83"/>
      <c r="T115" s="83"/>
      <c r="U115" s="259">
        <v>6640740.3523229416</v>
      </c>
      <c r="V115" s="83"/>
      <c r="W115" s="803"/>
      <c r="X115" s="815"/>
      <c r="Y115" s="257"/>
      <c r="Z115" s="257"/>
      <c r="AA115" s="257"/>
      <c r="AB115" s="569" t="s">
        <v>1292</v>
      </c>
      <c r="AC115" s="1105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106"/>
      <c r="AO115" s="1106"/>
      <c r="AP115" s="1106"/>
      <c r="AQ115" s="511"/>
      <c r="AT115" s="656">
        <v>1</v>
      </c>
      <c r="AW115" s="511" t="str">
        <f t="shared" si="44"/>
        <v>KAMERA CCTV</v>
      </c>
      <c r="AY115" s="729"/>
      <c r="AZ115" s="729"/>
    </row>
    <row r="116" spans="1:52" s="656" customFormat="1" ht="27.75" customHeight="1" x14ac:dyDescent="0.2">
      <c r="A116" s="1" t="s">
        <v>1230</v>
      </c>
      <c r="B116" s="567">
        <v>94</v>
      </c>
      <c r="C116" s="235"/>
      <c r="D116" s="83" t="s">
        <v>1285</v>
      </c>
      <c r="E116" s="235" t="s">
        <v>1293</v>
      </c>
      <c r="F116" s="285" t="s">
        <v>331</v>
      </c>
      <c r="G116" s="83"/>
      <c r="H116" s="257"/>
      <c r="I116" s="257"/>
      <c r="J116" s="257"/>
      <c r="K116" s="685"/>
      <c r="L116" s="257"/>
      <c r="M116" s="83" t="s">
        <v>341</v>
      </c>
      <c r="N116" s="83">
        <v>2017</v>
      </c>
      <c r="O116" s="572"/>
      <c r="P116" s="572"/>
      <c r="Q116" s="572"/>
      <c r="R116" s="83"/>
      <c r="S116" s="83"/>
      <c r="T116" s="83"/>
      <c r="U116" s="259">
        <v>19000000</v>
      </c>
      <c r="V116" s="83"/>
      <c r="W116" s="803"/>
      <c r="X116" s="815"/>
      <c r="Y116" s="257"/>
      <c r="Z116" s="257"/>
      <c r="AA116" s="257"/>
      <c r="AB116" s="569"/>
      <c r="AC116" s="1105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106"/>
      <c r="AO116" s="1106"/>
      <c r="AP116" s="1106"/>
      <c r="AQ116" s="511"/>
      <c r="AT116" s="656">
        <v>1</v>
      </c>
      <c r="AW116" s="511" t="str">
        <f t="shared" si="44"/>
        <v>SCANNER</v>
      </c>
      <c r="AY116" s="729"/>
      <c r="AZ116" s="729"/>
    </row>
    <row r="117" spans="1:52" s="656" customFormat="1" ht="27.75" customHeight="1" x14ac:dyDescent="0.2">
      <c r="A117" s="1" t="s">
        <v>1230</v>
      </c>
      <c r="B117" s="567">
        <v>95</v>
      </c>
      <c r="C117" s="235"/>
      <c r="D117" s="83" t="s">
        <v>1263</v>
      </c>
      <c r="E117" s="235" t="s">
        <v>1294</v>
      </c>
      <c r="F117" s="88" t="s">
        <v>361</v>
      </c>
      <c r="G117" s="83"/>
      <c r="H117" s="257"/>
      <c r="I117" s="257"/>
      <c r="J117" s="257"/>
      <c r="K117" s="685"/>
      <c r="L117" s="257"/>
      <c r="M117" s="83" t="s">
        <v>341</v>
      </c>
      <c r="N117" s="83">
        <v>2017</v>
      </c>
      <c r="O117" s="572"/>
      <c r="P117" s="572"/>
      <c r="Q117" s="572"/>
      <c r="R117" s="83"/>
      <c r="S117" s="83"/>
      <c r="T117" s="83"/>
      <c r="U117" s="259">
        <v>19771364</v>
      </c>
      <c r="V117" s="83"/>
      <c r="W117" s="803"/>
      <c r="X117" s="815"/>
      <c r="Y117" s="257"/>
      <c r="Z117" s="257"/>
      <c r="AA117" s="257"/>
      <c r="AB117" s="569"/>
      <c r="AC117" s="1105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106"/>
      <c r="AO117" s="1106"/>
      <c r="AP117" s="1106"/>
      <c r="AQ117" s="511"/>
      <c r="AT117" s="656">
        <v>2</v>
      </c>
      <c r="AW117" s="511" t="str">
        <f t="shared" si="44"/>
        <v>RAK ARSIP</v>
      </c>
      <c r="AY117" s="729"/>
      <c r="AZ117" s="729"/>
    </row>
    <row r="118" spans="1:52" s="656" customFormat="1" ht="27.75" customHeight="1" x14ac:dyDescent="0.2">
      <c r="A118" s="1"/>
      <c r="B118" s="567">
        <v>96</v>
      </c>
      <c r="C118" s="235"/>
      <c r="D118" s="83" t="s">
        <v>1283</v>
      </c>
      <c r="E118" s="235" t="s">
        <v>336</v>
      </c>
      <c r="F118" s="285" t="s">
        <v>331</v>
      </c>
      <c r="G118" s="83"/>
      <c r="H118" s="257"/>
      <c r="I118" s="257"/>
      <c r="J118" s="257"/>
      <c r="K118" s="745" t="s">
        <v>386</v>
      </c>
      <c r="L118" s="257"/>
      <c r="M118" s="83" t="s">
        <v>341</v>
      </c>
      <c r="N118" s="83">
        <v>2018</v>
      </c>
      <c r="O118" s="572"/>
      <c r="P118" s="572"/>
      <c r="Q118" s="572"/>
      <c r="R118" s="83"/>
      <c r="S118" s="83"/>
      <c r="T118" s="83" t="s">
        <v>81</v>
      </c>
      <c r="U118" s="259">
        <v>11316666.666666666</v>
      </c>
      <c r="V118" s="83" t="s">
        <v>421</v>
      </c>
      <c r="W118" s="803"/>
      <c r="X118" s="815"/>
      <c r="Y118" s="257"/>
      <c r="Z118" s="257"/>
      <c r="AA118" s="257"/>
      <c r="AB118" s="569"/>
      <c r="AC118" s="743"/>
      <c r="AD118" s="743"/>
      <c r="AE118" s="743"/>
      <c r="AF118" s="743"/>
      <c r="AG118" s="743"/>
      <c r="AH118" s="743"/>
      <c r="AI118" s="743"/>
      <c r="AJ118" s="743"/>
      <c r="AK118" s="743"/>
      <c r="AL118" s="743"/>
      <c r="AM118" s="743"/>
      <c r="AN118" s="743"/>
      <c r="AO118" s="743"/>
      <c r="AP118" s="743"/>
      <c r="AQ118" s="511"/>
      <c r="AW118" s="511"/>
      <c r="AY118" s="729"/>
      <c r="AZ118" s="729"/>
    </row>
    <row r="119" spans="1:52" s="656" customFormat="1" ht="27.75" customHeight="1" x14ac:dyDescent="0.2">
      <c r="A119" s="1"/>
      <c r="B119" s="567">
        <v>97</v>
      </c>
      <c r="C119" s="235"/>
      <c r="D119" s="83" t="s">
        <v>1283</v>
      </c>
      <c r="E119" s="235" t="s">
        <v>336</v>
      </c>
      <c r="F119" s="285" t="s">
        <v>331</v>
      </c>
      <c r="G119" s="83"/>
      <c r="H119" s="257"/>
      <c r="I119" s="257"/>
      <c r="J119" s="257"/>
      <c r="K119" s="745" t="s">
        <v>386</v>
      </c>
      <c r="L119" s="257"/>
      <c r="M119" s="83" t="s">
        <v>341</v>
      </c>
      <c r="N119" s="83">
        <v>2018</v>
      </c>
      <c r="O119" s="572"/>
      <c r="P119" s="572"/>
      <c r="Q119" s="572"/>
      <c r="R119" s="83"/>
      <c r="S119" s="83"/>
      <c r="T119" s="83" t="s">
        <v>81</v>
      </c>
      <c r="U119" s="259">
        <v>11316666.666666666</v>
      </c>
      <c r="V119" s="83" t="s">
        <v>421</v>
      </c>
      <c r="W119" s="803"/>
      <c r="X119" s="815"/>
      <c r="Y119" s="257"/>
      <c r="Z119" s="257"/>
      <c r="AA119" s="257"/>
      <c r="AB119" s="569"/>
      <c r="AC119" s="743"/>
      <c r="AD119" s="743"/>
      <c r="AE119" s="743"/>
      <c r="AF119" s="743"/>
      <c r="AG119" s="743"/>
      <c r="AH119" s="743"/>
      <c r="AI119" s="743"/>
      <c r="AJ119" s="743"/>
      <c r="AK119" s="743"/>
      <c r="AL119" s="743"/>
      <c r="AM119" s="743"/>
      <c r="AN119" s="743"/>
      <c r="AO119" s="743"/>
      <c r="AP119" s="743"/>
      <c r="AQ119" s="511"/>
      <c r="AW119" s="511"/>
      <c r="AY119" s="729"/>
      <c r="AZ119" s="729"/>
    </row>
    <row r="120" spans="1:52" s="656" customFormat="1" ht="27.75" customHeight="1" x14ac:dyDescent="0.2">
      <c r="A120" s="1"/>
      <c r="B120" s="567">
        <v>98</v>
      </c>
      <c r="C120" s="235"/>
      <c r="D120" s="83" t="s">
        <v>1283</v>
      </c>
      <c r="E120" s="235" t="s">
        <v>336</v>
      </c>
      <c r="F120" s="285" t="s">
        <v>331</v>
      </c>
      <c r="G120" s="83"/>
      <c r="H120" s="257"/>
      <c r="I120" s="257"/>
      <c r="J120" s="257"/>
      <c r="K120" s="745" t="s">
        <v>386</v>
      </c>
      <c r="L120" s="257"/>
      <c r="M120" s="83" t="s">
        <v>341</v>
      </c>
      <c r="N120" s="83">
        <v>2018</v>
      </c>
      <c r="O120" s="572"/>
      <c r="P120" s="572"/>
      <c r="Q120" s="572"/>
      <c r="R120" s="83"/>
      <c r="S120" s="83"/>
      <c r="T120" s="83" t="s">
        <v>81</v>
      </c>
      <c r="U120" s="259">
        <v>11316666.666666666</v>
      </c>
      <c r="V120" s="83" t="s">
        <v>421</v>
      </c>
      <c r="W120" s="803"/>
      <c r="X120" s="815"/>
      <c r="Y120" s="257"/>
      <c r="Z120" s="257"/>
      <c r="AA120" s="257"/>
      <c r="AB120" s="569"/>
      <c r="AC120" s="743"/>
      <c r="AD120" s="743"/>
      <c r="AE120" s="743"/>
      <c r="AF120" s="743"/>
      <c r="AG120" s="743"/>
      <c r="AH120" s="743"/>
      <c r="AI120" s="743"/>
      <c r="AJ120" s="743"/>
      <c r="AK120" s="743"/>
      <c r="AL120" s="743"/>
      <c r="AM120" s="743"/>
      <c r="AN120" s="743"/>
      <c r="AO120" s="743"/>
      <c r="AP120" s="743"/>
      <c r="AQ120" s="511"/>
      <c r="AW120" s="511"/>
      <c r="AY120" s="729"/>
      <c r="AZ120" s="729"/>
    </row>
    <row r="121" spans="1:52" s="656" customFormat="1" ht="27.75" customHeight="1" x14ac:dyDescent="0.2">
      <c r="A121" s="1"/>
      <c r="B121" s="567">
        <v>99</v>
      </c>
      <c r="C121" s="235"/>
      <c r="D121" s="83" t="s">
        <v>1387</v>
      </c>
      <c r="E121" s="235" t="s">
        <v>350</v>
      </c>
      <c r="F121" s="285" t="s">
        <v>331</v>
      </c>
      <c r="G121" s="83"/>
      <c r="H121" s="257"/>
      <c r="I121" s="257"/>
      <c r="J121" s="257"/>
      <c r="K121" s="745" t="s">
        <v>1388</v>
      </c>
      <c r="L121" s="257"/>
      <c r="M121" s="83" t="s">
        <v>341</v>
      </c>
      <c r="N121" s="83">
        <v>2018</v>
      </c>
      <c r="O121" s="572"/>
      <c r="P121" s="572"/>
      <c r="Q121" s="572"/>
      <c r="R121" s="83"/>
      <c r="S121" s="83"/>
      <c r="T121" s="83" t="s">
        <v>81</v>
      </c>
      <c r="U121" s="259">
        <v>1485000</v>
      </c>
      <c r="V121" s="83" t="s">
        <v>421</v>
      </c>
      <c r="W121" s="803"/>
      <c r="X121" s="815"/>
      <c r="Y121" s="257"/>
      <c r="Z121" s="257"/>
      <c r="AA121" s="257"/>
      <c r="AB121" s="569"/>
      <c r="AC121" s="743"/>
      <c r="AD121" s="743"/>
      <c r="AE121" s="743"/>
      <c r="AF121" s="743"/>
      <c r="AG121" s="743"/>
      <c r="AH121" s="743"/>
      <c r="AI121" s="743"/>
      <c r="AJ121" s="743"/>
      <c r="AK121" s="743"/>
      <c r="AL121" s="743"/>
      <c r="AM121" s="743"/>
      <c r="AN121" s="743"/>
      <c r="AO121" s="743"/>
      <c r="AP121" s="743"/>
      <c r="AQ121" s="511"/>
      <c r="AW121" s="511"/>
      <c r="AY121" s="729"/>
      <c r="AZ121" s="729"/>
    </row>
    <row r="122" spans="1:52" s="656" customFormat="1" ht="27.75" customHeight="1" x14ac:dyDescent="0.2">
      <c r="A122" s="1"/>
      <c r="B122" s="567">
        <v>100</v>
      </c>
      <c r="C122" s="235"/>
      <c r="D122" s="83" t="s">
        <v>1387</v>
      </c>
      <c r="E122" s="235" t="s">
        <v>350</v>
      </c>
      <c r="F122" s="285" t="s">
        <v>331</v>
      </c>
      <c r="G122" s="83"/>
      <c r="H122" s="257"/>
      <c r="I122" s="257"/>
      <c r="J122" s="257"/>
      <c r="K122" s="745" t="s">
        <v>1388</v>
      </c>
      <c r="L122" s="257"/>
      <c r="M122" s="83" t="s">
        <v>341</v>
      </c>
      <c r="N122" s="83">
        <v>2018</v>
      </c>
      <c r="O122" s="572"/>
      <c r="P122" s="572"/>
      <c r="Q122" s="572"/>
      <c r="R122" s="83"/>
      <c r="S122" s="83"/>
      <c r="T122" s="83" t="s">
        <v>81</v>
      </c>
      <c r="U122" s="259">
        <v>1485000</v>
      </c>
      <c r="V122" s="83" t="s">
        <v>421</v>
      </c>
      <c r="W122" s="803"/>
      <c r="X122" s="815"/>
      <c r="Y122" s="257"/>
      <c r="Z122" s="257"/>
      <c r="AA122" s="257"/>
      <c r="AB122" s="569"/>
      <c r="AC122" s="743"/>
      <c r="AD122" s="743"/>
      <c r="AE122" s="743"/>
      <c r="AF122" s="743"/>
      <c r="AG122" s="743"/>
      <c r="AH122" s="743"/>
      <c r="AI122" s="743"/>
      <c r="AJ122" s="743"/>
      <c r="AK122" s="743"/>
      <c r="AL122" s="743"/>
      <c r="AM122" s="743"/>
      <c r="AN122" s="743"/>
      <c r="AO122" s="743"/>
      <c r="AP122" s="743"/>
      <c r="AQ122" s="511"/>
      <c r="AW122" s="511"/>
      <c r="AY122" s="729"/>
      <c r="AZ122" s="729"/>
    </row>
    <row r="123" spans="1:52" s="656" customFormat="1" ht="27.75" customHeight="1" x14ac:dyDescent="0.2">
      <c r="A123" s="1"/>
      <c r="B123" s="567">
        <v>101</v>
      </c>
      <c r="C123" s="235"/>
      <c r="D123" s="83" t="s">
        <v>1387</v>
      </c>
      <c r="E123" s="235" t="s">
        <v>350</v>
      </c>
      <c r="F123" s="285" t="s">
        <v>331</v>
      </c>
      <c r="G123" s="83"/>
      <c r="H123" s="257"/>
      <c r="I123" s="257"/>
      <c r="J123" s="257"/>
      <c r="K123" s="745" t="s">
        <v>1388</v>
      </c>
      <c r="L123" s="257"/>
      <c r="M123" s="83" t="s">
        <v>341</v>
      </c>
      <c r="N123" s="83">
        <v>2018</v>
      </c>
      <c r="O123" s="572"/>
      <c r="P123" s="572"/>
      <c r="Q123" s="572"/>
      <c r="R123" s="83"/>
      <c r="S123" s="83"/>
      <c r="T123" s="83" t="s">
        <v>81</v>
      </c>
      <c r="U123" s="259">
        <v>1485000</v>
      </c>
      <c r="V123" s="83" t="s">
        <v>421</v>
      </c>
      <c r="W123" s="803"/>
      <c r="X123" s="815"/>
      <c r="Y123" s="257"/>
      <c r="Z123" s="257"/>
      <c r="AA123" s="257"/>
      <c r="AB123" s="569"/>
      <c r="AC123" s="743"/>
      <c r="AD123" s="743"/>
      <c r="AE123" s="743"/>
      <c r="AF123" s="743"/>
      <c r="AG123" s="743"/>
      <c r="AH123" s="743"/>
      <c r="AI123" s="743"/>
      <c r="AJ123" s="743"/>
      <c r="AK123" s="743"/>
      <c r="AL123" s="743"/>
      <c r="AM123" s="743"/>
      <c r="AN123" s="743"/>
      <c r="AO123" s="743"/>
      <c r="AP123" s="743"/>
      <c r="AQ123" s="511"/>
      <c r="AW123" s="511"/>
      <c r="AY123" s="729"/>
      <c r="AZ123" s="729"/>
    </row>
    <row r="124" spans="1:52" s="656" customFormat="1" ht="27.75" customHeight="1" x14ac:dyDescent="0.2">
      <c r="A124" s="1"/>
      <c r="B124" s="567">
        <v>102</v>
      </c>
      <c r="C124" s="235"/>
      <c r="D124" s="83" t="s">
        <v>1387</v>
      </c>
      <c r="E124" s="235" t="s">
        <v>1386</v>
      </c>
      <c r="F124" s="285" t="s">
        <v>331</v>
      </c>
      <c r="G124" s="83"/>
      <c r="H124" s="257"/>
      <c r="I124" s="257"/>
      <c r="J124" s="257"/>
      <c r="K124" s="745" t="s">
        <v>1389</v>
      </c>
      <c r="L124" s="257"/>
      <c r="M124" s="83" t="s">
        <v>341</v>
      </c>
      <c r="N124" s="83">
        <v>2018</v>
      </c>
      <c r="O124" s="572"/>
      <c r="P124" s="572"/>
      <c r="Q124" s="572"/>
      <c r="R124" s="83"/>
      <c r="S124" s="83"/>
      <c r="T124" s="83" t="s">
        <v>81</v>
      </c>
      <c r="U124" s="259">
        <v>14960000</v>
      </c>
      <c r="V124" s="83" t="s">
        <v>421</v>
      </c>
      <c r="W124" s="803"/>
      <c r="X124" s="815"/>
      <c r="Y124" s="257"/>
      <c r="Z124" s="257"/>
      <c r="AA124" s="257"/>
      <c r="AB124" s="569"/>
      <c r="AC124" s="743"/>
      <c r="AD124" s="743"/>
      <c r="AE124" s="743"/>
      <c r="AF124" s="743"/>
      <c r="AG124" s="743"/>
      <c r="AH124" s="743"/>
      <c r="AI124" s="743"/>
      <c r="AJ124" s="743"/>
      <c r="AK124" s="743"/>
      <c r="AL124" s="743"/>
      <c r="AM124" s="743"/>
      <c r="AN124" s="743"/>
      <c r="AO124" s="743"/>
      <c r="AP124" s="743"/>
      <c r="AQ124" s="511"/>
      <c r="AW124" s="511"/>
      <c r="AY124" s="729"/>
      <c r="AZ124" s="729"/>
    </row>
    <row r="125" spans="1:52" s="656" customFormat="1" ht="27.75" customHeight="1" x14ac:dyDescent="0.2">
      <c r="A125" s="1"/>
      <c r="B125" s="567">
        <v>103</v>
      </c>
      <c r="C125" s="235"/>
      <c r="D125" s="83" t="s">
        <v>1283</v>
      </c>
      <c r="E125" s="235" t="s">
        <v>336</v>
      </c>
      <c r="F125" s="285" t="s">
        <v>331</v>
      </c>
      <c r="G125" s="83"/>
      <c r="H125" s="257"/>
      <c r="I125" s="257"/>
      <c r="J125" s="257"/>
      <c r="K125" s="745" t="s">
        <v>1390</v>
      </c>
      <c r="L125" s="257"/>
      <c r="M125" s="83" t="s">
        <v>341</v>
      </c>
      <c r="N125" s="83">
        <v>2018</v>
      </c>
      <c r="O125" s="572"/>
      <c r="P125" s="572"/>
      <c r="Q125" s="572"/>
      <c r="R125" s="83"/>
      <c r="S125" s="83"/>
      <c r="T125" s="83" t="s">
        <v>81</v>
      </c>
      <c r="U125" s="259">
        <v>21625000</v>
      </c>
      <c r="V125" s="83" t="s">
        <v>421</v>
      </c>
      <c r="W125" s="803"/>
      <c r="X125" s="815"/>
      <c r="Y125" s="257"/>
      <c r="Z125" s="257"/>
      <c r="AA125" s="257"/>
      <c r="AB125" s="569"/>
      <c r="AC125" s="743"/>
      <c r="AD125" s="743"/>
      <c r="AE125" s="743"/>
      <c r="AF125" s="743"/>
      <c r="AG125" s="743"/>
      <c r="AH125" s="743"/>
      <c r="AI125" s="743"/>
      <c r="AJ125" s="743"/>
      <c r="AK125" s="743"/>
      <c r="AL125" s="743"/>
      <c r="AM125" s="743"/>
      <c r="AN125" s="743"/>
      <c r="AO125" s="743"/>
      <c r="AP125" s="743"/>
      <c r="AQ125" s="511"/>
      <c r="AW125" s="511"/>
      <c r="AY125" s="729"/>
      <c r="AZ125" s="729"/>
    </row>
    <row r="126" spans="1:52" s="656" customFormat="1" ht="27.75" customHeight="1" x14ac:dyDescent="0.2">
      <c r="A126" s="1"/>
      <c r="B126" s="567">
        <v>104</v>
      </c>
      <c r="C126" s="235"/>
      <c r="D126" s="83" t="s">
        <v>1283</v>
      </c>
      <c r="E126" s="235" t="s">
        <v>336</v>
      </c>
      <c r="F126" s="285" t="s">
        <v>331</v>
      </c>
      <c r="G126" s="83"/>
      <c r="H126" s="257"/>
      <c r="I126" s="257"/>
      <c r="J126" s="257"/>
      <c r="K126" s="745" t="s">
        <v>1390</v>
      </c>
      <c r="L126" s="257"/>
      <c r="M126" s="83" t="s">
        <v>341</v>
      </c>
      <c r="N126" s="83">
        <v>2018</v>
      </c>
      <c r="O126" s="572"/>
      <c r="P126" s="572"/>
      <c r="Q126" s="572"/>
      <c r="R126" s="83"/>
      <c r="S126" s="83"/>
      <c r="T126" s="83" t="s">
        <v>81</v>
      </c>
      <c r="U126" s="259">
        <v>21625000</v>
      </c>
      <c r="V126" s="83" t="s">
        <v>421</v>
      </c>
      <c r="W126" s="803"/>
      <c r="X126" s="815"/>
      <c r="Y126" s="257"/>
      <c r="Z126" s="257"/>
      <c r="AA126" s="257"/>
      <c r="AB126" s="569"/>
      <c r="AC126" s="743"/>
      <c r="AD126" s="743"/>
      <c r="AE126" s="743"/>
      <c r="AF126" s="743"/>
      <c r="AG126" s="743"/>
      <c r="AH126" s="743"/>
      <c r="AI126" s="743"/>
      <c r="AJ126" s="743"/>
      <c r="AK126" s="743"/>
      <c r="AL126" s="743"/>
      <c r="AM126" s="743"/>
      <c r="AN126" s="743"/>
      <c r="AO126" s="743"/>
      <c r="AP126" s="743"/>
      <c r="AQ126" s="511"/>
      <c r="AW126" s="511"/>
      <c r="AY126" s="729"/>
      <c r="AZ126" s="729"/>
    </row>
    <row r="127" spans="1:52" s="656" customFormat="1" ht="27.75" customHeight="1" x14ac:dyDescent="0.2">
      <c r="A127" s="1"/>
      <c r="B127" s="567">
        <v>105</v>
      </c>
      <c r="C127" s="235"/>
      <c r="D127" s="265" t="s">
        <v>1278</v>
      </c>
      <c r="E127" s="235" t="s">
        <v>1391</v>
      </c>
      <c r="F127" s="285" t="s">
        <v>331</v>
      </c>
      <c r="G127" s="83"/>
      <c r="H127" s="257"/>
      <c r="I127" s="257"/>
      <c r="J127" s="257"/>
      <c r="K127" s="745" t="s">
        <v>1393</v>
      </c>
      <c r="L127" s="257"/>
      <c r="M127" s="83" t="s">
        <v>1492</v>
      </c>
      <c r="N127" s="83">
        <v>2018</v>
      </c>
      <c r="O127" s="572"/>
      <c r="P127" s="572"/>
      <c r="Q127" s="572"/>
      <c r="R127" s="83"/>
      <c r="S127" s="83"/>
      <c r="T127" s="83" t="s">
        <v>81</v>
      </c>
      <c r="U127" s="259">
        <v>5375000</v>
      </c>
      <c r="V127" s="83" t="s">
        <v>421</v>
      </c>
      <c r="W127" s="803"/>
      <c r="X127" s="815"/>
      <c r="Y127" s="257"/>
      <c r="Z127" s="257"/>
      <c r="AA127" s="257"/>
      <c r="AB127" s="569"/>
      <c r="AC127" s="743"/>
      <c r="AD127" s="743"/>
      <c r="AE127" s="743"/>
      <c r="AF127" s="743"/>
      <c r="AG127" s="743"/>
      <c r="AH127" s="743"/>
      <c r="AI127" s="743"/>
      <c r="AJ127" s="743"/>
      <c r="AK127" s="743"/>
      <c r="AL127" s="743"/>
      <c r="AM127" s="743"/>
      <c r="AN127" s="743"/>
      <c r="AO127" s="743"/>
      <c r="AP127" s="743"/>
      <c r="AQ127" s="511"/>
      <c r="AW127" s="511"/>
      <c r="AY127" s="729"/>
      <c r="AZ127" s="729"/>
    </row>
    <row r="128" spans="1:52" s="656" customFormat="1" ht="27.75" customHeight="1" x14ac:dyDescent="0.2">
      <c r="A128" s="1"/>
      <c r="B128" s="567">
        <v>106</v>
      </c>
      <c r="C128" s="235"/>
      <c r="D128" s="265" t="s">
        <v>1278</v>
      </c>
      <c r="E128" s="235" t="s">
        <v>1391</v>
      </c>
      <c r="F128" s="285" t="s">
        <v>331</v>
      </c>
      <c r="G128" s="83"/>
      <c r="H128" s="257"/>
      <c r="I128" s="257"/>
      <c r="J128" s="257"/>
      <c r="K128" s="745" t="s">
        <v>1393</v>
      </c>
      <c r="L128" s="257"/>
      <c r="M128" s="83" t="s">
        <v>1492</v>
      </c>
      <c r="N128" s="83">
        <v>2018</v>
      </c>
      <c r="O128" s="572"/>
      <c r="P128" s="572"/>
      <c r="Q128" s="572"/>
      <c r="R128" s="83"/>
      <c r="S128" s="83"/>
      <c r="T128" s="83" t="s">
        <v>81</v>
      </c>
      <c r="U128" s="259">
        <v>5375000</v>
      </c>
      <c r="V128" s="83" t="s">
        <v>421</v>
      </c>
      <c r="W128" s="803"/>
      <c r="X128" s="815"/>
      <c r="Y128" s="257"/>
      <c r="Z128" s="257"/>
      <c r="AA128" s="257"/>
      <c r="AB128" s="569"/>
      <c r="AC128" s="743"/>
      <c r="AD128" s="743"/>
      <c r="AE128" s="743"/>
      <c r="AF128" s="743"/>
      <c r="AG128" s="743"/>
      <c r="AH128" s="743"/>
      <c r="AI128" s="743"/>
      <c r="AJ128" s="743"/>
      <c r="AK128" s="743"/>
      <c r="AL128" s="743"/>
      <c r="AM128" s="743"/>
      <c r="AN128" s="743"/>
      <c r="AO128" s="743"/>
      <c r="AP128" s="743"/>
      <c r="AQ128" s="511"/>
      <c r="AW128" s="511"/>
      <c r="AY128" s="729"/>
      <c r="AZ128" s="729"/>
    </row>
    <row r="129" spans="1:54" s="829" customFormat="1" ht="27.75" customHeight="1" x14ac:dyDescent="0.2">
      <c r="A129" s="559"/>
      <c r="B129" s="654">
        <v>107</v>
      </c>
      <c r="C129" s="187"/>
      <c r="D129" s="188" t="s">
        <v>1278</v>
      </c>
      <c r="E129" s="187" t="s">
        <v>1392</v>
      </c>
      <c r="F129" s="274" t="s">
        <v>331</v>
      </c>
      <c r="G129" s="188"/>
      <c r="H129" s="273"/>
      <c r="I129" s="273"/>
      <c r="J129" s="273"/>
      <c r="K129" s="189" t="s">
        <v>1394</v>
      </c>
      <c r="L129" s="273"/>
      <c r="M129" s="188" t="s">
        <v>1492</v>
      </c>
      <c r="N129" s="188">
        <v>2018</v>
      </c>
      <c r="O129" s="603"/>
      <c r="P129" s="603"/>
      <c r="Q129" s="603"/>
      <c r="R129" s="188"/>
      <c r="S129" s="188"/>
      <c r="T129" s="188" t="s">
        <v>81</v>
      </c>
      <c r="U129" s="602">
        <v>10725000</v>
      </c>
      <c r="V129" s="188" t="s">
        <v>421</v>
      </c>
      <c r="W129" s="826"/>
      <c r="X129" s="827"/>
      <c r="Y129" s="273"/>
      <c r="Z129" s="273"/>
      <c r="AA129" s="273"/>
      <c r="AB129" s="593"/>
      <c r="AC129" s="828"/>
      <c r="AD129" s="828"/>
      <c r="AE129" s="828"/>
      <c r="AF129" s="828"/>
      <c r="AG129" s="828"/>
      <c r="AH129" s="828"/>
      <c r="AI129" s="828"/>
      <c r="AJ129" s="828"/>
      <c r="AK129" s="828"/>
      <c r="AL129" s="828"/>
      <c r="AM129" s="828"/>
      <c r="AN129" s="828"/>
      <c r="AO129" s="828"/>
      <c r="AP129" s="828"/>
      <c r="AY129" s="830"/>
      <c r="AZ129" s="830"/>
    </row>
    <row r="130" spans="1:54" s="829" customFormat="1" ht="27.75" customHeight="1" x14ac:dyDescent="0.2">
      <c r="A130" s="559"/>
      <c r="B130" s="654">
        <v>108</v>
      </c>
      <c r="C130" s="187"/>
      <c r="D130" s="188" t="s">
        <v>1278</v>
      </c>
      <c r="E130" s="187" t="s">
        <v>1392</v>
      </c>
      <c r="F130" s="274" t="s">
        <v>331</v>
      </c>
      <c r="G130" s="188"/>
      <c r="H130" s="273"/>
      <c r="I130" s="273"/>
      <c r="J130" s="273"/>
      <c r="K130" s="189" t="s">
        <v>1394</v>
      </c>
      <c r="L130" s="273"/>
      <c r="M130" s="188" t="s">
        <v>1492</v>
      </c>
      <c r="N130" s="188">
        <v>2018</v>
      </c>
      <c r="O130" s="603"/>
      <c r="P130" s="603"/>
      <c r="Q130" s="603"/>
      <c r="R130" s="188"/>
      <c r="S130" s="188"/>
      <c r="T130" s="188" t="s">
        <v>81</v>
      </c>
      <c r="U130" s="602">
        <v>10725000</v>
      </c>
      <c r="V130" s="188" t="s">
        <v>421</v>
      </c>
      <c r="W130" s="826"/>
      <c r="X130" s="827"/>
      <c r="Y130" s="273"/>
      <c r="Z130" s="273"/>
      <c r="AA130" s="273"/>
      <c r="AB130" s="593"/>
      <c r="AC130" s="828"/>
      <c r="AD130" s="828"/>
      <c r="AE130" s="828"/>
      <c r="AF130" s="828"/>
      <c r="AG130" s="828"/>
      <c r="AH130" s="828"/>
      <c r="AI130" s="828"/>
      <c r="AJ130" s="828"/>
      <c r="AK130" s="828"/>
      <c r="AL130" s="828"/>
      <c r="AM130" s="828"/>
      <c r="AN130" s="828"/>
      <c r="AO130" s="828"/>
      <c r="AP130" s="828"/>
      <c r="AY130" s="830"/>
      <c r="AZ130" s="830"/>
    </row>
    <row r="131" spans="1:54" s="829" customFormat="1" ht="27.75" customHeight="1" x14ac:dyDescent="0.2">
      <c r="A131" s="559"/>
      <c r="B131" s="654">
        <v>109</v>
      </c>
      <c r="C131" s="187"/>
      <c r="D131" s="188" t="s">
        <v>1278</v>
      </c>
      <c r="E131" s="187" t="s">
        <v>1392</v>
      </c>
      <c r="F131" s="274" t="s">
        <v>331</v>
      </c>
      <c r="G131" s="188"/>
      <c r="H131" s="273"/>
      <c r="I131" s="273"/>
      <c r="J131" s="273"/>
      <c r="K131" s="189" t="s">
        <v>1394</v>
      </c>
      <c r="L131" s="273"/>
      <c r="M131" s="188" t="s">
        <v>1492</v>
      </c>
      <c r="N131" s="188">
        <v>2018</v>
      </c>
      <c r="O131" s="603"/>
      <c r="P131" s="603"/>
      <c r="Q131" s="603"/>
      <c r="R131" s="188"/>
      <c r="S131" s="188"/>
      <c r="T131" s="188" t="s">
        <v>81</v>
      </c>
      <c r="U131" s="602">
        <v>10725000</v>
      </c>
      <c r="V131" s="188" t="s">
        <v>421</v>
      </c>
      <c r="W131" s="826"/>
      <c r="X131" s="827"/>
      <c r="Y131" s="273"/>
      <c r="Z131" s="273"/>
      <c r="AA131" s="273"/>
      <c r="AB131" s="593"/>
      <c r="AC131" s="828"/>
      <c r="AD131" s="828"/>
      <c r="AE131" s="828"/>
      <c r="AF131" s="828"/>
      <c r="AG131" s="828"/>
      <c r="AH131" s="828"/>
      <c r="AI131" s="828"/>
      <c r="AJ131" s="828"/>
      <c r="AK131" s="828"/>
      <c r="AL131" s="828"/>
      <c r="AM131" s="828"/>
      <c r="AN131" s="828"/>
      <c r="AO131" s="828"/>
      <c r="AP131" s="828"/>
      <c r="AY131" s="830"/>
      <c r="AZ131" s="830"/>
    </row>
    <row r="132" spans="1:54" s="829" customFormat="1" ht="27.75" customHeight="1" x14ac:dyDescent="0.2">
      <c r="A132" s="559"/>
      <c r="B132" s="654">
        <v>110</v>
      </c>
      <c r="C132" s="187"/>
      <c r="D132" s="188" t="s">
        <v>1278</v>
      </c>
      <c r="E132" s="187" t="s">
        <v>1392</v>
      </c>
      <c r="F132" s="274" t="s">
        <v>331</v>
      </c>
      <c r="G132" s="188"/>
      <c r="H132" s="273"/>
      <c r="I132" s="273"/>
      <c r="J132" s="273"/>
      <c r="K132" s="189" t="s">
        <v>1394</v>
      </c>
      <c r="L132" s="273"/>
      <c r="M132" s="188" t="s">
        <v>1492</v>
      </c>
      <c r="N132" s="188">
        <v>2018</v>
      </c>
      <c r="O132" s="603"/>
      <c r="P132" s="603"/>
      <c r="Q132" s="603"/>
      <c r="R132" s="188"/>
      <c r="S132" s="188"/>
      <c r="T132" s="188" t="s">
        <v>81</v>
      </c>
      <c r="U132" s="602">
        <v>10725000</v>
      </c>
      <c r="V132" s="188" t="s">
        <v>421</v>
      </c>
      <c r="W132" s="826"/>
      <c r="X132" s="827"/>
      <c r="Y132" s="273"/>
      <c r="Z132" s="273"/>
      <c r="AA132" s="273"/>
      <c r="AB132" s="593"/>
      <c r="AC132" s="828"/>
      <c r="AD132" s="828"/>
      <c r="AE132" s="828"/>
      <c r="AF132" s="828"/>
      <c r="AG132" s="828"/>
      <c r="AH132" s="828"/>
      <c r="AI132" s="828"/>
      <c r="AJ132" s="828"/>
      <c r="AK132" s="828"/>
      <c r="AL132" s="828"/>
      <c r="AM132" s="828"/>
      <c r="AN132" s="828"/>
      <c r="AO132" s="828"/>
      <c r="AP132" s="828"/>
      <c r="AY132" s="830"/>
      <c r="AZ132" s="830"/>
    </row>
    <row r="133" spans="1:54" s="656" customFormat="1" ht="27.75" customHeight="1" x14ac:dyDescent="0.2">
      <c r="A133" s="1"/>
      <c r="B133" s="567"/>
      <c r="C133" s="235"/>
      <c r="D133" s="83"/>
      <c r="E133" s="235"/>
      <c r="F133" s="285"/>
      <c r="G133" s="83"/>
      <c r="H133" s="257"/>
      <c r="I133" s="257"/>
      <c r="J133" s="257"/>
      <c r="K133" s="745"/>
      <c r="L133" s="257"/>
      <c r="M133" s="83"/>
      <c r="N133" s="83"/>
      <c r="O133" s="572"/>
      <c r="P133" s="572"/>
      <c r="Q133" s="572"/>
      <c r="R133" s="83"/>
      <c r="S133" s="83"/>
      <c r="T133" s="83"/>
      <c r="U133" s="259"/>
      <c r="V133" s="83"/>
      <c r="W133" s="803"/>
      <c r="X133" s="815"/>
      <c r="Y133" s="257"/>
      <c r="Z133" s="257"/>
      <c r="AA133" s="257"/>
      <c r="AB133" s="569"/>
      <c r="AC133" s="743"/>
      <c r="AD133" s="743"/>
      <c r="AE133" s="743"/>
      <c r="AF133" s="743"/>
      <c r="AG133" s="743"/>
      <c r="AH133" s="743"/>
      <c r="AI133" s="743"/>
      <c r="AJ133" s="743"/>
      <c r="AK133" s="743"/>
      <c r="AL133" s="743"/>
      <c r="AM133" s="743"/>
      <c r="AN133" s="743"/>
      <c r="AO133" s="743"/>
      <c r="AP133" s="743"/>
      <c r="AQ133" s="511"/>
      <c r="AW133" s="511"/>
      <c r="AY133" s="729"/>
      <c r="AZ133" s="729"/>
    </row>
    <row r="134" spans="1:54" s="656" customFormat="1" ht="34.5" customHeight="1" x14ac:dyDescent="0.2">
      <c r="B134" s="567"/>
      <c r="C134" s="235"/>
      <c r="D134" s="685"/>
      <c r="E134" s="235"/>
      <c r="F134" s="723"/>
      <c r="G134" s="235"/>
      <c r="H134" s="235"/>
      <c r="I134" s="235"/>
      <c r="J134" s="235"/>
      <c r="K134" s="235"/>
      <c r="L134" s="235"/>
      <c r="M134" s="685"/>
      <c r="N134" s="235"/>
      <c r="O134" s="235"/>
      <c r="P134" s="235"/>
      <c r="Q134" s="235"/>
      <c r="R134" s="235"/>
      <c r="S134" s="235"/>
      <c r="T134" s="235"/>
      <c r="U134" s="235"/>
      <c r="V134" s="685"/>
      <c r="W134" s="805"/>
      <c r="X134" s="816"/>
      <c r="Y134" s="235"/>
      <c r="Z134" s="685"/>
      <c r="AA134" s="235"/>
      <c r="AB134" s="570"/>
      <c r="AY134" s="729"/>
      <c r="AZ134" s="729"/>
    </row>
    <row r="135" spans="1:54" s="672" customFormat="1" ht="34.5" customHeight="1" x14ac:dyDescent="0.2">
      <c r="B135" s="578" t="s">
        <v>390</v>
      </c>
      <c r="C135" s="568" t="s">
        <v>391</v>
      </c>
      <c r="D135" s="568" t="s">
        <v>964</v>
      </c>
      <c r="E135" s="568" t="s">
        <v>950</v>
      </c>
      <c r="F135" s="720"/>
      <c r="G135" s="568"/>
      <c r="H135" s="568"/>
      <c r="I135" s="568"/>
      <c r="J135" s="568"/>
      <c r="K135" s="568" t="s">
        <v>950</v>
      </c>
      <c r="L135" s="568"/>
      <c r="M135" s="667"/>
      <c r="N135" s="568"/>
      <c r="O135" s="568"/>
      <c r="P135" s="568"/>
      <c r="Q135" s="568"/>
      <c r="R135" s="568"/>
      <c r="S135" s="568"/>
      <c r="T135" s="568"/>
      <c r="U135" s="260">
        <f>SUBTOTAL(9,U136:U139)</f>
        <v>35180000</v>
      </c>
      <c r="V135" s="667"/>
      <c r="W135" s="746"/>
      <c r="X135" s="817"/>
      <c r="Y135" s="568"/>
      <c r="Z135" s="667"/>
      <c r="AA135" s="568"/>
      <c r="AB135" s="579" t="s">
        <v>950</v>
      </c>
      <c r="AH135" s="711">
        <f>SUM(AH136:AH138)</f>
        <v>4471978</v>
      </c>
      <c r="AJ135" s="711">
        <f>SUM(AJ136:AJ138)</f>
        <v>3926998</v>
      </c>
      <c r="AK135" s="711">
        <f>SUM(AK136:AK138)</f>
        <v>3926998</v>
      </c>
      <c r="AL135" s="711">
        <f>SUM(AL136:AL138)</f>
        <v>3926998</v>
      </c>
      <c r="AM135" s="711">
        <f>SUM(AM136:AM138)</f>
        <v>3926998</v>
      </c>
      <c r="AO135" s="711">
        <f>SUM(AO136:AO138)</f>
        <v>30</v>
      </c>
      <c r="AP135" s="711">
        <f>SUM(AP136:AP138)</f>
        <v>20179970</v>
      </c>
      <c r="AU135" s="672" t="s">
        <v>964</v>
      </c>
      <c r="AY135" s="728">
        <v>35180000</v>
      </c>
      <c r="AZ135" s="728">
        <f>+AY135-U135</f>
        <v>0</v>
      </c>
    </row>
    <row r="136" spans="1:54" s="656" customFormat="1" ht="24.75" customHeight="1" x14ac:dyDescent="0.2">
      <c r="A136" s="697" t="s">
        <v>1232</v>
      </c>
      <c r="B136" s="567">
        <v>96</v>
      </c>
      <c r="C136" s="235" t="s">
        <v>68</v>
      </c>
      <c r="D136" s="83" t="s">
        <v>1262</v>
      </c>
      <c r="E136" s="267" t="s">
        <v>392</v>
      </c>
      <c r="F136" s="725"/>
      <c r="G136" s="257"/>
      <c r="H136" s="257"/>
      <c r="I136" s="257"/>
      <c r="J136" s="257"/>
      <c r="K136" s="265" t="s">
        <v>72</v>
      </c>
      <c r="L136" s="572"/>
      <c r="M136" s="265" t="s">
        <v>211</v>
      </c>
      <c r="N136" s="265" t="s">
        <v>82</v>
      </c>
      <c r="O136" s="572"/>
      <c r="P136" s="572"/>
      <c r="Q136" s="572"/>
      <c r="R136" s="572"/>
      <c r="S136" s="572"/>
      <c r="T136" s="263" t="s">
        <v>81</v>
      </c>
      <c r="U136" s="268">
        <v>300000</v>
      </c>
      <c r="V136" s="83" t="s">
        <v>637</v>
      </c>
      <c r="W136" s="803"/>
      <c r="X136" s="815"/>
      <c r="Y136" s="367" t="s">
        <v>72</v>
      </c>
      <c r="Z136" s="83" t="s">
        <v>647</v>
      </c>
      <c r="AA136" s="83" t="s">
        <v>646</v>
      </c>
      <c r="AB136" s="569" t="s">
        <v>1019</v>
      </c>
      <c r="AC136" s="700" t="str">
        <f>A136</f>
        <v>2.07.01</v>
      </c>
      <c r="AD136" s="701" t="str">
        <f t="shared" ref="AD136:AD138" si="45">VLOOKUP(AC136,kelompok,2,0)</f>
        <v>ALAT STUDIO</v>
      </c>
      <c r="AE136" s="702">
        <f t="shared" ref="AE136:AE138" si="46">VLOOKUP(AC136,MASAMANFAAT,4,0)</f>
        <v>5</v>
      </c>
      <c r="AF136" s="706">
        <f t="shared" ref="AF136:AF138" si="47">(U136-10)/AE136</f>
        <v>59998</v>
      </c>
      <c r="AG136" s="704">
        <f t="shared" ref="AG136:AG138" si="48">2013-AN136</f>
        <v>8</v>
      </c>
      <c r="AH136" s="703">
        <f t="shared" ref="AH136:AH138" si="49">IF(AG136&gt;AE136,U136-10,AF136*AG136)</f>
        <v>299990</v>
      </c>
      <c r="AI136" s="703">
        <f t="shared" ref="AI136:AI138" si="50">2014-AN136</f>
        <v>9</v>
      </c>
      <c r="AJ136" s="703">
        <f t="shared" ref="AJ136:AJ138" si="51">IF(U136-10=AH136,0,AF136)</f>
        <v>0</v>
      </c>
      <c r="AK136" s="704">
        <f t="shared" ref="AK136:AK138" si="52">IF(U136-10=AH136+AJ136,0,AF136)</f>
        <v>0</v>
      </c>
      <c r="AL136" s="704">
        <f t="shared" ref="AL136:AL138" si="53">IF(U136-10=AH136+AJ136+AK136,0,AF136)</f>
        <v>0</v>
      </c>
      <c r="AM136" s="704">
        <f t="shared" ref="AM136:AM138" si="54">IF(U136-10=AH136+AJ136+AK136+AL136,0,AF136)</f>
        <v>0</v>
      </c>
      <c r="AN136" s="700" t="str">
        <f>N136</f>
        <v>2005</v>
      </c>
      <c r="AO136" s="705">
        <f t="shared" ref="AO136:AO138" si="55">U136-(AJ136+AK136+AH136+AL136+AM136)</f>
        <v>10</v>
      </c>
      <c r="AP136" s="705">
        <f t="shared" ref="AP136:AP138" si="56">AM136+AL136+AK136+AJ136+AH136</f>
        <v>299990</v>
      </c>
      <c r="AU136" s="656" t="s">
        <v>393</v>
      </c>
      <c r="AY136" s="729"/>
      <c r="AZ136" s="729"/>
      <c r="BB136" s="656">
        <v>2</v>
      </c>
    </row>
    <row r="137" spans="1:54" s="656" customFormat="1" ht="24.75" customHeight="1" x14ac:dyDescent="0.2">
      <c r="A137" s="697" t="s">
        <v>1232</v>
      </c>
      <c r="B137" s="567">
        <v>97</v>
      </c>
      <c r="C137" s="235"/>
      <c r="D137" s="83" t="s">
        <v>1262</v>
      </c>
      <c r="E137" s="264" t="s">
        <v>392</v>
      </c>
      <c r="F137" s="725"/>
      <c r="G137" s="257"/>
      <c r="H137" s="257"/>
      <c r="I137" s="257"/>
      <c r="J137" s="257"/>
      <c r="K137" s="263" t="s">
        <v>394</v>
      </c>
      <c r="L137" s="572"/>
      <c r="M137" s="263" t="s">
        <v>211</v>
      </c>
      <c r="N137" s="265" t="s">
        <v>75</v>
      </c>
      <c r="O137" s="572"/>
      <c r="P137" s="572"/>
      <c r="Q137" s="572"/>
      <c r="R137" s="572"/>
      <c r="S137" s="572"/>
      <c r="T137" s="263" t="s">
        <v>81</v>
      </c>
      <c r="U137" s="266">
        <v>245000</v>
      </c>
      <c r="V137" s="83" t="s">
        <v>637</v>
      </c>
      <c r="W137" s="803"/>
      <c r="X137" s="815"/>
      <c r="Y137" s="367" t="s">
        <v>72</v>
      </c>
      <c r="Z137" s="83" t="s">
        <v>647</v>
      </c>
      <c r="AA137" s="83" t="s">
        <v>646</v>
      </c>
      <c r="AB137" s="569" t="s">
        <v>1019</v>
      </c>
      <c r="AC137" s="700" t="str">
        <f>A137</f>
        <v>2.07.01</v>
      </c>
      <c r="AD137" s="701" t="str">
        <f t="shared" si="45"/>
        <v>ALAT STUDIO</v>
      </c>
      <c r="AE137" s="702">
        <f t="shared" si="46"/>
        <v>5</v>
      </c>
      <c r="AF137" s="706">
        <f t="shared" si="47"/>
        <v>48998</v>
      </c>
      <c r="AG137" s="704">
        <f t="shared" si="48"/>
        <v>7</v>
      </c>
      <c r="AH137" s="703">
        <f t="shared" si="49"/>
        <v>244990</v>
      </c>
      <c r="AI137" s="703">
        <f t="shared" si="50"/>
        <v>8</v>
      </c>
      <c r="AJ137" s="703">
        <f t="shared" si="51"/>
        <v>0</v>
      </c>
      <c r="AK137" s="704">
        <f t="shared" si="52"/>
        <v>0</v>
      </c>
      <c r="AL137" s="704">
        <f t="shared" si="53"/>
        <v>0</v>
      </c>
      <c r="AM137" s="704">
        <f t="shared" si="54"/>
        <v>0</v>
      </c>
      <c r="AN137" s="700" t="str">
        <f>N137</f>
        <v>2006</v>
      </c>
      <c r="AO137" s="705">
        <f t="shared" si="55"/>
        <v>10</v>
      </c>
      <c r="AP137" s="705">
        <f t="shared" si="56"/>
        <v>244990</v>
      </c>
      <c r="AU137" s="656" t="s">
        <v>393</v>
      </c>
      <c r="AY137" s="729"/>
      <c r="AZ137" s="729"/>
      <c r="BB137" s="656">
        <v>7</v>
      </c>
    </row>
    <row r="138" spans="1:54" s="656" customFormat="1" ht="24.75" customHeight="1" x14ac:dyDescent="0.2">
      <c r="A138" s="697" t="s">
        <v>1232</v>
      </c>
      <c r="B138" s="567">
        <v>98</v>
      </c>
      <c r="C138" s="235"/>
      <c r="D138" s="714" t="s">
        <v>1296</v>
      </c>
      <c r="E138" s="571" t="s">
        <v>949</v>
      </c>
      <c r="F138" s="83" t="s">
        <v>713</v>
      </c>
      <c r="G138" s="257"/>
      <c r="H138" s="257"/>
      <c r="I138" s="257"/>
      <c r="J138" s="257"/>
      <c r="K138" s="265" t="s">
        <v>950</v>
      </c>
      <c r="L138" s="235"/>
      <c r="M138" s="83" t="s">
        <v>716</v>
      </c>
      <c r="N138" s="83">
        <v>2012</v>
      </c>
      <c r="O138" s="572"/>
      <c r="P138" s="572"/>
      <c r="Q138" s="572"/>
      <c r="R138" s="572"/>
      <c r="S138" s="572"/>
      <c r="T138" s="83" t="s">
        <v>81</v>
      </c>
      <c r="U138" s="268">
        <v>19635000</v>
      </c>
      <c r="V138" s="83" t="s">
        <v>421</v>
      </c>
      <c r="W138" s="803"/>
      <c r="X138" s="815"/>
      <c r="Y138" s="367"/>
      <c r="Z138" s="83" t="s">
        <v>758</v>
      </c>
      <c r="AA138" s="83" t="s">
        <v>646</v>
      </c>
      <c r="AB138" s="569" t="s">
        <v>973</v>
      </c>
      <c r="AC138" s="700" t="str">
        <f>A138</f>
        <v>2.07.01</v>
      </c>
      <c r="AD138" s="701" t="str">
        <f t="shared" si="45"/>
        <v>ALAT STUDIO</v>
      </c>
      <c r="AE138" s="702">
        <f t="shared" si="46"/>
        <v>5</v>
      </c>
      <c r="AF138" s="706">
        <f t="shared" si="47"/>
        <v>3926998</v>
      </c>
      <c r="AG138" s="704">
        <f t="shared" si="48"/>
        <v>1</v>
      </c>
      <c r="AH138" s="703">
        <f t="shared" si="49"/>
        <v>3926998</v>
      </c>
      <c r="AI138" s="703">
        <f t="shared" si="50"/>
        <v>2</v>
      </c>
      <c r="AJ138" s="703">
        <f t="shared" si="51"/>
        <v>3926998</v>
      </c>
      <c r="AK138" s="704">
        <f t="shared" si="52"/>
        <v>3926998</v>
      </c>
      <c r="AL138" s="704">
        <f t="shared" si="53"/>
        <v>3926998</v>
      </c>
      <c r="AM138" s="704">
        <f t="shared" si="54"/>
        <v>3926998</v>
      </c>
      <c r="AN138" s="700">
        <f>N138</f>
        <v>2012</v>
      </c>
      <c r="AO138" s="705">
        <f t="shared" si="55"/>
        <v>10</v>
      </c>
      <c r="AP138" s="705">
        <f t="shared" si="56"/>
        <v>19634990</v>
      </c>
      <c r="AY138" s="729"/>
      <c r="AZ138" s="729"/>
      <c r="BB138" s="656">
        <v>2</v>
      </c>
    </row>
    <row r="139" spans="1:54" s="656" customFormat="1" ht="24.75" customHeight="1" x14ac:dyDescent="0.2">
      <c r="A139" s="724"/>
      <c r="B139" s="567">
        <v>99</v>
      </c>
      <c r="C139" s="384"/>
      <c r="D139" s="558" t="s">
        <v>1284</v>
      </c>
      <c r="E139" s="653" t="s">
        <v>1295</v>
      </c>
      <c r="F139" s="343" t="s">
        <v>331</v>
      </c>
      <c r="G139" s="366"/>
      <c r="H139" s="366"/>
      <c r="I139" s="366"/>
      <c r="J139" s="366"/>
      <c r="K139" s="472"/>
      <c r="L139" s="384"/>
      <c r="M139" s="343" t="s">
        <v>341</v>
      </c>
      <c r="N139" s="343">
        <v>2017</v>
      </c>
      <c r="O139" s="386"/>
      <c r="P139" s="386"/>
      <c r="Q139" s="386"/>
      <c r="R139" s="386"/>
      <c r="S139" s="386"/>
      <c r="T139" s="83" t="s">
        <v>81</v>
      </c>
      <c r="U139" s="476">
        <v>15000000</v>
      </c>
      <c r="V139" s="343" t="s">
        <v>637</v>
      </c>
      <c r="W139" s="808"/>
      <c r="X139" s="815"/>
      <c r="Y139" s="383"/>
      <c r="Z139" s="343"/>
      <c r="AA139" s="343"/>
      <c r="AB139" s="591"/>
      <c r="AC139" s="700"/>
      <c r="AD139" s="701"/>
      <c r="AE139" s="702"/>
      <c r="AF139" s="706"/>
      <c r="AG139" s="734"/>
      <c r="AH139" s="703"/>
      <c r="AI139" s="703"/>
      <c r="AJ139" s="703"/>
      <c r="AK139" s="734"/>
      <c r="AL139" s="734"/>
      <c r="AM139" s="734"/>
      <c r="AN139" s="700"/>
      <c r="AO139" s="705"/>
      <c r="AP139" s="705"/>
      <c r="AY139" s="729"/>
      <c r="AZ139" s="729"/>
    </row>
    <row r="140" spans="1:54" s="656" customFormat="1" ht="10.5" customHeight="1" x14ac:dyDescent="0.2">
      <c r="B140" s="588"/>
      <c r="C140" s="384"/>
      <c r="D140" s="558" t="s">
        <v>950</v>
      </c>
      <c r="E140" s="653" t="s">
        <v>950</v>
      </c>
      <c r="F140" s="343"/>
      <c r="G140" s="366"/>
      <c r="H140" s="366"/>
      <c r="I140" s="366"/>
      <c r="J140" s="366"/>
      <c r="K140" s="472" t="s">
        <v>950</v>
      </c>
      <c r="L140" s="384"/>
      <c r="M140" s="343"/>
      <c r="N140" s="343"/>
      <c r="O140" s="386"/>
      <c r="P140" s="386"/>
      <c r="Q140" s="386"/>
      <c r="R140" s="386"/>
      <c r="S140" s="386"/>
      <c r="T140" s="343"/>
      <c r="U140" s="476"/>
      <c r="V140" s="343"/>
      <c r="W140" s="808"/>
      <c r="X140" s="815"/>
      <c r="Y140" s="383"/>
      <c r="Z140" s="343"/>
      <c r="AA140" s="343"/>
      <c r="AB140" s="591" t="s">
        <v>950</v>
      </c>
      <c r="AY140" s="729"/>
      <c r="AZ140" s="729"/>
      <c r="BB140" s="656">
        <v>1</v>
      </c>
    </row>
    <row r="141" spans="1:54" s="672" customFormat="1" ht="24.75" customHeight="1" x14ac:dyDescent="0.2">
      <c r="B141" s="584" t="s">
        <v>395</v>
      </c>
      <c r="C141" s="585" t="s">
        <v>396</v>
      </c>
      <c r="D141" s="585" t="s">
        <v>965</v>
      </c>
      <c r="E141" s="585" t="s">
        <v>950</v>
      </c>
      <c r="F141" s="586"/>
      <c r="G141" s="585"/>
      <c r="H141" s="585"/>
      <c r="I141" s="585"/>
      <c r="J141" s="585"/>
      <c r="K141" s="585" t="s">
        <v>950</v>
      </c>
      <c r="L141" s="585"/>
      <c r="M141" s="586"/>
      <c r="N141" s="585"/>
      <c r="O141" s="585"/>
      <c r="P141" s="585"/>
      <c r="Q141" s="585"/>
      <c r="R141" s="585"/>
      <c r="S141" s="585"/>
      <c r="T141" s="585"/>
      <c r="U141" s="585"/>
      <c r="V141" s="586"/>
      <c r="W141" s="806"/>
      <c r="X141" s="817"/>
      <c r="Y141" s="585"/>
      <c r="Z141" s="586"/>
      <c r="AA141" s="585"/>
      <c r="AB141" s="587" t="s">
        <v>950</v>
      </c>
      <c r="AY141" s="728"/>
      <c r="AZ141" s="728"/>
      <c r="BB141" s="672">
        <v>8</v>
      </c>
    </row>
    <row r="142" spans="1:54" s="656" customFormat="1" ht="24.75" customHeight="1" x14ac:dyDescent="0.2">
      <c r="B142" s="567"/>
      <c r="C142" s="235" t="s">
        <v>68</v>
      </c>
      <c r="D142" s="668" t="s">
        <v>72</v>
      </c>
      <c r="E142" s="667" t="s">
        <v>763</v>
      </c>
      <c r="F142" s="723" t="s">
        <v>72</v>
      </c>
      <c r="G142" s="235" t="s">
        <v>72</v>
      </c>
      <c r="H142" s="235" t="s">
        <v>72</v>
      </c>
      <c r="I142" s="235" t="s">
        <v>72</v>
      </c>
      <c r="J142" s="235" t="s">
        <v>72</v>
      </c>
      <c r="K142" s="235" t="s">
        <v>72</v>
      </c>
      <c r="L142" s="235" t="s">
        <v>72</v>
      </c>
      <c r="M142" s="668" t="s">
        <v>72</v>
      </c>
      <c r="N142" s="235" t="s">
        <v>72</v>
      </c>
      <c r="O142" s="235" t="s">
        <v>72</v>
      </c>
      <c r="P142" s="235" t="s">
        <v>72</v>
      </c>
      <c r="Q142" s="235" t="s">
        <v>72</v>
      </c>
      <c r="R142" s="235" t="s">
        <v>72</v>
      </c>
      <c r="S142" s="235" t="s">
        <v>72</v>
      </c>
      <c r="T142" s="235" t="s">
        <v>72</v>
      </c>
      <c r="U142" s="235" t="s">
        <v>72</v>
      </c>
      <c r="V142" s="668" t="s">
        <v>72</v>
      </c>
      <c r="W142" s="805"/>
      <c r="X142" s="816"/>
      <c r="Y142" s="235" t="s">
        <v>72</v>
      </c>
      <c r="Z142" s="668" t="s">
        <v>72</v>
      </c>
      <c r="AA142" s="235" t="s">
        <v>72</v>
      </c>
      <c r="AB142" s="570" t="s">
        <v>72</v>
      </c>
      <c r="AY142" s="729"/>
      <c r="AZ142" s="729"/>
    </row>
    <row r="143" spans="1:54" s="656" customFormat="1" ht="9" customHeight="1" x14ac:dyDescent="0.2">
      <c r="B143" s="567"/>
      <c r="C143" s="235"/>
      <c r="D143" s="668" t="s">
        <v>950</v>
      </c>
      <c r="E143" s="235" t="s">
        <v>950</v>
      </c>
      <c r="F143" s="723"/>
      <c r="G143" s="235"/>
      <c r="H143" s="235"/>
      <c r="I143" s="235"/>
      <c r="J143" s="235"/>
      <c r="K143" s="235" t="s">
        <v>950</v>
      </c>
      <c r="L143" s="235"/>
      <c r="M143" s="668"/>
      <c r="N143" s="235"/>
      <c r="O143" s="235"/>
      <c r="P143" s="235"/>
      <c r="Q143" s="235"/>
      <c r="R143" s="235"/>
      <c r="S143" s="235"/>
      <c r="T143" s="235"/>
      <c r="U143" s="235"/>
      <c r="V143" s="668"/>
      <c r="W143" s="805"/>
      <c r="X143" s="816"/>
      <c r="Y143" s="235"/>
      <c r="Z143" s="668"/>
      <c r="AA143" s="235"/>
      <c r="AB143" s="570" t="s">
        <v>950</v>
      </c>
      <c r="AY143" s="729"/>
      <c r="AZ143" s="729"/>
    </row>
    <row r="144" spans="1:54" s="672" customFormat="1" ht="24.75" customHeight="1" x14ac:dyDescent="0.2">
      <c r="B144" s="578" t="s">
        <v>397</v>
      </c>
      <c r="C144" s="568" t="s">
        <v>398</v>
      </c>
      <c r="D144" s="568" t="s">
        <v>966</v>
      </c>
      <c r="E144" s="568" t="s">
        <v>950</v>
      </c>
      <c r="F144" s="720"/>
      <c r="G144" s="580"/>
      <c r="H144" s="580"/>
      <c r="I144" s="580"/>
      <c r="J144" s="580"/>
      <c r="K144" s="568" t="s">
        <v>950</v>
      </c>
      <c r="L144" s="568"/>
      <c r="M144" s="667"/>
      <c r="N144" s="568"/>
      <c r="O144" s="568"/>
      <c r="P144" s="568"/>
      <c r="Q144" s="568"/>
      <c r="R144" s="568"/>
      <c r="S144" s="568"/>
      <c r="T144" s="568"/>
      <c r="U144" s="568"/>
      <c r="V144" s="667"/>
      <c r="W144" s="746"/>
      <c r="X144" s="817"/>
      <c r="Y144" s="568"/>
      <c r="Z144" s="667"/>
      <c r="AA144" s="568"/>
      <c r="AB144" s="579" t="s">
        <v>950</v>
      </c>
      <c r="AY144" s="728"/>
      <c r="AZ144" s="728"/>
    </row>
    <row r="145" spans="1:52" s="656" customFormat="1" ht="24.75" customHeight="1" x14ac:dyDescent="0.2">
      <c r="B145" s="567"/>
      <c r="C145" s="235" t="s">
        <v>68</v>
      </c>
      <c r="D145" s="668" t="s">
        <v>72</v>
      </c>
      <c r="E145" s="667" t="s">
        <v>763</v>
      </c>
      <c r="F145" s="723" t="s">
        <v>72</v>
      </c>
      <c r="G145" s="235" t="s">
        <v>72</v>
      </c>
      <c r="H145" s="235" t="s">
        <v>72</v>
      </c>
      <c r="I145" s="235" t="s">
        <v>72</v>
      </c>
      <c r="J145" s="235" t="s">
        <v>72</v>
      </c>
      <c r="K145" s="235" t="s">
        <v>72</v>
      </c>
      <c r="L145" s="235" t="s">
        <v>72</v>
      </c>
      <c r="M145" s="668" t="s">
        <v>72</v>
      </c>
      <c r="N145" s="235" t="s">
        <v>72</v>
      </c>
      <c r="O145" s="235" t="s">
        <v>72</v>
      </c>
      <c r="P145" s="235" t="s">
        <v>72</v>
      </c>
      <c r="Q145" s="235" t="s">
        <v>72</v>
      </c>
      <c r="R145" s="235" t="s">
        <v>72</v>
      </c>
      <c r="S145" s="235" t="s">
        <v>72</v>
      </c>
      <c r="T145" s="235" t="s">
        <v>72</v>
      </c>
      <c r="U145" s="235" t="s">
        <v>72</v>
      </c>
      <c r="V145" s="668" t="s">
        <v>72</v>
      </c>
      <c r="W145" s="805"/>
      <c r="X145" s="816"/>
      <c r="Y145" s="235" t="s">
        <v>72</v>
      </c>
      <c r="Z145" s="668" t="s">
        <v>72</v>
      </c>
      <c r="AA145" s="235" t="s">
        <v>72</v>
      </c>
      <c r="AB145" s="570" t="s">
        <v>72</v>
      </c>
      <c r="AY145" s="729"/>
      <c r="AZ145" s="729"/>
    </row>
    <row r="146" spans="1:52" s="656" customFormat="1" ht="9" customHeight="1" x14ac:dyDescent="0.2">
      <c r="B146" s="567"/>
      <c r="C146" s="235"/>
      <c r="D146" s="668" t="s">
        <v>950</v>
      </c>
      <c r="E146" s="235" t="s">
        <v>950</v>
      </c>
      <c r="F146" s="723"/>
      <c r="G146" s="235"/>
      <c r="H146" s="235"/>
      <c r="I146" s="235"/>
      <c r="J146" s="235"/>
      <c r="K146" s="235" t="s">
        <v>950</v>
      </c>
      <c r="L146" s="235"/>
      <c r="M146" s="668"/>
      <c r="N146" s="235"/>
      <c r="O146" s="235"/>
      <c r="P146" s="235"/>
      <c r="Q146" s="235"/>
      <c r="R146" s="235"/>
      <c r="S146" s="235"/>
      <c r="T146" s="235"/>
      <c r="U146" s="235"/>
      <c r="V146" s="668"/>
      <c r="W146" s="805"/>
      <c r="X146" s="816"/>
      <c r="Y146" s="235"/>
      <c r="Z146" s="668"/>
      <c r="AA146" s="235"/>
      <c r="AB146" s="570" t="s">
        <v>950</v>
      </c>
      <c r="AY146" s="729"/>
      <c r="AZ146" s="729"/>
    </row>
    <row r="147" spans="1:52" s="672" customFormat="1" ht="24.75" customHeight="1" x14ac:dyDescent="0.2">
      <c r="B147" s="578" t="s">
        <v>399</v>
      </c>
      <c r="C147" s="568" t="s">
        <v>402</v>
      </c>
      <c r="D147" s="568" t="s">
        <v>967</v>
      </c>
      <c r="E147" s="568" t="s">
        <v>950</v>
      </c>
      <c r="F147" s="720"/>
      <c r="G147" s="580"/>
      <c r="H147" s="580"/>
      <c r="I147" s="580"/>
      <c r="J147" s="580"/>
      <c r="K147" s="568" t="s">
        <v>950</v>
      </c>
      <c r="L147" s="568"/>
      <c r="M147" s="667"/>
      <c r="N147" s="568"/>
      <c r="O147" s="568"/>
      <c r="P147" s="568"/>
      <c r="Q147" s="568"/>
      <c r="R147" s="568"/>
      <c r="S147" s="568"/>
      <c r="T147" s="568"/>
      <c r="U147" s="568"/>
      <c r="V147" s="667"/>
      <c r="W147" s="746"/>
      <c r="X147" s="817"/>
      <c r="Y147" s="568"/>
      <c r="Z147" s="667"/>
      <c r="AA147" s="568"/>
      <c r="AB147" s="579" t="s">
        <v>950</v>
      </c>
      <c r="AY147" s="728"/>
      <c r="AZ147" s="728"/>
    </row>
    <row r="148" spans="1:52" s="656" customFormat="1" ht="24.75" customHeight="1" x14ac:dyDescent="0.2">
      <c r="B148" s="567"/>
      <c r="C148" s="235" t="s">
        <v>68</v>
      </c>
      <c r="D148" s="668" t="s">
        <v>72</v>
      </c>
      <c r="E148" s="667" t="s">
        <v>763</v>
      </c>
      <c r="F148" s="723" t="s">
        <v>72</v>
      </c>
      <c r="G148" s="235" t="s">
        <v>72</v>
      </c>
      <c r="H148" s="235" t="s">
        <v>72</v>
      </c>
      <c r="I148" s="235" t="s">
        <v>72</v>
      </c>
      <c r="J148" s="235" t="s">
        <v>72</v>
      </c>
      <c r="K148" s="235" t="s">
        <v>72</v>
      </c>
      <c r="L148" s="235" t="s">
        <v>72</v>
      </c>
      <c r="M148" s="668" t="s">
        <v>72</v>
      </c>
      <c r="N148" s="235" t="s">
        <v>72</v>
      </c>
      <c r="O148" s="235" t="s">
        <v>72</v>
      </c>
      <c r="P148" s="235" t="s">
        <v>72</v>
      </c>
      <c r="Q148" s="235" t="s">
        <v>72</v>
      </c>
      <c r="R148" s="235" t="s">
        <v>72</v>
      </c>
      <c r="S148" s="235" t="s">
        <v>72</v>
      </c>
      <c r="T148" s="235" t="s">
        <v>72</v>
      </c>
      <c r="U148" s="235" t="s">
        <v>72</v>
      </c>
      <c r="V148" s="668" t="s">
        <v>72</v>
      </c>
      <c r="W148" s="805"/>
      <c r="X148" s="816"/>
      <c r="Y148" s="235" t="s">
        <v>72</v>
      </c>
      <c r="Z148" s="668" t="s">
        <v>72</v>
      </c>
      <c r="AA148" s="235" t="s">
        <v>72</v>
      </c>
      <c r="AB148" s="570" t="s">
        <v>72</v>
      </c>
      <c r="AY148" s="729"/>
      <c r="AZ148" s="729"/>
    </row>
    <row r="149" spans="1:52" s="445" customFormat="1" ht="24.75" customHeight="1" thickBot="1" x14ac:dyDescent="0.25">
      <c r="B149" s="576"/>
      <c r="C149" s="577" t="s">
        <v>404</v>
      </c>
      <c r="D149" s="581" t="s">
        <v>950</v>
      </c>
      <c r="E149" s="582" t="s">
        <v>950</v>
      </c>
      <c r="F149" s="581"/>
      <c r="G149" s="582"/>
      <c r="H149" s="582"/>
      <c r="I149" s="582"/>
      <c r="J149" s="582"/>
      <c r="K149" s="582"/>
      <c r="L149" s="582"/>
      <c r="M149" s="581"/>
      <c r="N149" s="582"/>
      <c r="O149" s="582"/>
      <c r="P149" s="582"/>
      <c r="Q149" s="582"/>
      <c r="R149" s="582"/>
      <c r="S149" s="582"/>
      <c r="T149" s="582"/>
      <c r="U149" s="582"/>
      <c r="V149" s="581"/>
      <c r="W149" s="811"/>
      <c r="X149" s="815"/>
      <c r="Y149" s="582"/>
      <c r="Z149" s="581"/>
      <c r="AA149" s="582"/>
      <c r="AB149" s="583" t="s">
        <v>950</v>
      </c>
      <c r="AY149" s="731"/>
      <c r="AZ149" s="731"/>
    </row>
    <row r="150" spans="1:52" s="430" customFormat="1" ht="14" x14ac:dyDescent="0.2">
      <c r="A150" s="697"/>
      <c r="B150" s="343"/>
      <c r="C150" s="382"/>
      <c r="D150" s="343"/>
      <c r="E150" s="566"/>
      <c r="F150" s="343"/>
      <c r="G150" s="343"/>
      <c r="H150" s="468"/>
      <c r="I150" s="343"/>
      <c r="J150" s="468"/>
      <c r="K150" s="345"/>
      <c r="L150" s="345"/>
      <c r="M150" s="344"/>
      <c r="N150" s="555"/>
      <c r="O150" s="345"/>
      <c r="P150" s="345"/>
      <c r="Q150" s="345"/>
      <c r="R150" s="345"/>
      <c r="S150" s="345"/>
      <c r="T150" s="344"/>
      <c r="U150" s="469"/>
      <c r="V150" s="343"/>
      <c r="W150" s="808"/>
      <c r="X150" s="815"/>
      <c r="Y150" s="366"/>
      <c r="Z150" s="343"/>
      <c r="AA150" s="385"/>
      <c r="AB150" s="343"/>
      <c r="AF150" s="561">
        <v>61360000</v>
      </c>
      <c r="AY150" s="732"/>
      <c r="AZ150" s="732"/>
    </row>
    <row r="151" spans="1:52" s="430" customFormat="1" ht="14" x14ac:dyDescent="0.2">
      <c r="A151" s="697"/>
      <c r="B151" s="83"/>
      <c r="C151" s="68"/>
      <c r="D151" s="89"/>
      <c r="E151" s="68"/>
      <c r="F151" s="89"/>
      <c r="G151" s="68"/>
      <c r="H151" s="68"/>
      <c r="I151" s="68"/>
      <c r="J151" s="68"/>
      <c r="K151" s="68"/>
      <c r="L151" s="68"/>
      <c r="M151" s="89"/>
      <c r="N151" s="68"/>
      <c r="O151" s="68"/>
      <c r="P151" s="68"/>
      <c r="Q151" s="68"/>
      <c r="R151" s="68"/>
      <c r="S151" s="68"/>
      <c r="T151" s="68"/>
      <c r="U151" s="68"/>
      <c r="V151" s="89"/>
      <c r="W151" s="812"/>
      <c r="X151" s="821"/>
      <c r="Y151" s="68"/>
      <c r="Z151" s="89"/>
      <c r="AA151" s="68"/>
      <c r="AB151" s="89"/>
      <c r="AF151" s="561">
        <v>483226415</v>
      </c>
      <c r="AY151" s="732"/>
      <c r="AZ151" s="732"/>
    </row>
    <row r="152" spans="1:52" s="430" customFormat="1" x14ac:dyDescent="0.2">
      <c r="A152" s="697"/>
      <c r="B152" s="83" t="s">
        <v>541</v>
      </c>
      <c r="C152" s="276" t="s">
        <v>542</v>
      </c>
      <c r="D152" s="89"/>
      <c r="E152" s="68"/>
      <c r="F152" s="89"/>
      <c r="G152" s="68"/>
      <c r="H152" s="68"/>
      <c r="I152" s="68"/>
      <c r="J152" s="68"/>
      <c r="K152" s="68"/>
      <c r="L152" s="68"/>
      <c r="M152" s="89"/>
      <c r="N152" s="68"/>
      <c r="O152" s="68"/>
      <c r="P152" s="68"/>
      <c r="Q152" s="68"/>
      <c r="R152" s="68"/>
      <c r="S152" s="68"/>
      <c r="T152" s="68"/>
      <c r="U152" s="68"/>
      <c r="V152" s="89"/>
      <c r="W152" s="812"/>
      <c r="X152" s="821"/>
      <c r="Y152" s="68"/>
      <c r="Z152" s="89"/>
      <c r="AA152" s="68"/>
      <c r="AB152" s="89"/>
      <c r="AY152" s="732"/>
      <c r="AZ152" s="732"/>
    </row>
    <row r="153" spans="1:52" s="430" customFormat="1" x14ac:dyDescent="0.2">
      <c r="A153" s="697"/>
      <c r="B153" s="83"/>
      <c r="C153" s="68" t="s">
        <v>407</v>
      </c>
      <c r="D153" s="83" t="s">
        <v>72</v>
      </c>
      <c r="E153" s="83" t="s">
        <v>72</v>
      </c>
      <c r="F153" s="83" t="s">
        <v>72</v>
      </c>
      <c r="G153" s="83" t="s">
        <v>72</v>
      </c>
      <c r="H153" s="83" t="s">
        <v>72</v>
      </c>
      <c r="I153" s="83" t="s">
        <v>72</v>
      </c>
      <c r="J153" s="83" t="s">
        <v>72</v>
      </c>
      <c r="K153" s="83" t="s">
        <v>72</v>
      </c>
      <c r="L153" s="83" t="s">
        <v>72</v>
      </c>
      <c r="M153" s="83" t="s">
        <v>72</v>
      </c>
      <c r="N153" s="83" t="s">
        <v>72</v>
      </c>
      <c r="O153" s="83" t="s">
        <v>72</v>
      </c>
      <c r="P153" s="83" t="s">
        <v>72</v>
      </c>
      <c r="Q153" s="83" t="s">
        <v>72</v>
      </c>
      <c r="R153" s="83" t="s">
        <v>72</v>
      </c>
      <c r="S153" s="83" t="s">
        <v>72</v>
      </c>
      <c r="T153" s="83" t="s">
        <v>72</v>
      </c>
      <c r="U153" s="83" t="s">
        <v>72</v>
      </c>
      <c r="V153" s="83" t="s">
        <v>72</v>
      </c>
      <c r="W153" s="803"/>
      <c r="X153" s="815"/>
      <c r="Y153" s="83" t="s">
        <v>72</v>
      </c>
      <c r="Z153" s="83" t="s">
        <v>72</v>
      </c>
      <c r="AA153" s="83" t="s">
        <v>72</v>
      </c>
      <c r="AB153" s="83" t="s">
        <v>72</v>
      </c>
      <c r="AY153" s="732"/>
      <c r="AZ153" s="732"/>
    </row>
    <row r="154" spans="1:52" s="430" customFormat="1" ht="14" hidden="1" x14ac:dyDescent="0.2">
      <c r="A154" s="697"/>
      <c r="B154" s="83"/>
      <c r="C154" s="276"/>
      <c r="D154" s="82"/>
      <c r="E154" s="254"/>
      <c r="F154" s="82"/>
      <c r="G154" s="254"/>
      <c r="H154" s="254"/>
      <c r="I154" s="254"/>
      <c r="J154" s="254"/>
      <c r="K154" s="254"/>
      <c r="L154" s="254"/>
      <c r="M154" s="82"/>
      <c r="N154" s="254"/>
      <c r="O154" s="254"/>
      <c r="P154" s="254"/>
      <c r="Q154" s="254"/>
      <c r="R154" s="254"/>
      <c r="S154" s="254"/>
      <c r="T154" s="254"/>
      <c r="U154" s="254"/>
      <c r="V154" s="82"/>
      <c r="W154" s="82"/>
      <c r="X154" s="344"/>
      <c r="Y154" s="254"/>
      <c r="Z154" s="82"/>
      <c r="AA154" s="254"/>
      <c r="AB154" s="82"/>
      <c r="AY154" s="732"/>
      <c r="AZ154" s="732"/>
    </row>
    <row r="155" spans="1:52" s="430" customFormat="1" hidden="1" x14ac:dyDescent="0.2">
      <c r="A155" s="697"/>
      <c r="B155" s="83" t="s">
        <v>543</v>
      </c>
      <c r="C155" s="373" t="s">
        <v>544</v>
      </c>
      <c r="D155" s="82"/>
      <c r="E155" s="254"/>
      <c r="F155" s="82"/>
      <c r="G155" s="254"/>
      <c r="H155" s="254"/>
      <c r="I155" s="254"/>
      <c r="J155" s="254"/>
      <c r="K155" s="254"/>
      <c r="L155" s="254"/>
      <c r="M155" s="82"/>
      <c r="N155" s="254"/>
      <c r="O155" s="254"/>
      <c r="P155" s="254"/>
      <c r="Q155" s="254"/>
      <c r="R155" s="254"/>
      <c r="S155" s="254"/>
      <c r="T155" s="254"/>
      <c r="U155" s="275">
        <f>SUM(U156,U159,U162,U181)</f>
        <v>3102755611.0710354</v>
      </c>
      <c r="V155" s="82"/>
      <c r="W155" s="82"/>
      <c r="X155" s="82"/>
      <c r="Y155" s="254"/>
      <c r="Z155" s="82"/>
      <c r="AA155" s="254"/>
      <c r="AB155" s="82"/>
      <c r="AY155" s="732"/>
      <c r="AZ155" s="732"/>
    </row>
    <row r="156" spans="1:52" s="430" customFormat="1" hidden="1" x14ac:dyDescent="0.2">
      <c r="A156" s="697"/>
      <c r="B156" s="83" t="s">
        <v>545</v>
      </c>
      <c r="C156" s="276" t="s">
        <v>546</v>
      </c>
      <c r="D156" s="82"/>
      <c r="E156" s="254"/>
      <c r="F156" s="82"/>
      <c r="G156" s="254"/>
      <c r="H156" s="254"/>
      <c r="I156" s="254"/>
      <c r="J156" s="254"/>
      <c r="K156" s="254"/>
      <c r="L156" s="254"/>
      <c r="M156" s="82"/>
      <c r="N156" s="254"/>
      <c r="O156" s="254"/>
      <c r="P156" s="254"/>
      <c r="Q156" s="254"/>
      <c r="R156" s="254"/>
      <c r="S156" s="254"/>
      <c r="T156" s="254"/>
      <c r="U156" s="254"/>
      <c r="V156" s="82"/>
      <c r="W156" s="82"/>
      <c r="X156" s="82"/>
      <c r="Y156" s="254"/>
      <c r="Z156" s="82"/>
      <c r="AA156" s="254"/>
      <c r="AB156" s="82"/>
      <c r="AY156" s="732"/>
      <c r="AZ156" s="732"/>
    </row>
    <row r="157" spans="1:52" s="430" customFormat="1" hidden="1" x14ac:dyDescent="0.2">
      <c r="A157" s="697"/>
      <c r="B157" s="83"/>
      <c r="C157" s="68" t="s">
        <v>547</v>
      </c>
      <c r="D157" s="83" t="s">
        <v>72</v>
      </c>
      <c r="E157" s="83" t="s">
        <v>72</v>
      </c>
      <c r="F157" s="83" t="s">
        <v>72</v>
      </c>
      <c r="G157" s="83" t="s">
        <v>72</v>
      </c>
      <c r="H157" s="83" t="s">
        <v>72</v>
      </c>
      <c r="I157" s="83" t="s">
        <v>72</v>
      </c>
      <c r="J157" s="83" t="s">
        <v>72</v>
      </c>
      <c r="K157" s="83" t="s">
        <v>72</v>
      </c>
      <c r="L157" s="83" t="s">
        <v>72</v>
      </c>
      <c r="M157" s="83" t="s">
        <v>72</v>
      </c>
      <c r="N157" s="83" t="s">
        <v>72</v>
      </c>
      <c r="O157" s="83" t="s">
        <v>72</v>
      </c>
      <c r="P157" s="83" t="s">
        <v>72</v>
      </c>
      <c r="Q157" s="83" t="s">
        <v>72</v>
      </c>
      <c r="R157" s="83" t="s">
        <v>72</v>
      </c>
      <c r="S157" s="83" t="s">
        <v>72</v>
      </c>
      <c r="T157" s="83" t="s">
        <v>72</v>
      </c>
      <c r="U157" s="83" t="s">
        <v>72</v>
      </c>
      <c r="V157" s="83" t="s">
        <v>72</v>
      </c>
      <c r="W157" s="83"/>
      <c r="X157" s="83"/>
      <c r="Y157" s="83" t="s">
        <v>72</v>
      </c>
      <c r="Z157" s="83" t="s">
        <v>72</v>
      </c>
      <c r="AA157" s="83" t="s">
        <v>72</v>
      </c>
      <c r="AB157" s="83" t="s">
        <v>72</v>
      </c>
      <c r="AY157" s="732"/>
      <c r="AZ157" s="732"/>
    </row>
    <row r="158" spans="1:52" s="430" customFormat="1" ht="14" hidden="1" x14ac:dyDescent="0.2">
      <c r="A158" s="697"/>
      <c r="B158" s="83"/>
      <c r="C158" s="276"/>
      <c r="D158" s="89"/>
      <c r="E158" s="68"/>
      <c r="F158" s="89"/>
      <c r="G158" s="68"/>
      <c r="H158" s="68"/>
      <c r="I158" s="68"/>
      <c r="J158" s="68"/>
      <c r="K158" s="83"/>
      <c r="L158" s="83"/>
      <c r="M158" s="83"/>
      <c r="N158" s="68"/>
      <c r="O158" s="83"/>
      <c r="P158" s="83"/>
      <c r="Q158" s="83"/>
      <c r="R158" s="83"/>
      <c r="S158" s="83"/>
      <c r="T158" s="68"/>
      <c r="U158" s="68"/>
      <c r="V158" s="89"/>
      <c r="W158" s="89"/>
      <c r="X158" s="89"/>
      <c r="Y158" s="68"/>
      <c r="Z158" s="89"/>
      <c r="AA158" s="68"/>
      <c r="AB158" s="89"/>
      <c r="AY158" s="732"/>
      <c r="AZ158" s="732"/>
    </row>
    <row r="159" spans="1:52" s="430" customFormat="1" hidden="1" x14ac:dyDescent="0.2">
      <c r="A159" s="697"/>
      <c r="B159" s="83" t="s">
        <v>548</v>
      </c>
      <c r="C159" s="276" t="s">
        <v>549</v>
      </c>
      <c r="D159" s="89"/>
      <c r="E159" s="68"/>
      <c r="F159" s="89"/>
      <c r="G159" s="68"/>
      <c r="H159" s="68"/>
      <c r="I159" s="68"/>
      <c r="J159" s="68"/>
      <c r="K159" s="68"/>
      <c r="L159" s="68"/>
      <c r="M159" s="89"/>
      <c r="N159" s="68"/>
      <c r="O159" s="68"/>
      <c r="P159" s="68"/>
      <c r="Q159" s="68"/>
      <c r="R159" s="68"/>
      <c r="S159" s="68"/>
      <c r="T159" s="68"/>
      <c r="U159" s="68"/>
      <c r="V159" s="89"/>
      <c r="W159" s="89"/>
      <c r="X159" s="89"/>
      <c r="Y159" s="68"/>
      <c r="Z159" s="89"/>
      <c r="AA159" s="68"/>
      <c r="AB159" s="89"/>
      <c r="AY159" s="732"/>
      <c r="AZ159" s="732"/>
    </row>
    <row r="160" spans="1:52" s="430" customFormat="1" hidden="1" x14ac:dyDescent="0.2">
      <c r="A160" s="697"/>
      <c r="B160" s="83"/>
      <c r="C160" s="68" t="s">
        <v>547</v>
      </c>
      <c r="D160" s="83" t="s">
        <v>72</v>
      </c>
      <c r="E160" s="83" t="s">
        <v>72</v>
      </c>
      <c r="F160" s="83" t="s">
        <v>72</v>
      </c>
      <c r="G160" s="83" t="s">
        <v>72</v>
      </c>
      <c r="H160" s="83" t="s">
        <v>72</v>
      </c>
      <c r="I160" s="83" t="s">
        <v>72</v>
      </c>
      <c r="J160" s="83" t="s">
        <v>72</v>
      </c>
      <c r="K160" s="83" t="s">
        <v>72</v>
      </c>
      <c r="L160" s="83" t="s">
        <v>72</v>
      </c>
      <c r="M160" s="83" t="s">
        <v>72</v>
      </c>
      <c r="N160" s="83" t="s">
        <v>72</v>
      </c>
      <c r="O160" s="83" t="s">
        <v>72</v>
      </c>
      <c r="P160" s="83" t="s">
        <v>72</v>
      </c>
      <c r="Q160" s="83" t="s">
        <v>72</v>
      </c>
      <c r="R160" s="83" t="s">
        <v>72</v>
      </c>
      <c r="S160" s="83" t="s">
        <v>72</v>
      </c>
      <c r="T160" s="83" t="s">
        <v>72</v>
      </c>
      <c r="U160" s="83" t="s">
        <v>72</v>
      </c>
      <c r="V160" s="83" t="s">
        <v>72</v>
      </c>
      <c r="W160" s="83"/>
      <c r="X160" s="83"/>
      <c r="Y160" s="83" t="s">
        <v>72</v>
      </c>
      <c r="Z160" s="83" t="s">
        <v>72</v>
      </c>
      <c r="AA160" s="83" t="s">
        <v>72</v>
      </c>
      <c r="AB160" s="83" t="s">
        <v>72</v>
      </c>
      <c r="AY160" s="732"/>
      <c r="AZ160" s="732"/>
    </row>
    <row r="161" spans="1:52" s="430" customFormat="1" ht="14" hidden="1" x14ac:dyDescent="0.2">
      <c r="A161" s="697"/>
      <c r="B161" s="83"/>
      <c r="C161" s="276"/>
      <c r="D161" s="554"/>
      <c r="E161" s="276"/>
      <c r="F161" s="723"/>
      <c r="G161" s="276"/>
      <c r="H161" s="276"/>
      <c r="I161" s="276"/>
      <c r="J161" s="276"/>
      <c r="K161" s="276"/>
      <c r="L161" s="276"/>
      <c r="M161" s="554"/>
      <c r="N161" s="276"/>
      <c r="O161" s="276"/>
      <c r="P161" s="276"/>
      <c r="Q161" s="276"/>
      <c r="R161" s="276"/>
      <c r="S161" s="276"/>
      <c r="T161" s="276"/>
      <c r="U161" s="276"/>
      <c r="V161" s="554"/>
      <c r="W161" s="745"/>
      <c r="X161" s="745"/>
      <c r="Y161" s="276"/>
      <c r="Z161" s="554"/>
      <c r="AA161" s="276"/>
      <c r="AB161" s="554"/>
      <c r="AY161" s="732"/>
      <c r="AZ161" s="732"/>
    </row>
    <row r="162" spans="1:52" s="430" customFormat="1" ht="24" hidden="1" customHeight="1" x14ac:dyDescent="0.2">
      <c r="A162" s="697"/>
      <c r="B162" s="83" t="s">
        <v>550</v>
      </c>
      <c r="C162" s="276" t="s">
        <v>551</v>
      </c>
      <c r="D162" s="554"/>
      <c r="E162" s="276"/>
      <c r="F162" s="723"/>
      <c r="G162" s="276"/>
      <c r="H162" s="276"/>
      <c r="I162" s="276"/>
      <c r="J162" s="276"/>
      <c r="K162" s="276"/>
      <c r="L162" s="276"/>
      <c r="M162" s="554"/>
      <c r="N162" s="276"/>
      <c r="O162" s="276"/>
      <c r="P162" s="276"/>
      <c r="Q162" s="276"/>
      <c r="R162" s="276"/>
      <c r="S162" s="276"/>
      <c r="T162" s="276"/>
      <c r="U162" s="277">
        <f>SUM(U163:U179)</f>
        <v>1606123062.9572918</v>
      </c>
      <c r="V162" s="554"/>
      <c r="W162" s="745"/>
      <c r="X162" s="745"/>
      <c r="Y162" s="276"/>
      <c r="Z162" s="554"/>
      <c r="AA162" s="276"/>
      <c r="AB162" s="554"/>
      <c r="AY162" s="732"/>
      <c r="AZ162" s="732"/>
    </row>
    <row r="163" spans="1:52" s="430" customFormat="1" hidden="1" x14ac:dyDescent="0.2">
      <c r="A163" s="697"/>
      <c r="B163" s="83"/>
      <c r="C163" s="68" t="s">
        <v>547</v>
      </c>
      <c r="D163" s="278" t="s">
        <v>553</v>
      </c>
      <c r="E163" s="235" t="s">
        <v>552</v>
      </c>
      <c r="F163" s="278" t="s">
        <v>554</v>
      </c>
      <c r="G163" s="83"/>
      <c r="H163" s="371"/>
      <c r="I163" s="371"/>
      <c r="J163" s="371"/>
      <c r="K163" s="83" t="s">
        <v>72</v>
      </c>
      <c r="L163" s="83" t="s">
        <v>72</v>
      </c>
      <c r="M163" s="83" t="s">
        <v>72</v>
      </c>
      <c r="N163" s="83">
        <v>2007</v>
      </c>
      <c r="O163" s="83" t="s">
        <v>72</v>
      </c>
      <c r="P163" s="83" t="s">
        <v>72</v>
      </c>
      <c r="Q163" s="83" t="s">
        <v>72</v>
      </c>
      <c r="R163" s="83" t="s">
        <v>72</v>
      </c>
      <c r="S163" s="83" t="s">
        <v>72</v>
      </c>
      <c r="T163" s="83" t="s">
        <v>81</v>
      </c>
      <c r="U163" s="259">
        <v>542147500</v>
      </c>
      <c r="V163" s="82" t="s">
        <v>421</v>
      </c>
      <c r="W163" s="82"/>
      <c r="X163" s="82"/>
      <c r="Y163" s="368" t="s">
        <v>72</v>
      </c>
      <c r="Z163" s="82" t="s">
        <v>652</v>
      </c>
      <c r="AA163" s="369" t="s">
        <v>683</v>
      </c>
      <c r="AB163" s="82" t="s">
        <v>421</v>
      </c>
      <c r="AY163" s="732"/>
      <c r="AZ163" s="732"/>
    </row>
    <row r="164" spans="1:52" s="430" customFormat="1" hidden="1" x14ac:dyDescent="0.2">
      <c r="A164" s="697"/>
      <c r="B164" s="83"/>
      <c r="C164" s="68"/>
      <c r="D164" s="83"/>
      <c r="E164" s="235" t="s">
        <v>555</v>
      </c>
      <c r="F164" s="83"/>
      <c r="G164" s="278" t="s">
        <v>74</v>
      </c>
      <c r="H164" s="371"/>
      <c r="I164" s="371"/>
      <c r="J164" s="371"/>
      <c r="K164" s="83" t="s">
        <v>72</v>
      </c>
      <c r="L164" s="83" t="s">
        <v>72</v>
      </c>
      <c r="M164" s="83" t="s">
        <v>72</v>
      </c>
      <c r="N164" s="83">
        <v>2007</v>
      </c>
      <c r="O164" s="83" t="s">
        <v>72</v>
      </c>
      <c r="P164" s="83" t="s">
        <v>72</v>
      </c>
      <c r="Q164" s="83" t="s">
        <v>72</v>
      </c>
      <c r="R164" s="83" t="s">
        <v>72</v>
      </c>
      <c r="S164" s="83" t="s">
        <v>72</v>
      </c>
      <c r="T164" s="83" t="s">
        <v>81</v>
      </c>
      <c r="U164" s="259">
        <v>113138009.09090909</v>
      </c>
      <c r="V164" s="82" t="s">
        <v>421</v>
      </c>
      <c r="W164" s="82"/>
      <c r="X164" s="82"/>
      <c r="Y164" s="368" t="s">
        <v>72</v>
      </c>
      <c r="Z164" s="82" t="s">
        <v>652</v>
      </c>
      <c r="AA164" s="369" t="s">
        <v>683</v>
      </c>
      <c r="AB164" s="82" t="s">
        <v>421</v>
      </c>
      <c r="AY164" s="732"/>
      <c r="AZ164" s="732"/>
    </row>
    <row r="165" spans="1:52" s="430" customFormat="1" hidden="1" x14ac:dyDescent="0.2">
      <c r="A165" s="697"/>
      <c r="B165" s="83"/>
      <c r="C165" s="68"/>
      <c r="D165" s="83"/>
      <c r="E165" s="235" t="s">
        <v>556</v>
      </c>
      <c r="F165" s="83" t="s">
        <v>557</v>
      </c>
      <c r="G165" s="278" t="s">
        <v>74</v>
      </c>
      <c r="H165" s="371"/>
      <c r="I165" s="371"/>
      <c r="J165" s="371"/>
      <c r="K165" s="83" t="s">
        <v>72</v>
      </c>
      <c r="L165" s="83" t="s">
        <v>72</v>
      </c>
      <c r="M165" s="83" t="s">
        <v>72</v>
      </c>
      <c r="N165" s="83">
        <v>2007</v>
      </c>
      <c r="O165" s="83" t="s">
        <v>72</v>
      </c>
      <c r="P165" s="83" t="s">
        <v>72</v>
      </c>
      <c r="Q165" s="83" t="s">
        <v>72</v>
      </c>
      <c r="R165" s="83" t="s">
        <v>72</v>
      </c>
      <c r="S165" s="83" t="s">
        <v>72</v>
      </c>
      <c r="T165" s="83" t="s">
        <v>81</v>
      </c>
      <c r="U165" s="259">
        <v>92177409</v>
      </c>
      <c r="V165" s="82" t="s">
        <v>421</v>
      </c>
      <c r="W165" s="82"/>
      <c r="X165" s="82"/>
      <c r="Y165" s="368" t="s">
        <v>72</v>
      </c>
      <c r="Z165" s="82" t="s">
        <v>652</v>
      </c>
      <c r="AA165" s="369" t="s">
        <v>683</v>
      </c>
      <c r="AB165" s="82" t="s">
        <v>421</v>
      </c>
      <c r="AY165" s="732"/>
      <c r="AZ165" s="732"/>
    </row>
    <row r="166" spans="1:52" s="430" customFormat="1" hidden="1" x14ac:dyDescent="0.2">
      <c r="A166" s="697"/>
      <c r="B166" s="83"/>
      <c r="C166" s="68"/>
      <c r="D166" s="83" t="s">
        <v>553</v>
      </c>
      <c r="E166" s="235" t="s">
        <v>552</v>
      </c>
      <c r="F166" s="88" t="s">
        <v>179</v>
      </c>
      <c r="G166" s="278" t="s">
        <v>74</v>
      </c>
      <c r="H166" s="371"/>
      <c r="I166" s="371"/>
      <c r="J166" s="371"/>
      <c r="K166" s="83" t="s">
        <v>72</v>
      </c>
      <c r="L166" s="83" t="s">
        <v>72</v>
      </c>
      <c r="M166" s="83" t="s">
        <v>72</v>
      </c>
      <c r="N166" s="83">
        <v>2008</v>
      </c>
      <c r="O166" s="83" t="s">
        <v>72</v>
      </c>
      <c r="P166" s="83" t="s">
        <v>72</v>
      </c>
      <c r="Q166" s="83" t="s">
        <v>72</v>
      </c>
      <c r="R166" s="83" t="s">
        <v>72</v>
      </c>
      <c r="S166" s="83" t="s">
        <v>72</v>
      </c>
      <c r="T166" s="83" t="s">
        <v>81</v>
      </c>
      <c r="U166" s="259">
        <v>49417722.060921095</v>
      </c>
      <c r="V166" s="82" t="s">
        <v>421</v>
      </c>
      <c r="W166" s="82"/>
      <c r="X166" s="82"/>
      <c r="Y166" s="368" t="s">
        <v>72</v>
      </c>
      <c r="Z166" s="82" t="s">
        <v>652</v>
      </c>
      <c r="AA166" s="369" t="s">
        <v>683</v>
      </c>
      <c r="AB166" s="82" t="s">
        <v>421</v>
      </c>
      <c r="AY166" s="732"/>
      <c r="AZ166" s="732"/>
    </row>
    <row r="167" spans="1:52" s="430" customFormat="1" hidden="1" x14ac:dyDescent="0.2">
      <c r="A167" s="697"/>
      <c r="B167" s="83"/>
      <c r="C167" s="68"/>
      <c r="D167" s="83" t="s">
        <v>553</v>
      </c>
      <c r="E167" s="235" t="s">
        <v>552</v>
      </c>
      <c r="F167" s="88" t="s">
        <v>559</v>
      </c>
      <c r="G167" s="278" t="s">
        <v>74</v>
      </c>
      <c r="H167" s="371"/>
      <c r="I167" s="371"/>
      <c r="J167" s="371"/>
      <c r="K167" s="83" t="s">
        <v>72</v>
      </c>
      <c r="L167" s="83" t="s">
        <v>72</v>
      </c>
      <c r="M167" s="83" t="s">
        <v>72</v>
      </c>
      <c r="N167" s="83">
        <v>2008</v>
      </c>
      <c r="O167" s="83" t="s">
        <v>72</v>
      </c>
      <c r="P167" s="83" t="s">
        <v>72</v>
      </c>
      <c r="Q167" s="83" t="s">
        <v>72</v>
      </c>
      <c r="R167" s="83" t="s">
        <v>72</v>
      </c>
      <c r="S167" s="83" t="s">
        <v>72</v>
      </c>
      <c r="T167" s="83" t="s">
        <v>81</v>
      </c>
      <c r="U167" s="259">
        <v>31925375</v>
      </c>
      <c r="V167" s="82" t="s">
        <v>421</v>
      </c>
      <c r="W167" s="82"/>
      <c r="X167" s="82"/>
      <c r="Y167" s="368" t="s">
        <v>72</v>
      </c>
      <c r="Z167" s="82" t="s">
        <v>652</v>
      </c>
      <c r="AA167" s="369" t="s">
        <v>683</v>
      </c>
      <c r="AB167" s="82" t="s">
        <v>421</v>
      </c>
      <c r="AY167" s="732"/>
      <c r="AZ167" s="732"/>
    </row>
    <row r="168" spans="1:52" s="430" customFormat="1" hidden="1" x14ac:dyDescent="0.2">
      <c r="A168" s="697"/>
      <c r="B168" s="83"/>
      <c r="C168" s="68"/>
      <c r="D168" s="83"/>
      <c r="E168" s="235" t="s">
        <v>552</v>
      </c>
      <c r="F168" s="88" t="s">
        <v>561</v>
      </c>
      <c r="G168" s="83"/>
      <c r="H168" s="371"/>
      <c r="I168" s="371"/>
      <c r="J168" s="371"/>
      <c r="K168" s="83" t="s">
        <v>72</v>
      </c>
      <c r="L168" s="83" t="s">
        <v>72</v>
      </c>
      <c r="M168" s="83" t="s">
        <v>72</v>
      </c>
      <c r="N168" s="83">
        <v>2008</v>
      </c>
      <c r="O168" s="83" t="s">
        <v>72</v>
      </c>
      <c r="P168" s="83" t="s">
        <v>72</v>
      </c>
      <c r="Q168" s="83" t="s">
        <v>72</v>
      </c>
      <c r="R168" s="83" t="s">
        <v>72</v>
      </c>
      <c r="S168" s="83" t="s">
        <v>72</v>
      </c>
      <c r="T168" s="83" t="s">
        <v>81</v>
      </c>
      <c r="U168" s="259">
        <v>144990000</v>
      </c>
      <c r="V168" s="82" t="s">
        <v>421</v>
      </c>
      <c r="W168" s="82"/>
      <c r="X168" s="82"/>
      <c r="Y168" s="368" t="s">
        <v>72</v>
      </c>
      <c r="Z168" s="82" t="s">
        <v>652</v>
      </c>
      <c r="AA168" s="369" t="s">
        <v>683</v>
      </c>
      <c r="AB168" s="82" t="s">
        <v>421</v>
      </c>
      <c r="AY168" s="732"/>
      <c r="AZ168" s="732"/>
    </row>
    <row r="169" spans="1:52" s="430" customFormat="1" hidden="1" x14ac:dyDescent="0.2">
      <c r="A169" s="697"/>
      <c r="B169" s="83"/>
      <c r="C169" s="68"/>
      <c r="D169" s="83"/>
      <c r="E169" s="269" t="s">
        <v>563</v>
      </c>
      <c r="F169" s="83" t="s">
        <v>559</v>
      </c>
      <c r="G169" s="278" t="s">
        <v>74</v>
      </c>
      <c r="H169" s="371"/>
      <c r="I169" s="371"/>
      <c r="J169" s="371"/>
      <c r="K169" s="83" t="s">
        <v>72</v>
      </c>
      <c r="L169" s="83" t="s">
        <v>72</v>
      </c>
      <c r="M169" s="83" t="s">
        <v>72</v>
      </c>
      <c r="N169" s="83">
        <v>2009</v>
      </c>
      <c r="O169" s="83" t="s">
        <v>72</v>
      </c>
      <c r="P169" s="83" t="s">
        <v>72</v>
      </c>
      <c r="Q169" s="83" t="s">
        <v>72</v>
      </c>
      <c r="R169" s="83" t="s">
        <v>72</v>
      </c>
      <c r="S169" s="83" t="s">
        <v>72</v>
      </c>
      <c r="T169" s="83" t="s">
        <v>81</v>
      </c>
      <c r="U169" s="259">
        <v>38452052.409165233</v>
      </c>
      <c r="V169" s="82" t="s">
        <v>421</v>
      </c>
      <c r="W169" s="82"/>
      <c r="X169" s="82"/>
      <c r="Y169" s="368" t="s">
        <v>72</v>
      </c>
      <c r="Z169" s="82" t="s">
        <v>652</v>
      </c>
      <c r="AA169" s="369" t="s">
        <v>683</v>
      </c>
      <c r="AB169" s="82" t="s">
        <v>421</v>
      </c>
      <c r="AY169" s="732"/>
      <c r="AZ169" s="732"/>
    </row>
    <row r="170" spans="1:52" s="430" customFormat="1" hidden="1" x14ac:dyDescent="0.2">
      <c r="A170" s="697"/>
      <c r="B170" s="83"/>
      <c r="C170" s="68"/>
      <c r="D170" s="83"/>
      <c r="E170" s="269" t="s">
        <v>564</v>
      </c>
      <c r="F170" s="83" t="s">
        <v>559</v>
      </c>
      <c r="G170" s="278" t="s">
        <v>74</v>
      </c>
      <c r="H170" s="371"/>
      <c r="I170" s="371"/>
      <c r="J170" s="371"/>
      <c r="K170" s="83" t="s">
        <v>72</v>
      </c>
      <c r="L170" s="83" t="s">
        <v>72</v>
      </c>
      <c r="M170" s="83" t="s">
        <v>72</v>
      </c>
      <c r="N170" s="83">
        <v>2009</v>
      </c>
      <c r="O170" s="83" t="s">
        <v>72</v>
      </c>
      <c r="P170" s="83" t="s">
        <v>72</v>
      </c>
      <c r="Q170" s="83" t="s">
        <v>72</v>
      </c>
      <c r="R170" s="83" t="s">
        <v>72</v>
      </c>
      <c r="S170" s="83" t="s">
        <v>72</v>
      </c>
      <c r="T170" s="83" t="s">
        <v>81</v>
      </c>
      <c r="U170" s="259">
        <v>48571013.569471873</v>
      </c>
      <c r="V170" s="82" t="s">
        <v>421</v>
      </c>
      <c r="W170" s="82"/>
      <c r="X170" s="82"/>
      <c r="Y170" s="368" t="s">
        <v>72</v>
      </c>
      <c r="Z170" s="82" t="s">
        <v>652</v>
      </c>
      <c r="AA170" s="369" t="s">
        <v>683</v>
      </c>
      <c r="AB170" s="82" t="s">
        <v>421</v>
      </c>
      <c r="AY170" s="732"/>
      <c r="AZ170" s="732"/>
    </row>
    <row r="171" spans="1:52" s="430" customFormat="1" hidden="1" x14ac:dyDescent="0.2">
      <c r="A171" s="697"/>
      <c r="B171" s="83"/>
      <c r="C171" s="68"/>
      <c r="D171" s="83"/>
      <c r="E171" s="269" t="s">
        <v>565</v>
      </c>
      <c r="F171" s="83" t="s">
        <v>559</v>
      </c>
      <c r="G171" s="278" t="s">
        <v>74</v>
      </c>
      <c r="H171" s="371"/>
      <c r="I171" s="371"/>
      <c r="J171" s="371"/>
      <c r="K171" s="83" t="s">
        <v>72</v>
      </c>
      <c r="L171" s="83" t="s">
        <v>72</v>
      </c>
      <c r="M171" s="83" t="s">
        <v>72</v>
      </c>
      <c r="N171" s="83">
        <v>2009</v>
      </c>
      <c r="O171" s="83" t="s">
        <v>72</v>
      </c>
      <c r="P171" s="83" t="s">
        <v>72</v>
      </c>
      <c r="Q171" s="83" t="s">
        <v>72</v>
      </c>
      <c r="R171" s="83" t="s">
        <v>72</v>
      </c>
      <c r="S171" s="83" t="s">
        <v>72</v>
      </c>
      <c r="T171" s="83" t="s">
        <v>81</v>
      </c>
      <c r="U171" s="259">
        <v>37998722.949183494</v>
      </c>
      <c r="V171" s="82" t="s">
        <v>421</v>
      </c>
      <c r="W171" s="82"/>
      <c r="X171" s="82"/>
      <c r="Y171" s="368" t="s">
        <v>72</v>
      </c>
      <c r="Z171" s="82" t="s">
        <v>652</v>
      </c>
      <c r="AA171" s="369" t="s">
        <v>683</v>
      </c>
      <c r="AB171" s="82" t="s">
        <v>421</v>
      </c>
      <c r="AY171" s="732"/>
      <c r="AZ171" s="732"/>
    </row>
    <row r="172" spans="1:52" s="430" customFormat="1" hidden="1" x14ac:dyDescent="0.2">
      <c r="A172" s="697"/>
      <c r="B172" s="83"/>
      <c r="C172" s="68"/>
      <c r="D172" s="83"/>
      <c r="E172" s="269" t="s">
        <v>566</v>
      </c>
      <c r="F172" s="83" t="s">
        <v>559</v>
      </c>
      <c r="G172" s="278" t="s">
        <v>74</v>
      </c>
      <c r="H172" s="371"/>
      <c r="I172" s="371"/>
      <c r="J172" s="371"/>
      <c r="K172" s="83" t="s">
        <v>72</v>
      </c>
      <c r="L172" s="83" t="s">
        <v>72</v>
      </c>
      <c r="M172" s="83" t="s">
        <v>72</v>
      </c>
      <c r="N172" s="83">
        <v>2009</v>
      </c>
      <c r="O172" s="83" t="s">
        <v>72</v>
      </c>
      <c r="P172" s="83" t="s">
        <v>72</v>
      </c>
      <c r="Q172" s="83" t="s">
        <v>72</v>
      </c>
      <c r="R172" s="83" t="s">
        <v>72</v>
      </c>
      <c r="S172" s="83" t="s">
        <v>72</v>
      </c>
      <c r="T172" s="83" t="s">
        <v>81</v>
      </c>
      <c r="U172" s="259">
        <v>48424288.632647425</v>
      </c>
      <c r="V172" s="82" t="s">
        <v>421</v>
      </c>
      <c r="W172" s="82"/>
      <c r="X172" s="82"/>
      <c r="Y172" s="368" t="s">
        <v>72</v>
      </c>
      <c r="Z172" s="82" t="s">
        <v>652</v>
      </c>
      <c r="AA172" s="369" t="s">
        <v>683</v>
      </c>
      <c r="AB172" s="82" t="s">
        <v>421</v>
      </c>
      <c r="AY172" s="732"/>
      <c r="AZ172" s="732"/>
    </row>
    <row r="173" spans="1:52" s="430" customFormat="1" hidden="1" x14ac:dyDescent="0.2">
      <c r="A173" s="697"/>
      <c r="B173" s="83"/>
      <c r="C173" s="68"/>
      <c r="D173" s="371"/>
      <c r="E173" s="270" t="s">
        <v>567</v>
      </c>
      <c r="F173" s="88" t="s">
        <v>331</v>
      </c>
      <c r="G173" s="278" t="s">
        <v>74</v>
      </c>
      <c r="H173" s="371"/>
      <c r="I173" s="371"/>
      <c r="J173" s="371"/>
      <c r="K173" s="83" t="s">
        <v>72</v>
      </c>
      <c r="L173" s="83" t="s">
        <v>72</v>
      </c>
      <c r="M173" s="83" t="s">
        <v>72</v>
      </c>
      <c r="N173" s="83">
        <v>2011</v>
      </c>
      <c r="O173" s="83" t="s">
        <v>72</v>
      </c>
      <c r="P173" s="83" t="s">
        <v>72</v>
      </c>
      <c r="Q173" s="83" t="s">
        <v>72</v>
      </c>
      <c r="R173" s="83" t="s">
        <v>72</v>
      </c>
      <c r="S173" s="83" t="s">
        <v>72</v>
      </c>
      <c r="T173" s="83" t="s">
        <v>81</v>
      </c>
      <c r="U173" s="259">
        <v>28555200</v>
      </c>
      <c r="V173" s="380" t="s">
        <v>72</v>
      </c>
      <c r="W173" s="380"/>
      <c r="X173" s="380"/>
      <c r="Y173" s="368" t="s">
        <v>72</v>
      </c>
      <c r="Z173" s="380" t="s">
        <v>72</v>
      </c>
      <c r="AA173" s="369" t="s">
        <v>683</v>
      </c>
      <c r="AB173" s="380" t="s">
        <v>72</v>
      </c>
      <c r="AY173" s="732"/>
      <c r="AZ173" s="732"/>
    </row>
    <row r="174" spans="1:52" s="430" customFormat="1" hidden="1" x14ac:dyDescent="0.2">
      <c r="A174" s="697"/>
      <c r="B174" s="83"/>
      <c r="C174" s="68"/>
      <c r="D174" s="371"/>
      <c r="E174" s="270" t="s">
        <v>568</v>
      </c>
      <c r="F174" s="88" t="s">
        <v>331</v>
      </c>
      <c r="G174" s="278" t="s">
        <v>74</v>
      </c>
      <c r="H174" s="371"/>
      <c r="I174" s="371"/>
      <c r="J174" s="371"/>
      <c r="K174" s="83" t="s">
        <v>72</v>
      </c>
      <c r="L174" s="83" t="s">
        <v>72</v>
      </c>
      <c r="M174" s="83" t="s">
        <v>72</v>
      </c>
      <c r="N174" s="83">
        <v>2011</v>
      </c>
      <c r="O174" s="83" t="s">
        <v>72</v>
      </c>
      <c r="P174" s="83" t="s">
        <v>72</v>
      </c>
      <c r="Q174" s="83" t="s">
        <v>72</v>
      </c>
      <c r="R174" s="83" t="s">
        <v>72</v>
      </c>
      <c r="S174" s="83" t="s">
        <v>72</v>
      </c>
      <c r="T174" s="83" t="s">
        <v>81</v>
      </c>
      <c r="U174" s="259">
        <v>190973797.81375316</v>
      </c>
      <c r="V174" s="82" t="s">
        <v>421</v>
      </c>
      <c r="W174" s="82"/>
      <c r="X174" s="82"/>
      <c r="Y174" s="368" t="s">
        <v>72</v>
      </c>
      <c r="Z174" s="82" t="s">
        <v>652</v>
      </c>
      <c r="AA174" s="369" t="s">
        <v>683</v>
      </c>
      <c r="AB174" s="82" t="s">
        <v>421</v>
      </c>
      <c r="AY174" s="732"/>
      <c r="AZ174" s="732"/>
    </row>
    <row r="175" spans="1:52" s="430" customFormat="1" hidden="1" x14ac:dyDescent="0.2">
      <c r="A175" s="697"/>
      <c r="B175" s="83"/>
      <c r="C175" s="68"/>
      <c r="D175" s="371"/>
      <c r="E175" s="271" t="s">
        <v>569</v>
      </c>
      <c r="F175" s="88" t="s">
        <v>570</v>
      </c>
      <c r="G175" s="278" t="s">
        <v>74</v>
      </c>
      <c r="H175" s="371"/>
      <c r="I175" s="371"/>
      <c r="J175" s="371"/>
      <c r="K175" s="83" t="s">
        <v>72</v>
      </c>
      <c r="L175" s="83" t="s">
        <v>72</v>
      </c>
      <c r="M175" s="83" t="s">
        <v>72</v>
      </c>
      <c r="N175" s="83">
        <v>2011</v>
      </c>
      <c r="O175" s="83" t="s">
        <v>72</v>
      </c>
      <c r="P175" s="83" t="s">
        <v>72</v>
      </c>
      <c r="Q175" s="83" t="s">
        <v>72</v>
      </c>
      <c r="R175" s="83" t="s">
        <v>72</v>
      </c>
      <c r="S175" s="83" t="s">
        <v>72</v>
      </c>
      <c r="T175" s="83" t="s">
        <v>81</v>
      </c>
      <c r="U175" s="259">
        <v>45808789.228301749</v>
      </c>
      <c r="V175" s="82" t="s">
        <v>421</v>
      </c>
      <c r="W175" s="82"/>
      <c r="X175" s="82"/>
      <c r="Y175" s="368" t="s">
        <v>72</v>
      </c>
      <c r="Z175" s="82" t="s">
        <v>652</v>
      </c>
      <c r="AA175" s="369" t="s">
        <v>683</v>
      </c>
      <c r="AB175" s="82" t="s">
        <v>421</v>
      </c>
      <c r="AY175" s="732"/>
      <c r="AZ175" s="732"/>
    </row>
    <row r="176" spans="1:52" s="430" customFormat="1" ht="30" hidden="1" x14ac:dyDescent="0.2">
      <c r="A176" s="697"/>
      <c r="B176" s="83"/>
      <c r="C176" s="68"/>
      <c r="D176" s="371"/>
      <c r="E176" s="271" t="s">
        <v>571</v>
      </c>
      <c r="F176" s="88" t="s">
        <v>179</v>
      </c>
      <c r="G176" s="278" t="s">
        <v>74</v>
      </c>
      <c r="H176" s="371"/>
      <c r="I176" s="371"/>
      <c r="J176" s="371"/>
      <c r="K176" s="83" t="s">
        <v>72</v>
      </c>
      <c r="L176" s="83" t="s">
        <v>72</v>
      </c>
      <c r="M176" s="83" t="s">
        <v>72</v>
      </c>
      <c r="N176" s="83">
        <v>2011</v>
      </c>
      <c r="O176" s="83" t="s">
        <v>72</v>
      </c>
      <c r="P176" s="83" t="s">
        <v>72</v>
      </c>
      <c r="Q176" s="83" t="s">
        <v>72</v>
      </c>
      <c r="R176" s="83" t="s">
        <v>72</v>
      </c>
      <c r="S176" s="83" t="s">
        <v>72</v>
      </c>
      <c r="T176" s="83" t="s">
        <v>81</v>
      </c>
      <c r="U176" s="259">
        <v>49581667.460581496</v>
      </c>
      <c r="V176" s="82" t="s">
        <v>421</v>
      </c>
      <c r="W176" s="82"/>
      <c r="X176" s="82"/>
      <c r="Y176" s="368" t="s">
        <v>72</v>
      </c>
      <c r="Z176" s="82" t="s">
        <v>652</v>
      </c>
      <c r="AA176" s="369" t="s">
        <v>683</v>
      </c>
      <c r="AB176" s="82" t="s">
        <v>421</v>
      </c>
      <c r="AY176" s="732"/>
      <c r="AZ176" s="732"/>
    </row>
    <row r="177" spans="1:52" s="430" customFormat="1" ht="14" hidden="1" x14ac:dyDescent="0.2">
      <c r="A177" s="697"/>
      <c r="B177" s="83"/>
      <c r="C177" s="68"/>
      <c r="D177" s="371"/>
      <c r="E177" s="271"/>
      <c r="F177" s="88"/>
      <c r="G177" s="278"/>
      <c r="H177" s="371"/>
      <c r="I177" s="371"/>
      <c r="J177" s="371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259"/>
      <c r="V177" s="82" t="s">
        <v>421</v>
      </c>
      <c r="W177" s="82"/>
      <c r="X177" s="82"/>
      <c r="Y177" s="368" t="s">
        <v>72</v>
      </c>
      <c r="Z177" s="82" t="s">
        <v>652</v>
      </c>
      <c r="AA177" s="369" t="s">
        <v>683</v>
      </c>
      <c r="AB177" s="82" t="s">
        <v>421</v>
      </c>
      <c r="AY177" s="732"/>
      <c r="AZ177" s="732"/>
    </row>
    <row r="178" spans="1:52" s="430" customFormat="1" ht="30" hidden="1" x14ac:dyDescent="0.2">
      <c r="A178" s="697"/>
      <c r="B178" s="83"/>
      <c r="C178" s="68"/>
      <c r="D178" s="83" t="s">
        <v>72</v>
      </c>
      <c r="E178" s="271" t="s">
        <v>571</v>
      </c>
      <c r="F178" s="88" t="s">
        <v>179</v>
      </c>
      <c r="G178" s="83" t="s">
        <v>74</v>
      </c>
      <c r="H178" s="371"/>
      <c r="I178" s="371"/>
      <c r="J178" s="371"/>
      <c r="K178" s="83" t="s">
        <v>72</v>
      </c>
      <c r="L178" s="83" t="s">
        <v>72</v>
      </c>
      <c r="M178" s="83" t="s">
        <v>72</v>
      </c>
      <c r="N178" s="83">
        <v>2011</v>
      </c>
      <c r="O178" s="83" t="s">
        <v>72</v>
      </c>
      <c r="P178" s="83" t="s">
        <v>72</v>
      </c>
      <c r="Q178" s="83" t="s">
        <v>72</v>
      </c>
      <c r="R178" s="83" t="s">
        <v>72</v>
      </c>
      <c r="S178" s="83" t="s">
        <v>72</v>
      </c>
      <c r="T178" s="83" t="s">
        <v>81</v>
      </c>
      <c r="U178" s="96">
        <v>49581515.742357068</v>
      </c>
      <c r="V178" s="82" t="s">
        <v>421</v>
      </c>
      <c r="W178" s="82"/>
      <c r="X178" s="82"/>
      <c r="Y178" s="368" t="s">
        <v>72</v>
      </c>
      <c r="Z178" s="82" t="s">
        <v>652</v>
      </c>
      <c r="AA178" s="369" t="s">
        <v>683</v>
      </c>
      <c r="AB178" s="82" t="s">
        <v>421</v>
      </c>
      <c r="AY178" s="732"/>
      <c r="AZ178" s="732"/>
    </row>
    <row r="179" spans="1:52" s="430" customFormat="1" ht="30.75" hidden="1" customHeight="1" x14ac:dyDescent="0.2">
      <c r="A179" s="697"/>
      <c r="B179" s="83"/>
      <c r="C179" s="68"/>
      <c r="D179" s="83"/>
      <c r="E179" s="235" t="s">
        <v>754</v>
      </c>
      <c r="F179" s="88" t="s">
        <v>755</v>
      </c>
      <c r="G179" s="83" t="s">
        <v>74</v>
      </c>
      <c r="H179" s="371"/>
      <c r="I179" s="371"/>
      <c r="J179" s="371"/>
      <c r="K179" s="83"/>
      <c r="L179" s="83"/>
      <c r="M179" s="83"/>
      <c r="N179" s="83">
        <v>2012</v>
      </c>
      <c r="O179" s="83"/>
      <c r="P179" s="83"/>
      <c r="Q179" s="83"/>
      <c r="R179" s="83"/>
      <c r="S179" s="83"/>
      <c r="T179" s="83" t="s">
        <v>81</v>
      </c>
      <c r="U179" s="96">
        <v>94380000</v>
      </c>
      <c r="V179" s="82" t="s">
        <v>421</v>
      </c>
      <c r="W179" s="82"/>
      <c r="X179" s="82"/>
      <c r="Y179" s="368"/>
      <c r="Z179" s="83" t="s">
        <v>652</v>
      </c>
      <c r="AA179" s="257" t="s">
        <v>683</v>
      </c>
      <c r="AB179" s="82" t="s">
        <v>421</v>
      </c>
      <c r="AY179" s="732"/>
      <c r="AZ179" s="732"/>
    </row>
    <row r="180" spans="1:52" s="430" customFormat="1" ht="14" hidden="1" x14ac:dyDescent="0.2">
      <c r="A180" s="697"/>
      <c r="B180" s="83"/>
      <c r="C180" s="68"/>
      <c r="D180" s="83"/>
      <c r="E180" s="271"/>
      <c r="F180" s="88"/>
      <c r="G180" s="83"/>
      <c r="H180" s="371"/>
      <c r="I180" s="371"/>
      <c r="J180" s="371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Y180" s="732"/>
      <c r="AZ180" s="732"/>
    </row>
    <row r="181" spans="1:52" s="445" customFormat="1" ht="22.5" hidden="1" customHeight="1" x14ac:dyDescent="0.2">
      <c r="B181" s="83" t="s">
        <v>572</v>
      </c>
      <c r="C181" s="276" t="s">
        <v>573</v>
      </c>
      <c r="D181" s="554"/>
      <c r="E181" s="235"/>
      <c r="F181" s="723"/>
      <c r="G181" s="235"/>
      <c r="H181" s="235"/>
      <c r="I181" s="235"/>
      <c r="J181" s="235"/>
      <c r="K181" s="235"/>
      <c r="L181" s="235"/>
      <c r="M181" s="554"/>
      <c r="N181" s="235"/>
      <c r="O181" s="235"/>
      <c r="P181" s="235"/>
      <c r="Q181" s="235"/>
      <c r="R181" s="235"/>
      <c r="S181" s="235"/>
      <c r="T181" s="235"/>
      <c r="U181" s="260">
        <f>SUM(U182:U202)</f>
        <v>1496632548.1137438</v>
      </c>
      <c r="V181" s="554"/>
      <c r="W181" s="745"/>
      <c r="X181" s="745"/>
      <c r="Y181" s="235"/>
      <c r="Z181" s="554"/>
      <c r="AA181" s="235"/>
      <c r="AB181" s="554"/>
      <c r="AY181" s="731"/>
      <c r="AZ181" s="731"/>
    </row>
    <row r="182" spans="1:52" s="430" customFormat="1" hidden="1" x14ac:dyDescent="0.2">
      <c r="A182" s="697"/>
      <c r="B182" s="83"/>
      <c r="C182" s="68" t="s">
        <v>547</v>
      </c>
      <c r="D182" s="83" t="s">
        <v>575</v>
      </c>
      <c r="E182" s="235" t="s">
        <v>574</v>
      </c>
      <c r="F182" s="83" t="s">
        <v>331</v>
      </c>
      <c r="G182" s="83" t="s">
        <v>576</v>
      </c>
      <c r="H182" s="371"/>
      <c r="I182" s="371"/>
      <c r="J182" s="371"/>
      <c r="K182" s="83" t="s">
        <v>72</v>
      </c>
      <c r="L182" s="83" t="s">
        <v>72</v>
      </c>
      <c r="M182" s="83" t="s">
        <v>72</v>
      </c>
      <c r="N182" s="83">
        <v>2007</v>
      </c>
      <c r="O182" s="83" t="s">
        <v>72</v>
      </c>
      <c r="P182" s="83" t="s">
        <v>72</v>
      </c>
      <c r="Q182" s="83" t="s">
        <v>72</v>
      </c>
      <c r="R182" s="83" t="s">
        <v>72</v>
      </c>
      <c r="S182" s="83" t="s">
        <v>72</v>
      </c>
      <c r="T182" s="83" t="s">
        <v>81</v>
      </c>
      <c r="U182" s="259">
        <v>59701819.053074799</v>
      </c>
      <c r="V182" s="83" t="s">
        <v>421</v>
      </c>
      <c r="W182" s="83"/>
      <c r="X182" s="83"/>
      <c r="Y182" s="368" t="s">
        <v>72</v>
      </c>
      <c r="Z182" s="83" t="s">
        <v>645</v>
      </c>
      <c r="AA182" s="257" t="s">
        <v>684</v>
      </c>
      <c r="AB182" s="83" t="s">
        <v>421</v>
      </c>
      <c r="AY182" s="732"/>
      <c r="AZ182" s="732"/>
    </row>
    <row r="183" spans="1:52" s="430" customFormat="1" hidden="1" x14ac:dyDescent="0.2">
      <c r="A183" s="697"/>
      <c r="B183" s="83"/>
      <c r="C183" s="68"/>
      <c r="D183" s="83" t="s">
        <v>575</v>
      </c>
      <c r="E183" s="235" t="s">
        <v>574</v>
      </c>
      <c r="F183" s="83" t="s">
        <v>331</v>
      </c>
      <c r="G183" s="83" t="s">
        <v>576</v>
      </c>
      <c r="H183" s="371"/>
      <c r="I183" s="371"/>
      <c r="J183" s="371"/>
      <c r="K183" s="83" t="s">
        <v>72</v>
      </c>
      <c r="L183" s="83" t="s">
        <v>72</v>
      </c>
      <c r="M183" s="83" t="s">
        <v>72</v>
      </c>
      <c r="N183" s="83">
        <v>2007</v>
      </c>
      <c r="O183" s="83" t="s">
        <v>72</v>
      </c>
      <c r="P183" s="83" t="s">
        <v>72</v>
      </c>
      <c r="Q183" s="83" t="s">
        <v>72</v>
      </c>
      <c r="R183" s="83" t="s">
        <v>72</v>
      </c>
      <c r="S183" s="83" t="s">
        <v>72</v>
      </c>
      <c r="T183" s="83" t="s">
        <v>81</v>
      </c>
      <c r="U183" s="259">
        <v>40407322.540152147</v>
      </c>
      <c r="V183" s="83" t="s">
        <v>421</v>
      </c>
      <c r="W183" s="83"/>
      <c r="X183" s="83"/>
      <c r="Y183" s="368" t="s">
        <v>72</v>
      </c>
      <c r="Z183" s="83" t="s">
        <v>645</v>
      </c>
      <c r="AA183" s="257" t="s">
        <v>676</v>
      </c>
      <c r="AB183" s="83" t="s">
        <v>421</v>
      </c>
      <c r="AY183" s="732"/>
      <c r="AZ183" s="732"/>
    </row>
    <row r="184" spans="1:52" s="430" customFormat="1" hidden="1" x14ac:dyDescent="0.2">
      <c r="A184" s="697"/>
      <c r="B184" s="83"/>
      <c r="C184" s="68"/>
      <c r="D184" s="83" t="s">
        <v>575</v>
      </c>
      <c r="E184" s="235" t="s">
        <v>574</v>
      </c>
      <c r="F184" s="83" t="s">
        <v>331</v>
      </c>
      <c r="G184" s="83" t="s">
        <v>576</v>
      </c>
      <c r="H184" s="371"/>
      <c r="I184" s="371"/>
      <c r="J184" s="371"/>
      <c r="K184" s="83" t="s">
        <v>72</v>
      </c>
      <c r="L184" s="83" t="s">
        <v>72</v>
      </c>
      <c r="M184" s="83" t="s">
        <v>72</v>
      </c>
      <c r="N184" s="83">
        <v>2007</v>
      </c>
      <c r="O184" s="83" t="s">
        <v>72</v>
      </c>
      <c r="P184" s="83" t="s">
        <v>72</v>
      </c>
      <c r="Q184" s="83" t="s">
        <v>72</v>
      </c>
      <c r="R184" s="83" t="s">
        <v>72</v>
      </c>
      <c r="S184" s="83" t="s">
        <v>72</v>
      </c>
      <c r="T184" s="83" t="s">
        <v>81</v>
      </c>
      <c r="U184" s="259">
        <v>75258638.23103337</v>
      </c>
      <c r="V184" s="83" t="s">
        <v>421</v>
      </c>
      <c r="W184" s="83"/>
      <c r="X184" s="83"/>
      <c r="Y184" s="368" t="s">
        <v>72</v>
      </c>
      <c r="Z184" s="83" t="s">
        <v>645</v>
      </c>
      <c r="AA184" s="257" t="s">
        <v>685</v>
      </c>
      <c r="AB184" s="83" t="s">
        <v>421</v>
      </c>
      <c r="AY184" s="732"/>
      <c r="AZ184" s="732"/>
    </row>
    <row r="185" spans="1:52" s="430" customFormat="1" hidden="1" x14ac:dyDescent="0.2">
      <c r="A185" s="697"/>
      <c r="B185" s="83"/>
      <c r="C185" s="68"/>
      <c r="D185" s="83" t="s">
        <v>575</v>
      </c>
      <c r="E185" s="235" t="s">
        <v>574</v>
      </c>
      <c r="F185" s="83" t="s">
        <v>331</v>
      </c>
      <c r="G185" s="83" t="s">
        <v>576</v>
      </c>
      <c r="H185" s="371"/>
      <c r="I185" s="371"/>
      <c r="J185" s="371"/>
      <c r="K185" s="83" t="s">
        <v>72</v>
      </c>
      <c r="L185" s="83" t="s">
        <v>72</v>
      </c>
      <c r="M185" s="83" t="s">
        <v>72</v>
      </c>
      <c r="N185" s="83">
        <v>2007</v>
      </c>
      <c r="O185" s="83" t="s">
        <v>72</v>
      </c>
      <c r="P185" s="83" t="s">
        <v>72</v>
      </c>
      <c r="Q185" s="83" t="s">
        <v>72</v>
      </c>
      <c r="R185" s="83" t="s">
        <v>72</v>
      </c>
      <c r="S185" s="83" t="s">
        <v>72</v>
      </c>
      <c r="T185" s="83" t="s">
        <v>81</v>
      </c>
      <c r="U185" s="259">
        <v>98765598.118766889</v>
      </c>
      <c r="V185" s="83" t="s">
        <v>421</v>
      </c>
      <c r="W185" s="83"/>
      <c r="X185" s="83"/>
      <c r="Y185" s="368" t="s">
        <v>72</v>
      </c>
      <c r="Z185" s="83" t="s">
        <v>645</v>
      </c>
      <c r="AA185" s="257" t="s">
        <v>686</v>
      </c>
      <c r="AB185" s="83" t="s">
        <v>421</v>
      </c>
      <c r="AY185" s="732"/>
      <c r="AZ185" s="732"/>
    </row>
    <row r="186" spans="1:52" s="430" customFormat="1" hidden="1" x14ac:dyDescent="0.2">
      <c r="A186" s="697"/>
      <c r="B186" s="83"/>
      <c r="C186" s="68"/>
      <c r="D186" s="83" t="s">
        <v>575</v>
      </c>
      <c r="E186" s="235" t="s">
        <v>574</v>
      </c>
      <c r="F186" s="83" t="s">
        <v>331</v>
      </c>
      <c r="G186" s="83" t="s">
        <v>576</v>
      </c>
      <c r="H186" s="371"/>
      <c r="I186" s="371"/>
      <c r="J186" s="371"/>
      <c r="K186" s="83" t="s">
        <v>72</v>
      </c>
      <c r="L186" s="83" t="s">
        <v>72</v>
      </c>
      <c r="M186" s="83" t="s">
        <v>72</v>
      </c>
      <c r="N186" s="83">
        <v>2007</v>
      </c>
      <c r="O186" s="83" t="s">
        <v>72</v>
      </c>
      <c r="P186" s="83" t="s">
        <v>72</v>
      </c>
      <c r="Q186" s="83" t="s">
        <v>72</v>
      </c>
      <c r="R186" s="83" t="s">
        <v>72</v>
      </c>
      <c r="S186" s="83" t="s">
        <v>72</v>
      </c>
      <c r="T186" s="83" t="s">
        <v>81</v>
      </c>
      <c r="U186" s="259">
        <v>83605780.884765312</v>
      </c>
      <c r="V186" s="83" t="s">
        <v>421</v>
      </c>
      <c r="W186" s="83"/>
      <c r="X186" s="83"/>
      <c r="Y186" s="368" t="s">
        <v>72</v>
      </c>
      <c r="Z186" s="83" t="s">
        <v>645</v>
      </c>
      <c r="AA186" s="257" t="s">
        <v>687</v>
      </c>
      <c r="AB186" s="83" t="s">
        <v>421</v>
      </c>
      <c r="AY186" s="732"/>
      <c r="AZ186" s="732"/>
    </row>
    <row r="187" spans="1:52" s="430" customFormat="1" hidden="1" x14ac:dyDescent="0.2">
      <c r="A187" s="697"/>
      <c r="B187" s="83"/>
      <c r="C187" s="68"/>
      <c r="D187" s="83" t="s">
        <v>575</v>
      </c>
      <c r="E187" s="235" t="s">
        <v>574</v>
      </c>
      <c r="F187" s="83" t="s">
        <v>331</v>
      </c>
      <c r="G187" s="83" t="s">
        <v>576</v>
      </c>
      <c r="H187" s="371"/>
      <c r="I187" s="371"/>
      <c r="J187" s="371"/>
      <c r="K187" s="83" t="s">
        <v>72</v>
      </c>
      <c r="L187" s="83" t="s">
        <v>72</v>
      </c>
      <c r="M187" s="83" t="s">
        <v>72</v>
      </c>
      <c r="N187" s="83">
        <v>2007</v>
      </c>
      <c r="O187" s="83" t="s">
        <v>72</v>
      </c>
      <c r="P187" s="83" t="s">
        <v>72</v>
      </c>
      <c r="Q187" s="83" t="s">
        <v>72</v>
      </c>
      <c r="R187" s="83" t="s">
        <v>72</v>
      </c>
      <c r="S187" s="83" t="s">
        <v>72</v>
      </c>
      <c r="T187" s="83" t="s">
        <v>81</v>
      </c>
      <c r="U187" s="259">
        <v>58285138.324817069</v>
      </c>
      <c r="V187" s="83" t="s">
        <v>421</v>
      </c>
      <c r="W187" s="83"/>
      <c r="X187" s="83"/>
      <c r="Y187" s="368" t="s">
        <v>72</v>
      </c>
      <c r="Z187" s="83" t="s">
        <v>645</v>
      </c>
      <c r="AA187" s="257" t="s">
        <v>688</v>
      </c>
      <c r="AB187" s="83" t="s">
        <v>421</v>
      </c>
      <c r="AY187" s="732"/>
      <c r="AZ187" s="732"/>
    </row>
    <row r="188" spans="1:52" s="430" customFormat="1" hidden="1" x14ac:dyDescent="0.2">
      <c r="A188" s="697"/>
      <c r="B188" s="83"/>
      <c r="C188" s="68"/>
      <c r="D188" s="83" t="s">
        <v>575</v>
      </c>
      <c r="E188" s="235" t="s">
        <v>574</v>
      </c>
      <c r="F188" s="83" t="s">
        <v>331</v>
      </c>
      <c r="G188" s="83" t="s">
        <v>576</v>
      </c>
      <c r="H188" s="371"/>
      <c r="I188" s="371"/>
      <c r="J188" s="371"/>
      <c r="K188" s="83" t="s">
        <v>72</v>
      </c>
      <c r="L188" s="83" t="s">
        <v>72</v>
      </c>
      <c r="M188" s="83" t="s">
        <v>72</v>
      </c>
      <c r="N188" s="83">
        <v>2007</v>
      </c>
      <c r="O188" s="83" t="s">
        <v>72</v>
      </c>
      <c r="P188" s="83" t="s">
        <v>72</v>
      </c>
      <c r="Q188" s="83" t="s">
        <v>72</v>
      </c>
      <c r="R188" s="83" t="s">
        <v>72</v>
      </c>
      <c r="S188" s="83" t="s">
        <v>72</v>
      </c>
      <c r="T188" s="83" t="s">
        <v>81</v>
      </c>
      <c r="U188" s="259">
        <v>66299324.640818141</v>
      </c>
      <c r="V188" s="83" t="s">
        <v>421</v>
      </c>
      <c r="W188" s="83"/>
      <c r="X188" s="83"/>
      <c r="Y188" s="368" t="s">
        <v>72</v>
      </c>
      <c r="Z188" s="83" t="s">
        <v>645</v>
      </c>
      <c r="AA188" s="367" t="s">
        <v>72</v>
      </c>
      <c r="AB188" s="83" t="s">
        <v>421</v>
      </c>
      <c r="AY188" s="732"/>
      <c r="AZ188" s="732"/>
    </row>
    <row r="189" spans="1:52" s="430" customFormat="1" hidden="1" x14ac:dyDescent="0.2">
      <c r="A189" s="697"/>
      <c r="B189" s="83"/>
      <c r="C189" s="68"/>
      <c r="D189" s="83" t="s">
        <v>575</v>
      </c>
      <c r="E189" s="235" t="s">
        <v>574</v>
      </c>
      <c r="F189" s="83" t="s">
        <v>331</v>
      </c>
      <c r="G189" s="83"/>
      <c r="H189" s="371"/>
      <c r="I189" s="371"/>
      <c r="J189" s="371"/>
      <c r="K189" s="83" t="s">
        <v>72</v>
      </c>
      <c r="L189" s="83" t="s">
        <v>72</v>
      </c>
      <c r="M189" s="83" t="s">
        <v>72</v>
      </c>
      <c r="N189" s="83">
        <v>2007</v>
      </c>
      <c r="O189" s="83" t="s">
        <v>72</v>
      </c>
      <c r="P189" s="83" t="s">
        <v>72</v>
      </c>
      <c r="Q189" s="83" t="s">
        <v>72</v>
      </c>
      <c r="R189" s="83" t="s">
        <v>72</v>
      </c>
      <c r="S189" s="83" t="s">
        <v>72</v>
      </c>
      <c r="T189" s="83" t="s">
        <v>81</v>
      </c>
      <c r="U189" s="259">
        <v>17173112.079564665</v>
      </c>
      <c r="V189" s="83" t="s">
        <v>421</v>
      </c>
      <c r="W189" s="83"/>
      <c r="X189" s="83"/>
      <c r="Y189" s="368" t="s">
        <v>72</v>
      </c>
      <c r="Z189" s="83" t="s">
        <v>638</v>
      </c>
      <c r="AA189" s="257" t="s">
        <v>689</v>
      </c>
      <c r="AB189" s="83" t="s">
        <v>421</v>
      </c>
      <c r="AY189" s="732"/>
      <c r="AZ189" s="732"/>
    </row>
    <row r="190" spans="1:52" s="430" customFormat="1" hidden="1" x14ac:dyDescent="0.2">
      <c r="A190" s="697"/>
      <c r="B190" s="83"/>
      <c r="C190" s="68"/>
      <c r="D190" s="278" t="s">
        <v>586</v>
      </c>
      <c r="E190" s="235" t="s">
        <v>585</v>
      </c>
      <c r="F190" s="88" t="s">
        <v>331</v>
      </c>
      <c r="G190" s="278"/>
      <c r="H190" s="371"/>
      <c r="I190" s="371"/>
      <c r="J190" s="371"/>
      <c r="K190" s="83" t="s">
        <v>72</v>
      </c>
      <c r="L190" s="83" t="s">
        <v>72</v>
      </c>
      <c r="M190" s="83" t="s">
        <v>72</v>
      </c>
      <c r="N190" s="83">
        <v>2007</v>
      </c>
      <c r="O190" s="83" t="s">
        <v>72</v>
      </c>
      <c r="P190" s="83" t="s">
        <v>72</v>
      </c>
      <c r="Q190" s="83" t="s">
        <v>72</v>
      </c>
      <c r="R190" s="83" t="s">
        <v>72</v>
      </c>
      <c r="S190" s="83" t="s">
        <v>72</v>
      </c>
      <c r="T190" s="83" t="s">
        <v>81</v>
      </c>
      <c r="U190" s="259">
        <v>189465050</v>
      </c>
      <c r="V190" s="83" t="s">
        <v>421</v>
      </c>
      <c r="W190" s="83"/>
      <c r="X190" s="83"/>
      <c r="Y190" s="368" t="s">
        <v>72</v>
      </c>
      <c r="Z190" s="83" t="s">
        <v>652</v>
      </c>
      <c r="AA190" s="257" t="s">
        <v>689</v>
      </c>
      <c r="AB190" s="83" t="s">
        <v>421</v>
      </c>
      <c r="AY190" s="732"/>
      <c r="AZ190" s="732"/>
    </row>
    <row r="191" spans="1:52" s="430" customFormat="1" hidden="1" x14ac:dyDescent="0.2">
      <c r="A191" s="697"/>
      <c r="B191" s="83"/>
      <c r="C191" s="68"/>
      <c r="D191" s="278" t="s">
        <v>586</v>
      </c>
      <c r="E191" s="235" t="s">
        <v>585</v>
      </c>
      <c r="F191" s="278">
        <v>1</v>
      </c>
      <c r="G191" s="278" t="s">
        <v>74</v>
      </c>
      <c r="H191" s="371"/>
      <c r="I191" s="371"/>
      <c r="J191" s="371"/>
      <c r="K191" s="83" t="s">
        <v>72</v>
      </c>
      <c r="L191" s="83" t="s">
        <v>72</v>
      </c>
      <c r="M191" s="83" t="s">
        <v>72</v>
      </c>
      <c r="N191" s="83">
        <v>2007</v>
      </c>
      <c r="O191" s="83" t="s">
        <v>72</v>
      </c>
      <c r="P191" s="83" t="s">
        <v>72</v>
      </c>
      <c r="Q191" s="83" t="s">
        <v>72</v>
      </c>
      <c r="R191" s="83" t="s">
        <v>72</v>
      </c>
      <c r="S191" s="83" t="s">
        <v>72</v>
      </c>
      <c r="T191" s="83" t="s">
        <v>81</v>
      </c>
      <c r="U191" s="259">
        <v>114973950</v>
      </c>
      <c r="V191" s="83" t="s">
        <v>421</v>
      </c>
      <c r="W191" s="83"/>
      <c r="X191" s="83"/>
      <c r="Y191" s="368" t="s">
        <v>72</v>
      </c>
      <c r="Z191" s="83" t="s">
        <v>652</v>
      </c>
      <c r="AA191" s="257" t="s">
        <v>689</v>
      </c>
      <c r="AB191" s="83" t="s">
        <v>421</v>
      </c>
      <c r="AY191" s="732"/>
      <c r="AZ191" s="732"/>
    </row>
    <row r="192" spans="1:52" s="430" customFormat="1" hidden="1" x14ac:dyDescent="0.2">
      <c r="A192" s="697"/>
      <c r="B192" s="83"/>
      <c r="C192" s="68"/>
      <c r="D192" s="83"/>
      <c r="E192" s="235" t="s">
        <v>591</v>
      </c>
      <c r="F192" s="83" t="s">
        <v>72</v>
      </c>
      <c r="G192" s="83"/>
      <c r="H192" s="371"/>
      <c r="I192" s="371"/>
      <c r="J192" s="371"/>
      <c r="K192" s="83" t="s">
        <v>72</v>
      </c>
      <c r="L192" s="83" t="s">
        <v>72</v>
      </c>
      <c r="M192" s="83" t="s">
        <v>72</v>
      </c>
      <c r="N192" s="83">
        <v>2007</v>
      </c>
      <c r="O192" s="83" t="s">
        <v>72</v>
      </c>
      <c r="P192" s="83" t="s">
        <v>72</v>
      </c>
      <c r="Q192" s="83" t="s">
        <v>72</v>
      </c>
      <c r="R192" s="83" t="s">
        <v>72</v>
      </c>
      <c r="S192" s="83" t="s">
        <v>72</v>
      </c>
      <c r="T192" s="83" t="s">
        <v>81</v>
      </c>
      <c r="U192" s="259">
        <v>47800000</v>
      </c>
      <c r="V192" s="83" t="s">
        <v>421</v>
      </c>
      <c r="W192" s="83"/>
      <c r="X192" s="83"/>
      <c r="Y192" s="368" t="s">
        <v>72</v>
      </c>
      <c r="Z192" s="83" t="s">
        <v>645</v>
      </c>
      <c r="AA192" s="257" t="s">
        <v>689</v>
      </c>
      <c r="AB192" s="83" t="s">
        <v>421</v>
      </c>
      <c r="AY192" s="732"/>
      <c r="AZ192" s="732"/>
    </row>
    <row r="193" spans="1:52" s="430" customFormat="1" hidden="1" x14ac:dyDescent="0.2">
      <c r="A193" s="697"/>
      <c r="B193" s="83"/>
      <c r="C193" s="68"/>
      <c r="D193" s="83" t="s">
        <v>451</v>
      </c>
      <c r="E193" s="381" t="s">
        <v>592</v>
      </c>
      <c r="F193" s="88" t="s">
        <v>331</v>
      </c>
      <c r="G193" s="278" t="s">
        <v>74</v>
      </c>
      <c r="H193" s="371"/>
      <c r="I193" s="371"/>
      <c r="J193" s="371"/>
      <c r="K193" s="83" t="s">
        <v>72</v>
      </c>
      <c r="L193" s="83" t="s">
        <v>72</v>
      </c>
      <c r="M193" s="83" t="s">
        <v>72</v>
      </c>
      <c r="N193" s="83">
        <v>2008</v>
      </c>
      <c r="O193" s="83" t="s">
        <v>72</v>
      </c>
      <c r="P193" s="83" t="s">
        <v>72</v>
      </c>
      <c r="Q193" s="83" t="s">
        <v>72</v>
      </c>
      <c r="R193" s="83" t="s">
        <v>72</v>
      </c>
      <c r="S193" s="83" t="s">
        <v>72</v>
      </c>
      <c r="T193" s="83" t="s">
        <v>81</v>
      </c>
      <c r="U193" s="259">
        <v>363115296.50405633</v>
      </c>
      <c r="V193" s="83" t="s">
        <v>421</v>
      </c>
      <c r="W193" s="83"/>
      <c r="X193" s="83"/>
      <c r="Y193" s="368" t="s">
        <v>72</v>
      </c>
      <c r="Z193" s="83" t="s">
        <v>652</v>
      </c>
      <c r="AA193" s="257" t="s">
        <v>689</v>
      </c>
      <c r="AB193" s="83" t="s">
        <v>421</v>
      </c>
      <c r="AY193" s="732"/>
      <c r="AZ193" s="732"/>
    </row>
    <row r="194" spans="1:52" s="430" customFormat="1" hidden="1" x14ac:dyDescent="0.2">
      <c r="A194" s="697"/>
      <c r="B194" s="83"/>
      <c r="C194" s="68"/>
      <c r="D194" s="83" t="s">
        <v>596</v>
      </c>
      <c r="E194" s="370" t="s">
        <v>595</v>
      </c>
      <c r="F194" s="88" t="s">
        <v>597</v>
      </c>
      <c r="G194" s="278" t="s">
        <v>74</v>
      </c>
      <c r="H194" s="371"/>
      <c r="I194" s="371"/>
      <c r="J194" s="371"/>
      <c r="K194" s="83" t="s">
        <v>72</v>
      </c>
      <c r="L194" s="83" t="s">
        <v>72</v>
      </c>
      <c r="M194" s="83" t="s">
        <v>72</v>
      </c>
      <c r="N194" s="83">
        <v>2008</v>
      </c>
      <c r="O194" s="83" t="s">
        <v>72</v>
      </c>
      <c r="P194" s="83" t="s">
        <v>72</v>
      </c>
      <c r="Q194" s="83" t="s">
        <v>72</v>
      </c>
      <c r="R194" s="83" t="s">
        <v>72</v>
      </c>
      <c r="S194" s="83" t="s">
        <v>72</v>
      </c>
      <c r="T194" s="83" t="s">
        <v>81</v>
      </c>
      <c r="U194" s="259">
        <v>50031068.07534235</v>
      </c>
      <c r="V194" s="83" t="s">
        <v>421</v>
      </c>
      <c r="W194" s="83"/>
      <c r="X194" s="83"/>
      <c r="Y194" s="368" t="s">
        <v>72</v>
      </c>
      <c r="Z194" s="83" t="s">
        <v>652</v>
      </c>
      <c r="AA194" s="257" t="s">
        <v>689</v>
      </c>
      <c r="AB194" s="83" t="s">
        <v>421</v>
      </c>
      <c r="AY194" s="732"/>
      <c r="AZ194" s="732"/>
    </row>
    <row r="195" spans="1:52" s="430" customFormat="1" hidden="1" x14ac:dyDescent="0.2">
      <c r="A195" s="697"/>
      <c r="B195" s="83"/>
      <c r="C195" s="68"/>
      <c r="D195" s="83" t="s">
        <v>596</v>
      </c>
      <c r="E195" s="370" t="s">
        <v>599</v>
      </c>
      <c r="F195" s="88" t="s">
        <v>600</v>
      </c>
      <c r="G195" s="278" t="s">
        <v>74</v>
      </c>
      <c r="H195" s="371"/>
      <c r="I195" s="371"/>
      <c r="J195" s="371"/>
      <c r="K195" s="83" t="s">
        <v>72</v>
      </c>
      <c r="L195" s="83" t="s">
        <v>72</v>
      </c>
      <c r="M195" s="83" t="s">
        <v>72</v>
      </c>
      <c r="N195" s="83">
        <v>2008</v>
      </c>
      <c r="O195" s="83" t="s">
        <v>72</v>
      </c>
      <c r="P195" s="83" t="s">
        <v>72</v>
      </c>
      <c r="Q195" s="83" t="s">
        <v>72</v>
      </c>
      <c r="R195" s="83" t="s">
        <v>72</v>
      </c>
      <c r="S195" s="83" t="s">
        <v>72</v>
      </c>
      <c r="T195" s="83" t="s">
        <v>81</v>
      </c>
      <c r="U195" s="259">
        <v>46244637.376886517</v>
      </c>
      <c r="V195" s="83" t="s">
        <v>421</v>
      </c>
      <c r="W195" s="83"/>
      <c r="X195" s="83"/>
      <c r="Y195" s="368" t="s">
        <v>72</v>
      </c>
      <c r="Z195" s="83" t="s">
        <v>652</v>
      </c>
      <c r="AA195" s="257" t="s">
        <v>689</v>
      </c>
      <c r="AB195" s="83" t="s">
        <v>421</v>
      </c>
      <c r="AY195" s="732"/>
      <c r="AZ195" s="732"/>
    </row>
    <row r="196" spans="1:52" s="430" customFormat="1" hidden="1" x14ac:dyDescent="0.2">
      <c r="A196" s="697"/>
      <c r="B196" s="83"/>
      <c r="C196" s="68"/>
      <c r="D196" s="83" t="s">
        <v>596</v>
      </c>
      <c r="E196" s="370" t="s">
        <v>602</v>
      </c>
      <c r="F196" s="88" t="s">
        <v>498</v>
      </c>
      <c r="G196" s="278" t="s">
        <v>74</v>
      </c>
      <c r="H196" s="371"/>
      <c r="I196" s="371"/>
      <c r="J196" s="371"/>
      <c r="K196" s="83" t="s">
        <v>72</v>
      </c>
      <c r="L196" s="83" t="s">
        <v>72</v>
      </c>
      <c r="M196" s="83" t="s">
        <v>72</v>
      </c>
      <c r="N196" s="83">
        <v>2008</v>
      </c>
      <c r="O196" s="83" t="s">
        <v>72</v>
      </c>
      <c r="P196" s="83" t="s">
        <v>72</v>
      </c>
      <c r="Q196" s="83" t="s">
        <v>72</v>
      </c>
      <c r="R196" s="83" t="s">
        <v>72</v>
      </c>
      <c r="S196" s="83" t="s">
        <v>72</v>
      </c>
      <c r="T196" s="83" t="s">
        <v>81</v>
      </c>
      <c r="U196" s="259">
        <v>40653275.982793711</v>
      </c>
      <c r="V196" s="83" t="s">
        <v>421</v>
      </c>
      <c r="W196" s="83"/>
      <c r="X196" s="83"/>
      <c r="Y196" s="368" t="s">
        <v>72</v>
      </c>
      <c r="Z196" s="83" t="s">
        <v>652</v>
      </c>
      <c r="AA196" s="257" t="s">
        <v>689</v>
      </c>
      <c r="AB196" s="83" t="s">
        <v>421</v>
      </c>
      <c r="AY196" s="732"/>
      <c r="AZ196" s="732"/>
    </row>
    <row r="197" spans="1:52" s="430" customFormat="1" ht="14" hidden="1" x14ac:dyDescent="0.2">
      <c r="A197" s="697"/>
      <c r="B197" s="83"/>
      <c r="C197" s="68"/>
      <c r="D197" s="83" t="s">
        <v>72</v>
      </c>
      <c r="E197" s="280" t="s">
        <v>604</v>
      </c>
      <c r="F197" s="88" t="s">
        <v>331</v>
      </c>
      <c r="G197" s="83" t="s">
        <v>74</v>
      </c>
      <c r="H197" s="371"/>
      <c r="I197" s="371"/>
      <c r="J197" s="371"/>
      <c r="K197" s="83" t="s">
        <v>72</v>
      </c>
      <c r="L197" s="83" t="s">
        <v>72</v>
      </c>
      <c r="M197" s="83" t="s">
        <v>72</v>
      </c>
      <c r="N197" s="83">
        <v>2009</v>
      </c>
      <c r="O197" s="83" t="s">
        <v>72</v>
      </c>
      <c r="P197" s="83" t="s">
        <v>72</v>
      </c>
      <c r="Q197" s="83" t="s">
        <v>72</v>
      </c>
      <c r="R197" s="83" t="s">
        <v>72</v>
      </c>
      <c r="S197" s="83" t="s">
        <v>72</v>
      </c>
      <c r="T197" s="83" t="s">
        <v>81</v>
      </c>
      <c r="U197" s="259">
        <v>31220502.283105023</v>
      </c>
      <c r="V197" s="83" t="s">
        <v>421</v>
      </c>
      <c r="W197" s="83"/>
      <c r="X197" s="83"/>
      <c r="Y197" s="368" t="s">
        <v>72</v>
      </c>
      <c r="Z197" s="83" t="s">
        <v>638</v>
      </c>
      <c r="AA197" s="257" t="s">
        <v>690</v>
      </c>
      <c r="AB197" s="83" t="s">
        <v>421</v>
      </c>
      <c r="AY197" s="732"/>
      <c r="AZ197" s="732"/>
    </row>
    <row r="198" spans="1:52" s="430" customFormat="1" ht="14" hidden="1" x14ac:dyDescent="0.2">
      <c r="A198" s="697"/>
      <c r="B198" s="83"/>
      <c r="C198" s="68"/>
      <c r="D198" s="83" t="s">
        <v>72</v>
      </c>
      <c r="E198" s="280" t="s">
        <v>606</v>
      </c>
      <c r="F198" s="88" t="s">
        <v>331</v>
      </c>
      <c r="G198" s="83" t="s">
        <v>74</v>
      </c>
      <c r="H198" s="371"/>
      <c r="I198" s="371"/>
      <c r="J198" s="371"/>
      <c r="K198" s="83" t="s">
        <v>72</v>
      </c>
      <c r="L198" s="83" t="s">
        <v>72</v>
      </c>
      <c r="M198" s="83" t="s">
        <v>72</v>
      </c>
      <c r="N198" s="83">
        <v>2009</v>
      </c>
      <c r="O198" s="83" t="s">
        <v>72</v>
      </c>
      <c r="P198" s="83" t="s">
        <v>72</v>
      </c>
      <c r="Q198" s="83" t="s">
        <v>72</v>
      </c>
      <c r="R198" s="83" t="s">
        <v>72</v>
      </c>
      <c r="S198" s="83" t="s">
        <v>72</v>
      </c>
      <c r="T198" s="83" t="s">
        <v>81</v>
      </c>
      <c r="U198" s="259">
        <v>2105936.0730593605</v>
      </c>
      <c r="V198" s="83"/>
      <c r="W198" s="83"/>
      <c r="X198" s="83"/>
      <c r="Y198" s="368" t="s">
        <v>72</v>
      </c>
      <c r="Z198" s="83"/>
      <c r="AA198" s="257"/>
      <c r="AB198" s="83"/>
      <c r="AY198" s="732"/>
      <c r="AZ198" s="732"/>
    </row>
    <row r="199" spans="1:52" s="430" customFormat="1" hidden="1" x14ac:dyDescent="0.2">
      <c r="A199" s="697"/>
      <c r="B199" s="83"/>
      <c r="C199" s="68"/>
      <c r="D199" s="83" t="s">
        <v>72</v>
      </c>
      <c r="E199" s="269" t="s">
        <v>607</v>
      </c>
      <c r="F199" s="88" t="s">
        <v>331</v>
      </c>
      <c r="G199" s="83" t="s">
        <v>74</v>
      </c>
      <c r="H199" s="371"/>
      <c r="I199" s="371"/>
      <c r="J199" s="371"/>
      <c r="K199" s="83" t="s">
        <v>72</v>
      </c>
      <c r="L199" s="83" t="s">
        <v>72</v>
      </c>
      <c r="M199" s="83" t="s">
        <v>72</v>
      </c>
      <c r="N199" s="83">
        <v>2009</v>
      </c>
      <c r="O199" s="83" t="s">
        <v>72</v>
      </c>
      <c r="P199" s="83" t="s">
        <v>72</v>
      </c>
      <c r="Q199" s="83" t="s">
        <v>72</v>
      </c>
      <c r="R199" s="83" t="s">
        <v>72</v>
      </c>
      <c r="S199" s="83" t="s">
        <v>72</v>
      </c>
      <c r="T199" s="83" t="s">
        <v>81</v>
      </c>
      <c r="U199" s="259">
        <v>1263561.6438356165</v>
      </c>
      <c r="V199" s="83"/>
      <c r="W199" s="83"/>
      <c r="X199" s="83"/>
      <c r="Y199" s="368" t="s">
        <v>72</v>
      </c>
      <c r="Z199" s="83"/>
      <c r="AA199" s="257"/>
      <c r="AB199" s="83"/>
      <c r="AY199" s="732"/>
      <c r="AZ199" s="732"/>
    </row>
    <row r="200" spans="1:52" s="430" customFormat="1" ht="14" hidden="1" x14ac:dyDescent="0.2">
      <c r="A200" s="697"/>
      <c r="B200" s="83"/>
      <c r="C200" s="68"/>
      <c r="D200" s="83" t="s">
        <v>575</v>
      </c>
      <c r="E200" s="255" t="s">
        <v>608</v>
      </c>
      <c r="F200" s="88" t="s">
        <v>331</v>
      </c>
      <c r="G200" s="83" t="s">
        <v>74</v>
      </c>
      <c r="H200" s="371"/>
      <c r="I200" s="371"/>
      <c r="J200" s="371"/>
      <c r="K200" s="83" t="s">
        <v>72</v>
      </c>
      <c r="L200" s="83" t="s">
        <v>72</v>
      </c>
      <c r="M200" s="83" t="s">
        <v>72</v>
      </c>
      <c r="N200" s="83">
        <v>2009</v>
      </c>
      <c r="O200" s="83" t="s">
        <v>72</v>
      </c>
      <c r="P200" s="83" t="s">
        <v>72</v>
      </c>
      <c r="Q200" s="83" t="s">
        <v>72</v>
      </c>
      <c r="R200" s="83" t="s">
        <v>72</v>
      </c>
      <c r="S200" s="83" t="s">
        <v>72</v>
      </c>
      <c r="T200" s="83" t="s">
        <v>81</v>
      </c>
      <c r="U200" s="259">
        <v>46504536.301672108</v>
      </c>
      <c r="V200" s="83" t="s">
        <v>421</v>
      </c>
      <c r="W200" s="83"/>
      <c r="X200" s="83"/>
      <c r="Y200" s="368" t="s">
        <v>72</v>
      </c>
      <c r="Z200" s="83" t="s">
        <v>645</v>
      </c>
      <c r="AA200" s="257" t="s">
        <v>689</v>
      </c>
      <c r="AB200" s="83" t="s">
        <v>421</v>
      </c>
      <c r="AY200" s="732"/>
      <c r="AZ200" s="732"/>
    </row>
    <row r="201" spans="1:52" s="430" customFormat="1" hidden="1" x14ac:dyDescent="0.2">
      <c r="A201" s="697"/>
      <c r="B201" s="83"/>
      <c r="C201" s="68"/>
      <c r="D201" s="83" t="s">
        <v>575</v>
      </c>
      <c r="E201" s="270" t="s">
        <v>609</v>
      </c>
      <c r="F201" s="88" t="s">
        <v>331</v>
      </c>
      <c r="G201" s="83" t="s">
        <v>74</v>
      </c>
      <c r="H201" s="371"/>
      <c r="I201" s="371"/>
      <c r="J201" s="371"/>
      <c r="K201" s="83" t="s">
        <v>72</v>
      </c>
      <c r="L201" s="83" t="s">
        <v>72</v>
      </c>
      <c r="M201" s="83" t="s">
        <v>72</v>
      </c>
      <c r="N201" s="83">
        <v>2010</v>
      </c>
      <c r="O201" s="83" t="s">
        <v>72</v>
      </c>
      <c r="P201" s="83" t="s">
        <v>72</v>
      </c>
      <c r="Q201" s="83" t="s">
        <v>72</v>
      </c>
      <c r="R201" s="83" t="s">
        <v>72</v>
      </c>
      <c r="S201" s="83" t="s">
        <v>72</v>
      </c>
      <c r="T201" s="83" t="s">
        <v>81</v>
      </c>
      <c r="U201" s="259">
        <v>18258000</v>
      </c>
      <c r="V201" s="83" t="s">
        <v>421</v>
      </c>
      <c r="W201" s="83"/>
      <c r="X201" s="83"/>
      <c r="Y201" s="368" t="s">
        <v>72</v>
      </c>
      <c r="Z201" s="83" t="s">
        <v>645</v>
      </c>
      <c r="AA201" s="257" t="s">
        <v>689</v>
      </c>
      <c r="AB201" s="83" t="s">
        <v>421</v>
      </c>
      <c r="AY201" s="732"/>
      <c r="AZ201" s="732"/>
    </row>
    <row r="202" spans="1:52" s="430" customFormat="1" ht="33" hidden="1" customHeight="1" x14ac:dyDescent="0.2">
      <c r="A202" s="697"/>
      <c r="B202" s="83"/>
      <c r="C202" s="68"/>
      <c r="D202" s="83"/>
      <c r="E202" s="235" t="s">
        <v>756</v>
      </c>
      <c r="F202" s="88" t="s">
        <v>331</v>
      </c>
      <c r="G202" s="83" t="s">
        <v>74</v>
      </c>
      <c r="H202" s="371"/>
      <c r="I202" s="371"/>
      <c r="J202" s="371"/>
      <c r="K202" s="83"/>
      <c r="L202" s="83"/>
      <c r="M202" s="83"/>
      <c r="N202" s="83">
        <v>2012</v>
      </c>
      <c r="O202" s="83"/>
      <c r="P202" s="83"/>
      <c r="Q202" s="83"/>
      <c r="R202" s="83"/>
      <c r="S202" s="83"/>
      <c r="T202" s="83" t="s">
        <v>81</v>
      </c>
      <c r="U202" s="259">
        <v>45500000</v>
      </c>
      <c r="V202" s="83" t="s">
        <v>421</v>
      </c>
      <c r="W202" s="83"/>
      <c r="X202" s="83"/>
      <c r="Y202" s="368"/>
      <c r="Z202" s="83" t="s">
        <v>751</v>
      </c>
      <c r="AA202" s="370" t="s">
        <v>757</v>
      </c>
      <c r="AB202" s="83" t="s">
        <v>421</v>
      </c>
      <c r="AY202" s="732"/>
      <c r="AZ202" s="732"/>
    </row>
    <row r="203" spans="1:52" s="430" customFormat="1" ht="14" hidden="1" x14ac:dyDescent="0.2">
      <c r="A203" s="697"/>
      <c r="B203" s="83"/>
      <c r="C203" s="68"/>
      <c r="D203" s="83"/>
      <c r="E203" s="270"/>
      <c r="F203" s="88"/>
      <c r="G203" s="83"/>
      <c r="H203" s="371"/>
      <c r="I203" s="371"/>
      <c r="J203" s="371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259"/>
      <c r="V203" s="83"/>
      <c r="W203" s="83"/>
      <c r="X203" s="83"/>
      <c r="Y203" s="368"/>
      <c r="Z203" s="83"/>
      <c r="AA203" s="257"/>
      <c r="AB203" s="83"/>
      <c r="AY203" s="732"/>
      <c r="AZ203" s="732"/>
    </row>
    <row r="204" spans="1:52" s="430" customFormat="1" ht="14" hidden="1" x14ac:dyDescent="0.2">
      <c r="A204" s="697"/>
      <c r="B204" s="83"/>
      <c r="C204" s="68"/>
      <c r="D204" s="89"/>
      <c r="E204" s="68"/>
      <c r="F204" s="89"/>
      <c r="G204" s="68"/>
      <c r="H204" s="68"/>
      <c r="I204" s="68"/>
      <c r="J204" s="68"/>
      <c r="K204" s="68"/>
      <c r="L204" s="68"/>
      <c r="M204" s="89"/>
      <c r="N204" s="68"/>
      <c r="O204" s="68"/>
      <c r="P204" s="68"/>
      <c r="Q204" s="68"/>
      <c r="R204" s="68"/>
      <c r="S204" s="68"/>
      <c r="T204" s="68"/>
      <c r="U204" s="68"/>
      <c r="V204" s="82"/>
      <c r="W204" s="82"/>
      <c r="X204" s="82"/>
      <c r="Y204" s="369"/>
      <c r="Z204" s="82"/>
      <c r="AA204" s="369"/>
      <c r="AB204" s="82"/>
      <c r="AY204" s="732"/>
      <c r="AZ204" s="732"/>
    </row>
    <row r="205" spans="1:52" s="430" customFormat="1" hidden="1" x14ac:dyDescent="0.2">
      <c r="A205" s="697"/>
      <c r="B205" s="83" t="s">
        <v>611</v>
      </c>
      <c r="C205" s="373" t="s">
        <v>612</v>
      </c>
      <c r="D205" s="89"/>
      <c r="E205" s="68"/>
      <c r="F205" s="89"/>
      <c r="G205" s="68"/>
      <c r="H205" s="68"/>
      <c r="I205" s="68"/>
      <c r="J205" s="68"/>
      <c r="K205" s="68"/>
      <c r="L205" s="68"/>
      <c r="M205" s="89"/>
      <c r="N205" s="68"/>
      <c r="O205" s="68"/>
      <c r="P205" s="68"/>
      <c r="Q205" s="68"/>
      <c r="R205" s="68"/>
      <c r="S205" s="68"/>
      <c r="T205" s="68"/>
      <c r="U205" s="281">
        <f>SUM(U206)</f>
        <v>3331500</v>
      </c>
      <c r="V205" s="89"/>
      <c r="W205" s="89"/>
      <c r="X205" s="89"/>
      <c r="Y205" s="68"/>
      <c r="Z205" s="89"/>
      <c r="AA205" s="68"/>
      <c r="AB205" s="89"/>
      <c r="AY205" s="732"/>
      <c r="AZ205" s="732"/>
    </row>
    <row r="206" spans="1:52" s="430" customFormat="1" hidden="1" x14ac:dyDescent="0.2">
      <c r="A206" s="697"/>
      <c r="B206" s="83" t="s">
        <v>613</v>
      </c>
      <c r="C206" s="276" t="s">
        <v>614</v>
      </c>
      <c r="D206" s="89"/>
      <c r="E206" s="68"/>
      <c r="F206" s="89"/>
      <c r="G206" s="68"/>
      <c r="H206" s="68"/>
      <c r="I206" s="68"/>
      <c r="J206" s="68"/>
      <c r="K206" s="68"/>
      <c r="L206" s="68"/>
      <c r="M206" s="89"/>
      <c r="N206" s="68"/>
      <c r="O206" s="68"/>
      <c r="P206" s="68"/>
      <c r="Q206" s="68"/>
      <c r="R206" s="68"/>
      <c r="S206" s="68"/>
      <c r="T206" s="68"/>
      <c r="U206" s="281">
        <f>SUM(U207)</f>
        <v>3331500</v>
      </c>
      <c r="V206" s="89"/>
      <c r="W206" s="89"/>
      <c r="X206" s="89"/>
      <c r="Y206" s="68"/>
      <c r="Z206" s="89"/>
      <c r="AA206" s="68"/>
      <c r="AB206" s="89"/>
      <c r="AY206" s="732"/>
      <c r="AZ206" s="732"/>
    </row>
    <row r="207" spans="1:52" s="430" customFormat="1" hidden="1" x14ac:dyDescent="0.2">
      <c r="A207" s="697"/>
      <c r="B207" s="83"/>
      <c r="C207" s="68" t="s">
        <v>615</v>
      </c>
      <c r="D207" s="83" t="s">
        <v>617</v>
      </c>
      <c r="E207" s="276" t="s">
        <v>616</v>
      </c>
      <c r="F207" s="88" t="s">
        <v>331</v>
      </c>
      <c r="G207" s="83" t="s">
        <v>72</v>
      </c>
      <c r="H207" s="83" t="s">
        <v>72</v>
      </c>
      <c r="I207" s="83" t="s">
        <v>72</v>
      </c>
      <c r="J207" s="83" t="s">
        <v>72</v>
      </c>
      <c r="K207" s="83" t="s">
        <v>72</v>
      </c>
      <c r="L207" s="83" t="s">
        <v>72</v>
      </c>
      <c r="M207" s="83" t="s">
        <v>72</v>
      </c>
      <c r="N207" s="83">
        <v>2007</v>
      </c>
      <c r="O207" s="83" t="s">
        <v>72</v>
      </c>
      <c r="P207" s="83" t="s">
        <v>72</v>
      </c>
      <c r="Q207" s="83" t="s">
        <v>72</v>
      </c>
      <c r="R207" s="83" t="s">
        <v>72</v>
      </c>
      <c r="S207" s="83" t="s">
        <v>72</v>
      </c>
      <c r="T207" s="83" t="s">
        <v>81</v>
      </c>
      <c r="U207" s="282">
        <f>'[13]DPKP " 2007 "'!$AQ$297</f>
        <v>3331500</v>
      </c>
      <c r="V207" s="82" t="s">
        <v>421</v>
      </c>
      <c r="W207" s="82"/>
      <c r="X207" s="82"/>
      <c r="Y207" s="368" t="s">
        <v>72</v>
      </c>
      <c r="Z207" s="82" t="s">
        <v>647</v>
      </c>
      <c r="AA207" s="369" t="s">
        <v>646</v>
      </c>
      <c r="AB207" s="82" t="s">
        <v>421</v>
      </c>
      <c r="AY207" s="732"/>
      <c r="AZ207" s="732"/>
    </row>
    <row r="208" spans="1:52" s="430" customFormat="1" ht="14" hidden="1" x14ac:dyDescent="0.2">
      <c r="A208" s="697"/>
      <c r="B208" s="83"/>
      <c r="C208" s="68"/>
      <c r="D208" s="89"/>
      <c r="E208" s="68"/>
      <c r="F208" s="89"/>
      <c r="G208" s="68"/>
      <c r="H208" s="68"/>
      <c r="I208" s="68"/>
      <c r="J208" s="68"/>
      <c r="K208" s="68"/>
      <c r="L208" s="68"/>
      <c r="M208" s="89"/>
      <c r="N208" s="68"/>
      <c r="O208" s="68"/>
      <c r="P208" s="68"/>
      <c r="Q208" s="68"/>
      <c r="R208" s="68"/>
      <c r="S208" s="68"/>
      <c r="T208" s="68"/>
      <c r="U208" s="68"/>
      <c r="V208" s="89"/>
      <c r="W208" s="89"/>
      <c r="X208" s="89"/>
      <c r="Y208" s="68"/>
      <c r="Z208" s="89"/>
      <c r="AA208" s="68"/>
      <c r="AB208" s="89"/>
      <c r="AY208" s="732"/>
      <c r="AZ208" s="732"/>
    </row>
    <row r="209" spans="1:57" s="430" customFormat="1" ht="30" hidden="1" x14ac:dyDescent="0.2">
      <c r="A209" s="697"/>
      <c r="B209" s="83" t="s">
        <v>619</v>
      </c>
      <c r="C209" s="276" t="s">
        <v>620</v>
      </c>
      <c r="D209" s="89"/>
      <c r="E209" s="68"/>
      <c r="F209" s="89"/>
      <c r="G209" s="68"/>
      <c r="H209" s="68"/>
      <c r="I209" s="68"/>
      <c r="J209" s="68"/>
      <c r="K209" s="68"/>
      <c r="L209" s="68"/>
      <c r="M209" s="89"/>
      <c r="N209" s="68"/>
      <c r="O209" s="68"/>
      <c r="P209" s="68"/>
      <c r="Q209" s="68"/>
      <c r="R209" s="68"/>
      <c r="S209" s="68"/>
      <c r="T209" s="68"/>
      <c r="U209" s="68"/>
      <c r="V209" s="89"/>
      <c r="W209" s="89"/>
      <c r="X209" s="89"/>
      <c r="Y209" s="68"/>
      <c r="Z209" s="89"/>
      <c r="AA209" s="68"/>
      <c r="AB209" s="89"/>
      <c r="AY209" s="732"/>
      <c r="AZ209" s="732"/>
    </row>
    <row r="210" spans="1:57" s="430" customFormat="1" hidden="1" x14ac:dyDescent="0.2">
      <c r="A210" s="697"/>
      <c r="B210" s="83"/>
      <c r="C210" s="68" t="s">
        <v>615</v>
      </c>
      <c r="D210" s="83" t="s">
        <v>72</v>
      </c>
      <c r="E210" s="83" t="s">
        <v>72</v>
      </c>
      <c r="F210" s="83" t="s">
        <v>72</v>
      </c>
      <c r="G210" s="83" t="s">
        <v>72</v>
      </c>
      <c r="H210" s="83" t="s">
        <v>72</v>
      </c>
      <c r="I210" s="83" t="s">
        <v>72</v>
      </c>
      <c r="J210" s="83" t="s">
        <v>72</v>
      </c>
      <c r="K210" s="83" t="s">
        <v>72</v>
      </c>
      <c r="L210" s="83" t="s">
        <v>72</v>
      </c>
      <c r="M210" s="83" t="s">
        <v>72</v>
      </c>
      <c r="N210" s="83" t="s">
        <v>72</v>
      </c>
      <c r="O210" s="83" t="s">
        <v>72</v>
      </c>
      <c r="P210" s="83" t="s">
        <v>72</v>
      </c>
      <c r="Q210" s="83" t="s">
        <v>72</v>
      </c>
      <c r="R210" s="83" t="s">
        <v>72</v>
      </c>
      <c r="S210" s="83" t="s">
        <v>72</v>
      </c>
      <c r="T210" s="83" t="s">
        <v>72</v>
      </c>
      <c r="U210" s="83" t="s">
        <v>72</v>
      </c>
      <c r="V210" s="83" t="s">
        <v>72</v>
      </c>
      <c r="W210" s="83"/>
      <c r="X210" s="83"/>
      <c r="Y210" s="83" t="s">
        <v>72</v>
      </c>
      <c r="Z210" s="83" t="s">
        <v>72</v>
      </c>
      <c r="AA210" s="83" t="s">
        <v>72</v>
      </c>
      <c r="AB210" s="83" t="s">
        <v>72</v>
      </c>
      <c r="AY210" s="732"/>
      <c r="AZ210" s="732"/>
    </row>
    <row r="211" spans="1:57" s="430" customFormat="1" ht="14" hidden="1" x14ac:dyDescent="0.2">
      <c r="A211" s="697"/>
      <c r="B211" s="83"/>
      <c r="C211" s="276"/>
      <c r="D211" s="554"/>
      <c r="E211" s="276"/>
      <c r="F211" s="723"/>
      <c r="G211" s="276"/>
      <c r="H211" s="276"/>
      <c r="I211" s="276"/>
      <c r="J211" s="276"/>
      <c r="K211" s="276"/>
      <c r="L211" s="276"/>
      <c r="M211" s="554"/>
      <c r="N211" s="276"/>
      <c r="O211" s="276"/>
      <c r="P211" s="276"/>
      <c r="Q211" s="276"/>
      <c r="R211" s="276"/>
      <c r="S211" s="276"/>
      <c r="T211" s="276"/>
      <c r="U211" s="276"/>
      <c r="V211" s="554"/>
      <c r="W211" s="745"/>
      <c r="X211" s="745"/>
      <c r="Y211" s="276"/>
      <c r="Z211" s="554"/>
      <c r="AA211" s="276"/>
      <c r="AB211" s="554"/>
      <c r="AY211" s="732"/>
      <c r="AZ211" s="732"/>
    </row>
    <row r="212" spans="1:57" s="430" customFormat="1" hidden="1" x14ac:dyDescent="0.2">
      <c r="A212" s="697"/>
      <c r="B212" s="83" t="s">
        <v>621</v>
      </c>
      <c r="C212" s="276" t="s">
        <v>622</v>
      </c>
      <c r="D212" s="89"/>
      <c r="E212" s="68"/>
      <c r="F212" s="89"/>
      <c r="G212" s="68"/>
      <c r="H212" s="68"/>
      <c r="I212" s="68"/>
      <c r="J212" s="68"/>
      <c r="K212" s="68"/>
      <c r="L212" s="68"/>
      <c r="M212" s="89"/>
      <c r="N212" s="68"/>
      <c r="O212" s="68"/>
      <c r="P212" s="68"/>
      <c r="Q212" s="68"/>
      <c r="R212" s="68"/>
      <c r="S212" s="68"/>
      <c r="T212" s="68"/>
      <c r="U212" s="68"/>
      <c r="V212" s="89"/>
      <c r="W212" s="89"/>
      <c r="X212" s="89"/>
      <c r="Y212" s="68"/>
      <c r="Z212" s="89"/>
      <c r="AA212" s="68"/>
      <c r="AB212" s="89"/>
      <c r="AY212" s="732"/>
      <c r="AZ212" s="732"/>
    </row>
    <row r="213" spans="1:57" s="430" customFormat="1" hidden="1" x14ac:dyDescent="0.2">
      <c r="A213" s="697"/>
      <c r="B213" s="83"/>
      <c r="C213" s="68" t="s">
        <v>615</v>
      </c>
      <c r="D213" s="83" t="s">
        <v>72</v>
      </c>
      <c r="E213" s="83" t="s">
        <v>72</v>
      </c>
      <c r="F213" s="83" t="s">
        <v>72</v>
      </c>
      <c r="G213" s="83" t="s">
        <v>72</v>
      </c>
      <c r="H213" s="83" t="s">
        <v>72</v>
      </c>
      <c r="I213" s="83" t="s">
        <v>72</v>
      </c>
      <c r="J213" s="83" t="s">
        <v>72</v>
      </c>
      <c r="K213" s="83" t="s">
        <v>72</v>
      </c>
      <c r="L213" s="83" t="s">
        <v>72</v>
      </c>
      <c r="M213" s="83" t="s">
        <v>72</v>
      </c>
      <c r="N213" s="83" t="s">
        <v>72</v>
      </c>
      <c r="O213" s="83" t="s">
        <v>72</v>
      </c>
      <c r="P213" s="83" t="s">
        <v>72</v>
      </c>
      <c r="Q213" s="83" t="s">
        <v>72</v>
      </c>
      <c r="R213" s="83" t="s">
        <v>72</v>
      </c>
      <c r="S213" s="83" t="s">
        <v>72</v>
      </c>
      <c r="T213" s="83" t="s">
        <v>72</v>
      </c>
      <c r="U213" s="83" t="s">
        <v>72</v>
      </c>
      <c r="V213" s="83" t="s">
        <v>72</v>
      </c>
      <c r="W213" s="83"/>
      <c r="X213" s="83"/>
      <c r="Y213" s="83" t="s">
        <v>72</v>
      </c>
      <c r="Z213" s="83" t="s">
        <v>72</v>
      </c>
      <c r="AA213" s="83" t="s">
        <v>72</v>
      </c>
      <c r="AB213" s="83" t="s">
        <v>72</v>
      </c>
      <c r="AY213" s="732"/>
      <c r="AZ213" s="732"/>
    </row>
    <row r="214" spans="1:57" s="430" customFormat="1" ht="14" hidden="1" x14ac:dyDescent="0.2">
      <c r="A214" s="697"/>
      <c r="B214" s="83"/>
      <c r="C214" s="276"/>
      <c r="D214" s="82"/>
      <c r="E214" s="254"/>
      <c r="F214" s="82"/>
      <c r="G214" s="254"/>
      <c r="H214" s="254"/>
      <c r="I214" s="254"/>
      <c r="J214" s="254"/>
      <c r="K214" s="254"/>
      <c r="L214" s="254"/>
      <c r="M214" s="82"/>
      <c r="N214" s="254"/>
      <c r="O214" s="254"/>
      <c r="P214" s="254"/>
      <c r="Q214" s="254"/>
      <c r="R214" s="254"/>
      <c r="S214" s="254"/>
      <c r="T214" s="254"/>
      <c r="U214" s="254"/>
      <c r="V214" s="82"/>
      <c r="W214" s="82"/>
      <c r="X214" s="82"/>
      <c r="Y214" s="254"/>
      <c r="Z214" s="82"/>
      <c r="AA214" s="254"/>
      <c r="AB214" s="82"/>
      <c r="AY214" s="732"/>
      <c r="AZ214" s="732"/>
    </row>
    <row r="215" spans="1:57" s="430" customFormat="1" hidden="1" x14ac:dyDescent="0.2">
      <c r="A215" s="697"/>
      <c r="B215" s="83" t="s">
        <v>623</v>
      </c>
      <c r="C215" s="373" t="s">
        <v>624</v>
      </c>
      <c r="D215" s="82"/>
      <c r="E215" s="254"/>
      <c r="F215" s="82"/>
      <c r="G215" s="254"/>
      <c r="H215" s="254"/>
      <c r="I215" s="254"/>
      <c r="J215" s="254"/>
      <c r="K215" s="254"/>
      <c r="L215" s="254"/>
      <c r="M215" s="82"/>
      <c r="N215" s="254"/>
      <c r="O215" s="254"/>
      <c r="P215" s="254"/>
      <c r="Q215" s="254"/>
      <c r="R215" s="254"/>
      <c r="S215" s="254"/>
      <c r="T215" s="254"/>
      <c r="U215" s="254"/>
      <c r="V215" s="82"/>
      <c r="W215" s="82"/>
      <c r="X215" s="82"/>
      <c r="Y215" s="254"/>
      <c r="Z215" s="82"/>
      <c r="AA215" s="254"/>
      <c r="AB215" s="82"/>
      <c r="AY215" s="732"/>
      <c r="AZ215" s="732"/>
    </row>
    <row r="216" spans="1:57" s="430" customFormat="1" hidden="1" x14ac:dyDescent="0.2">
      <c r="A216" s="697"/>
      <c r="B216" s="83" t="s">
        <v>625</v>
      </c>
      <c r="C216" s="276" t="s">
        <v>624</v>
      </c>
      <c r="D216" s="89"/>
      <c r="E216" s="68"/>
      <c r="F216" s="89"/>
      <c r="G216" s="68"/>
      <c r="H216" s="68"/>
      <c r="I216" s="68"/>
      <c r="J216" s="68"/>
      <c r="K216" s="68"/>
      <c r="L216" s="68"/>
      <c r="M216" s="89"/>
      <c r="N216" s="68"/>
      <c r="O216" s="68"/>
      <c r="P216" s="68"/>
      <c r="Q216" s="68"/>
      <c r="R216" s="68"/>
      <c r="S216" s="68"/>
      <c r="T216" s="68"/>
      <c r="U216" s="68"/>
      <c r="V216" s="89"/>
      <c r="W216" s="89"/>
      <c r="X216" s="89"/>
      <c r="Y216" s="68"/>
      <c r="Z216" s="89"/>
      <c r="AA216" s="68"/>
      <c r="AB216" s="89"/>
      <c r="AY216" s="732"/>
      <c r="AZ216" s="732"/>
    </row>
    <row r="217" spans="1:57" s="430" customFormat="1" hidden="1" x14ac:dyDescent="0.2">
      <c r="A217" s="697"/>
      <c r="B217" s="83"/>
      <c r="C217" s="68" t="s">
        <v>626</v>
      </c>
      <c r="D217" s="83" t="s">
        <v>72</v>
      </c>
      <c r="E217" s="83" t="s">
        <v>72</v>
      </c>
      <c r="F217" s="83" t="s">
        <v>72</v>
      </c>
      <c r="G217" s="83" t="s">
        <v>72</v>
      </c>
      <c r="H217" s="83" t="s">
        <v>72</v>
      </c>
      <c r="I217" s="83" t="s">
        <v>72</v>
      </c>
      <c r="J217" s="83" t="s">
        <v>72</v>
      </c>
      <c r="K217" s="83" t="s">
        <v>72</v>
      </c>
      <c r="L217" s="83" t="s">
        <v>72</v>
      </c>
      <c r="M217" s="83" t="s">
        <v>72</v>
      </c>
      <c r="N217" s="83" t="s">
        <v>72</v>
      </c>
      <c r="O217" s="83" t="s">
        <v>72</v>
      </c>
      <c r="P217" s="83" t="s">
        <v>72</v>
      </c>
      <c r="Q217" s="83" t="s">
        <v>72</v>
      </c>
      <c r="R217" s="83" t="s">
        <v>72</v>
      </c>
      <c r="S217" s="83" t="s">
        <v>72</v>
      </c>
      <c r="T217" s="83" t="s">
        <v>72</v>
      </c>
      <c r="U217" s="83" t="s">
        <v>72</v>
      </c>
      <c r="V217" s="83" t="s">
        <v>72</v>
      </c>
      <c r="W217" s="83"/>
      <c r="X217" s="83"/>
      <c r="Y217" s="83" t="s">
        <v>72</v>
      </c>
      <c r="Z217" s="83" t="s">
        <v>72</v>
      </c>
      <c r="AA217" s="83" t="s">
        <v>72</v>
      </c>
      <c r="AB217" s="83" t="s">
        <v>72</v>
      </c>
      <c r="AY217" s="732"/>
      <c r="AZ217" s="732"/>
    </row>
    <row r="218" spans="1:57" s="430" customFormat="1" ht="14" hidden="1" x14ac:dyDescent="0.2">
      <c r="A218" s="697"/>
      <c r="B218" s="83"/>
      <c r="C218" s="276"/>
      <c r="D218" s="82"/>
      <c r="E218" s="254"/>
      <c r="F218" s="82"/>
      <c r="G218" s="254"/>
      <c r="H218" s="254"/>
      <c r="I218" s="254"/>
      <c r="J218" s="254"/>
      <c r="K218" s="254"/>
      <c r="L218" s="254"/>
      <c r="M218" s="82"/>
      <c r="N218" s="254"/>
      <c r="O218" s="254"/>
      <c r="P218" s="254"/>
      <c r="Q218" s="254"/>
      <c r="R218" s="254"/>
      <c r="S218" s="254"/>
      <c r="T218" s="254"/>
      <c r="U218" s="254"/>
      <c r="V218" s="82"/>
      <c r="W218" s="82"/>
      <c r="X218" s="82"/>
      <c r="Y218" s="254"/>
      <c r="Z218" s="82"/>
      <c r="AA218" s="254"/>
      <c r="AB218" s="82"/>
      <c r="AY218" s="732"/>
      <c r="AZ218" s="732"/>
    </row>
    <row r="219" spans="1:57" s="430" customFormat="1" ht="14" x14ac:dyDescent="0.2">
      <c r="A219" s="697"/>
      <c r="B219" s="562"/>
      <c r="F219" s="562"/>
      <c r="M219" s="562"/>
      <c r="N219" s="562"/>
      <c r="V219" s="562"/>
      <c r="W219" s="794"/>
      <c r="X219" s="794"/>
      <c r="Z219" s="562"/>
      <c r="AY219" s="732"/>
      <c r="AZ219" s="732"/>
    </row>
    <row r="220" spans="1:57" s="430" customFormat="1" ht="14" x14ac:dyDescent="0.2">
      <c r="A220" s="697"/>
      <c r="B220" s="562"/>
      <c r="F220" s="562"/>
      <c r="M220" s="562"/>
      <c r="N220" s="562"/>
      <c r="V220" s="562"/>
      <c r="W220" s="794"/>
      <c r="X220" s="794"/>
      <c r="Z220" s="562"/>
      <c r="AY220" s="732"/>
      <c r="AZ220" s="732"/>
    </row>
    <row r="221" spans="1:57" s="430" customFormat="1" ht="14" x14ac:dyDescent="0.2">
      <c r="A221" s="697"/>
      <c r="B221" s="562"/>
      <c r="F221" s="562"/>
      <c r="M221" s="562"/>
      <c r="N221" s="562"/>
      <c r="V221" s="562"/>
      <c r="W221" s="794"/>
      <c r="X221" s="794"/>
      <c r="Z221" s="562"/>
      <c r="AY221" s="732"/>
      <c r="AZ221" s="732"/>
    </row>
    <row r="222" spans="1:57" s="430" customFormat="1" ht="21.75" customHeight="1" x14ac:dyDescent="0.2">
      <c r="A222" s="697"/>
      <c r="B222" s="562"/>
      <c r="F222" s="562"/>
      <c r="K222" s="661" t="s">
        <v>1250</v>
      </c>
      <c r="M222" s="562"/>
      <c r="N222" s="562"/>
      <c r="V222" s="562"/>
      <c r="W222" s="794"/>
      <c r="X222" s="794"/>
      <c r="Z222" s="562"/>
      <c r="AY222" s="732"/>
      <c r="AZ222" s="732"/>
    </row>
    <row r="223" spans="1:57" s="430" customFormat="1" ht="16.5" customHeight="1" x14ac:dyDescent="0.2">
      <c r="A223" s="697"/>
      <c r="B223" s="562"/>
      <c r="F223" s="562"/>
      <c r="M223" s="562"/>
      <c r="N223" s="562"/>
      <c r="V223" s="562"/>
      <c r="W223" s="794"/>
      <c r="X223" s="794"/>
      <c r="Z223" s="562"/>
      <c r="AY223" s="732"/>
      <c r="AZ223" s="732"/>
      <c r="BC223" s="1">
        <v>4</v>
      </c>
      <c r="BD223" s="1"/>
      <c r="BE223" s="715" t="str">
        <f>"0"&amp;BC223&amp;"."&amp;"0"&amp;BC224&amp;"."&amp;"0"&amp;BC225&amp;"."&amp;"0"&amp;BC226&amp;"."&amp;"0"&amp;BC227</f>
        <v>04.016.01.01.05</v>
      </c>
    </row>
    <row r="224" spans="1:57" ht="15" customHeight="1" x14ac:dyDescent="0.2">
      <c r="B224" s="607"/>
      <c r="C224" s="605"/>
      <c r="D224" s="605"/>
      <c r="E224" s="1117"/>
      <c r="F224" s="1117"/>
      <c r="G224" s="1117"/>
      <c r="H224" s="648"/>
      <c r="I224" s="648"/>
      <c r="J224" s="648"/>
      <c r="K224" s="1130"/>
      <c r="L224" s="1131"/>
      <c r="M224" s="1131"/>
      <c r="N224" s="1131"/>
      <c r="O224" s="607"/>
      <c r="P224" s="607"/>
      <c r="Q224" s="606"/>
      <c r="R224" s="607"/>
      <c r="S224" s="607"/>
      <c r="T224" s="607"/>
      <c r="U224" s="605"/>
      <c r="V224" s="179"/>
      <c r="W224" s="179"/>
      <c r="X224" s="179"/>
      <c r="Y224" s="179"/>
      <c r="Z224" s="179"/>
      <c r="AA224" s="179"/>
      <c r="AB224" s="179">
        <v>2</v>
      </c>
      <c r="BC224" s="1">
        <v>16</v>
      </c>
    </row>
    <row r="225" spans="1:55" ht="15" customHeight="1" x14ac:dyDescent="0.2">
      <c r="B225" s="607"/>
      <c r="C225" s="605"/>
      <c r="D225" s="605"/>
      <c r="E225" s="1118" t="s">
        <v>1013</v>
      </c>
      <c r="F225" s="1119"/>
      <c r="G225" s="1119"/>
      <c r="H225" s="648"/>
      <c r="I225" s="648"/>
      <c r="J225" s="648"/>
      <c r="K225" s="1114"/>
      <c r="L225" s="1124"/>
      <c r="M225" s="1124"/>
      <c r="N225" s="1124"/>
      <c r="O225" s="607"/>
      <c r="P225" s="607"/>
      <c r="Q225" s="606"/>
      <c r="R225" s="607"/>
      <c r="S225" s="607"/>
      <c r="T225" s="607"/>
      <c r="U225" s="607"/>
      <c r="V225" s="1"/>
      <c r="W225" s="1"/>
      <c r="X225" s="1"/>
      <c r="Y225" s="639"/>
      <c r="Z225" s="639"/>
      <c r="AA225" s="639"/>
      <c r="AB225" s="167">
        <v>7</v>
      </c>
      <c r="BC225" s="1">
        <v>1</v>
      </c>
    </row>
    <row r="226" spans="1:55" ht="15" customHeight="1" x14ac:dyDescent="0.2">
      <c r="B226" s="607"/>
      <c r="C226" s="605"/>
      <c r="D226" s="605"/>
      <c r="E226" s="1120" t="s">
        <v>631</v>
      </c>
      <c r="F226" s="1082"/>
      <c r="G226" s="1082"/>
      <c r="H226" s="648"/>
      <c r="I226" s="648"/>
      <c r="J226" s="648"/>
      <c r="K226" s="1114"/>
      <c r="L226" s="1124"/>
      <c r="M226" s="1124"/>
      <c r="N226" s="1124"/>
      <c r="O226" s="607"/>
      <c r="P226" s="607"/>
      <c r="Q226" s="606"/>
      <c r="R226" s="607"/>
      <c r="S226" s="607"/>
      <c r="T226" s="607"/>
      <c r="U226" s="607"/>
      <c r="V226" s="1"/>
      <c r="W226" s="1"/>
      <c r="X226" s="1"/>
      <c r="Y226" s="179" t="s">
        <v>632</v>
      </c>
      <c r="Z226" s="179"/>
      <c r="AA226" s="179"/>
      <c r="AB226" s="167">
        <v>1</v>
      </c>
      <c r="BC226" s="1">
        <v>1</v>
      </c>
    </row>
    <row r="227" spans="1:55" ht="15" customHeight="1" x14ac:dyDescent="0.2">
      <c r="B227" s="607"/>
      <c r="C227" s="605"/>
      <c r="D227" s="648"/>
      <c r="E227" s="1082"/>
      <c r="F227" s="1082"/>
      <c r="G227" s="1082"/>
      <c r="H227" s="648"/>
      <c r="I227" s="648"/>
      <c r="J227" s="648"/>
      <c r="K227" s="1125"/>
      <c r="L227" s="1125"/>
      <c r="M227" s="1125"/>
      <c r="N227" s="1125"/>
      <c r="O227" s="607"/>
      <c r="P227" s="607"/>
      <c r="Q227" s="606"/>
      <c r="R227" s="607"/>
      <c r="S227" s="607"/>
      <c r="T227" s="607"/>
      <c r="U227" s="607"/>
      <c r="V227" s="1"/>
      <c r="W227" s="1"/>
      <c r="X227" s="1"/>
      <c r="Y227" s="17"/>
      <c r="Z227" s="639"/>
      <c r="AA227" s="17"/>
      <c r="AB227" s="167">
        <v>1</v>
      </c>
      <c r="BC227" s="1">
        <v>5</v>
      </c>
    </row>
    <row r="228" spans="1:55" ht="15" customHeight="1" x14ac:dyDescent="0.2">
      <c r="B228" s="607"/>
      <c r="C228" s="605"/>
      <c r="D228" s="648"/>
      <c r="E228" s="1072"/>
      <c r="F228" s="1072"/>
      <c r="G228" s="1072"/>
      <c r="H228" s="648"/>
      <c r="I228" s="648"/>
      <c r="J228" s="648"/>
      <c r="K228" s="1126"/>
      <c r="L228" s="1126"/>
      <c r="M228" s="1126"/>
      <c r="N228" s="1126"/>
      <c r="O228" s="607"/>
      <c r="P228" s="607"/>
      <c r="Q228" s="606"/>
      <c r="R228" s="607"/>
      <c r="S228" s="607"/>
      <c r="T228" s="607"/>
      <c r="U228" s="607"/>
      <c r="V228" s="1"/>
      <c r="W228" s="1"/>
      <c r="X228" s="1"/>
      <c r="Y228" s="17"/>
      <c r="Z228" s="639"/>
      <c r="AA228" s="17"/>
      <c r="AB228" s="167">
        <v>3</v>
      </c>
    </row>
    <row r="229" spans="1:55" ht="15" customHeight="1" x14ac:dyDescent="0.2">
      <c r="B229" s="607"/>
      <c r="C229" s="649"/>
      <c r="D229" s="655"/>
      <c r="E229" s="1072"/>
      <c r="F229" s="1072"/>
      <c r="G229" s="1072"/>
      <c r="H229" s="650"/>
      <c r="I229" s="650"/>
      <c r="J229" s="650"/>
      <c r="K229" s="1126"/>
      <c r="L229" s="1126"/>
      <c r="M229" s="1126"/>
      <c r="N229" s="1126"/>
      <c r="O229" s="607"/>
      <c r="P229" s="607"/>
      <c r="Q229" s="606"/>
      <c r="R229" s="607"/>
      <c r="S229" s="607"/>
      <c r="T229" s="607"/>
      <c r="U229" s="607"/>
      <c r="V229" s="1"/>
      <c r="W229" s="1"/>
      <c r="X229" s="1"/>
      <c r="Y229" s="17"/>
      <c r="Z229" s="639"/>
      <c r="AA229" s="17"/>
      <c r="AB229" s="167"/>
    </row>
    <row r="230" spans="1:55" ht="15" customHeight="1" x14ac:dyDescent="0.2">
      <c r="B230" s="607"/>
      <c r="C230" s="659"/>
      <c r="D230" s="659"/>
      <c r="E230" s="1120"/>
      <c r="F230" s="1120"/>
      <c r="G230" s="1120"/>
      <c r="H230" s="651"/>
      <c r="I230" s="651"/>
      <c r="J230" s="658"/>
      <c r="K230" s="1114"/>
      <c r="L230" s="1114"/>
      <c r="M230" s="1114"/>
      <c r="N230" s="1114"/>
      <c r="O230" s="607"/>
      <c r="P230" s="607"/>
      <c r="Q230" s="606"/>
      <c r="R230" s="607"/>
      <c r="S230" s="607"/>
      <c r="T230" s="607"/>
      <c r="U230" s="607"/>
      <c r="V230" s="1"/>
      <c r="W230" s="1"/>
      <c r="X230" s="1"/>
      <c r="Y230" s="181" t="s">
        <v>634</v>
      </c>
      <c r="Z230" s="181"/>
      <c r="AA230" s="181"/>
      <c r="AB230" s="167"/>
    </row>
    <row r="231" spans="1:55" ht="15" customHeight="1" x14ac:dyDescent="0.2">
      <c r="B231" s="607"/>
      <c r="C231" s="643"/>
      <c r="D231" s="644"/>
      <c r="E231" s="1121" t="s">
        <v>917</v>
      </c>
      <c r="F231" s="1121"/>
      <c r="G231" s="1121"/>
      <c r="H231" s="651"/>
      <c r="I231" s="651"/>
      <c r="J231" s="645"/>
      <c r="K231" s="1113"/>
      <c r="L231" s="1113"/>
      <c r="M231" s="1113"/>
      <c r="N231" s="1113"/>
      <c r="O231" s="607"/>
      <c r="P231" s="607"/>
      <c r="Q231" s="606"/>
      <c r="R231" s="607"/>
      <c r="S231" s="607"/>
      <c r="T231" s="607"/>
      <c r="U231" s="607"/>
      <c r="V231" s="1"/>
      <c r="W231" s="1"/>
      <c r="X231" s="1"/>
      <c r="Y231" s="181"/>
      <c r="Z231" s="181"/>
      <c r="AA231" s="181"/>
      <c r="AB231" s="167"/>
    </row>
    <row r="232" spans="1:55" ht="15" customHeight="1" x14ac:dyDescent="0.2">
      <c r="B232" s="607"/>
      <c r="C232" s="608" t="s">
        <v>1014</v>
      </c>
      <c r="D232" s="608"/>
      <c r="E232" s="1122" t="s">
        <v>1022</v>
      </c>
      <c r="F232" s="1123"/>
      <c r="G232" s="1123"/>
      <c r="H232" s="652"/>
      <c r="I232" s="648"/>
      <c r="J232" s="648"/>
      <c r="K232" s="1114"/>
      <c r="L232" s="1115"/>
      <c r="M232" s="1115"/>
      <c r="N232" s="1115"/>
      <c r="O232" s="607"/>
      <c r="P232" s="607"/>
      <c r="Q232" s="606"/>
      <c r="R232" s="607"/>
      <c r="S232" s="607"/>
      <c r="T232" s="607"/>
      <c r="U232" s="607"/>
      <c r="V232" s="1"/>
      <c r="W232" s="1"/>
      <c r="X232" s="1"/>
      <c r="Y232" s="800" t="s">
        <v>636</v>
      </c>
      <c r="Z232" s="179"/>
      <c r="AA232" s="179"/>
      <c r="AB232" s="167"/>
    </row>
    <row r="233" spans="1:55" s="430" customFormat="1" ht="15" customHeight="1" x14ac:dyDescent="0.2">
      <c r="A233" s="697"/>
      <c r="B233" s="562"/>
      <c r="E233" s="1116"/>
      <c r="F233" s="1116"/>
      <c r="K233" s="1116"/>
      <c r="L233" s="1116"/>
      <c r="M233" s="1116"/>
      <c r="N233" s="1116"/>
      <c r="O233" s="563"/>
      <c r="P233" s="563"/>
      <c r="Q233" s="563"/>
      <c r="R233" s="563"/>
      <c r="S233" s="563"/>
      <c r="T233" s="563"/>
      <c r="U233" s="563"/>
      <c r="V233" s="564"/>
      <c r="W233" s="564"/>
      <c r="X233" s="564"/>
      <c r="Y233" s="565"/>
      <c r="Z233" s="562"/>
      <c r="AY233" s="732"/>
      <c r="AZ233" s="732"/>
    </row>
    <row r="234" spans="1:55" ht="15" customHeight="1" x14ac:dyDescent="0.2"/>
    <row r="235" spans="1:55" ht="15" customHeight="1" x14ac:dyDescent="0.2"/>
    <row r="334" spans="11:11" x14ac:dyDescent="0.2">
      <c r="K334" s="1" t="s">
        <v>909</v>
      </c>
    </row>
  </sheetData>
  <autoFilter ref="B10:AB153" xr:uid="{00000000-0009-0000-0000-000005000000}"/>
  <mergeCells count="66">
    <mergeCell ref="F7:F9"/>
    <mergeCell ref="D7:D9"/>
    <mergeCell ref="AB7:AB9"/>
    <mergeCell ref="Z8:Z9"/>
    <mergeCell ref="AA8:AA9"/>
    <mergeCell ref="V7:V9"/>
    <mergeCell ref="Y7:AA7"/>
    <mergeCell ref="W7:W9"/>
    <mergeCell ref="B1:AB1"/>
    <mergeCell ref="B2:AB2"/>
    <mergeCell ref="U7:U9"/>
    <mergeCell ref="Y8:Y9"/>
    <mergeCell ref="O7:S7"/>
    <mergeCell ref="J8:J9"/>
    <mergeCell ref="O8:O9"/>
    <mergeCell ref="B3:AB3"/>
    <mergeCell ref="T7:T9"/>
    <mergeCell ref="P8:P9"/>
    <mergeCell ref="Q8:Q9"/>
    <mergeCell ref="R8:R9"/>
    <mergeCell ref="S8:S9"/>
    <mergeCell ref="B7:B9"/>
    <mergeCell ref="C7:C9"/>
    <mergeCell ref="E7:E9"/>
    <mergeCell ref="K229:N229"/>
    <mergeCell ref="K230:N230"/>
    <mergeCell ref="H8:I8"/>
    <mergeCell ref="N7:N9"/>
    <mergeCell ref="K7:K9"/>
    <mergeCell ref="K224:N224"/>
    <mergeCell ref="K225:N225"/>
    <mergeCell ref="G7:J7"/>
    <mergeCell ref="L7:L9"/>
    <mergeCell ref="M7:M9"/>
    <mergeCell ref="G8:G9"/>
    <mergeCell ref="K231:N231"/>
    <mergeCell ref="K232:N232"/>
    <mergeCell ref="K233:N233"/>
    <mergeCell ref="E224:G224"/>
    <mergeCell ref="E225:G225"/>
    <mergeCell ref="E226:G226"/>
    <mergeCell ref="E227:G227"/>
    <mergeCell ref="E228:G228"/>
    <mergeCell ref="E233:F233"/>
    <mergeCell ref="E229:G229"/>
    <mergeCell ref="E230:G230"/>
    <mergeCell ref="E231:G231"/>
    <mergeCell ref="E232:G232"/>
    <mergeCell ref="K226:N226"/>
    <mergeCell ref="K227:N227"/>
    <mergeCell ref="K228:N228"/>
    <mergeCell ref="AM7:AM9"/>
    <mergeCell ref="AN7:AN9"/>
    <mergeCell ref="AO7:AO9"/>
    <mergeCell ref="AP7:AP9"/>
    <mergeCell ref="AC107:AP117"/>
    <mergeCell ref="AH7:AH9"/>
    <mergeCell ref="AI7:AI9"/>
    <mergeCell ref="AJ7:AJ9"/>
    <mergeCell ref="AK7:AK9"/>
    <mergeCell ref="AL7:AL9"/>
    <mergeCell ref="AC7:AC9"/>
    <mergeCell ref="AD7:AD9"/>
    <mergeCell ref="AE7:AE9"/>
    <mergeCell ref="AF7:AF9"/>
    <mergeCell ref="AG7:AG9"/>
  </mergeCells>
  <phoneticPr fontId="34" type="noConversion"/>
  <printOptions horizontalCentered="1"/>
  <pageMargins left="0.19685039370078741" right="0.19685039370078741" top="0.98425196850393704" bottom="0.70866141732283472" header="0.47244094488188981" footer="0.23622047244094491"/>
  <pageSetup paperSize="5" scale="60" firstPageNumber="2" orientation="landscape" useFirstPageNumber="1" horizontalDpi="4294967293" r:id="rId1"/>
  <headerFooter scaleWithDoc="0" alignWithMargins="0">
    <oddFooter>&amp;C&amp;P</oddFooter>
  </headerFooter>
  <rowBreaks count="3" manualBreakCount="3">
    <brk id="82" min="1" max="60" man="1"/>
    <brk id="134" min="1" max="60" man="1"/>
    <brk id="233" min="1" max="4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V228"/>
  <sheetViews>
    <sheetView view="pageBreakPreview" zoomScale="77" zoomScaleNormal="75" zoomScaleSheetLayoutView="77" workbookViewId="0">
      <pane xSplit="5" ySplit="9" topLeftCell="K31" activePane="bottomRight" state="frozen"/>
      <selection pane="topRight" activeCell="G1" sqref="G1"/>
      <selection pane="bottomLeft" activeCell="A11" sqref="A11"/>
      <selection pane="bottomRight" activeCell="P13" sqref="P13"/>
    </sheetView>
  </sheetViews>
  <sheetFormatPr baseColWidth="10" defaultColWidth="9.1640625" defaultRowHeight="15" x14ac:dyDescent="0.2"/>
  <cols>
    <col min="1" max="1" width="9.1640625" style="1"/>
    <col min="2" max="2" width="6.5" style="847" customWidth="1"/>
    <col min="3" max="3" width="26.5" style="1" customWidth="1"/>
    <col min="4" max="4" width="41.5" style="1" customWidth="1"/>
    <col min="5" max="5" width="14.1640625" style="847" customWidth="1"/>
    <col min="6" max="6" width="14.83203125" style="1" bestFit="1" customWidth="1"/>
    <col min="7" max="7" width="10.5" style="1" customWidth="1"/>
    <col min="8" max="8" width="19.83203125" style="847" customWidth="1"/>
    <col min="9" max="9" width="11.1640625" style="847" customWidth="1"/>
    <col min="10" max="10" width="9.83203125" style="1" customWidth="1"/>
    <col min="11" max="11" width="21.6640625" style="1" customWidth="1"/>
    <col min="12" max="12" width="16.5" style="1" customWidth="1"/>
    <col min="13" max="13" width="11.6640625" style="1" customWidth="1"/>
    <col min="14" max="14" width="26.83203125" style="1" customWidth="1"/>
    <col min="15" max="15" width="17" style="1" customWidth="1"/>
    <col min="16" max="16" width="28.33203125" style="1" customWidth="1"/>
    <col min="17" max="17" width="17.33203125" style="847" customWidth="1"/>
    <col min="18" max="18" width="14" style="847" customWidth="1"/>
    <col min="19" max="32" width="22.83203125" style="1" hidden="1" customWidth="1"/>
    <col min="33" max="35" width="0" style="1" hidden="1" customWidth="1"/>
    <col min="36" max="36" width="14" style="847" customWidth="1"/>
    <col min="37" max="37" width="10.1640625" style="1" bestFit="1" customWidth="1"/>
    <col min="38" max="41" width="9.1640625" style="1"/>
    <col min="42" max="42" width="16.1640625" style="733" bestFit="1" customWidth="1"/>
    <col min="43" max="43" width="15.5" style="733" bestFit="1" customWidth="1"/>
    <col min="44" max="16384" width="9.1640625" style="1"/>
  </cols>
  <sheetData>
    <row r="1" spans="2:43" s="165" customFormat="1" ht="31" x14ac:dyDescent="0.35">
      <c r="B1" s="1142" t="s">
        <v>1589</v>
      </c>
      <c r="C1" s="1142"/>
      <c r="D1" s="1142"/>
      <c r="E1" s="1142"/>
      <c r="F1" s="1142"/>
      <c r="G1" s="1142"/>
      <c r="H1" s="1142"/>
      <c r="I1" s="1142"/>
      <c r="J1" s="1142"/>
      <c r="K1" s="1142"/>
      <c r="L1" s="1142"/>
      <c r="M1" s="1142"/>
      <c r="N1" s="1142"/>
      <c r="O1" s="1142"/>
      <c r="P1" s="1142"/>
      <c r="Q1" s="1142"/>
      <c r="R1" s="851"/>
      <c r="S1" s="669"/>
      <c r="AJ1" s="851"/>
      <c r="AP1" s="726"/>
      <c r="AQ1" s="726"/>
    </row>
    <row r="2" spans="2:43" s="165" customFormat="1" ht="31" x14ac:dyDescent="0.35">
      <c r="B2" s="1142" t="s">
        <v>766</v>
      </c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851"/>
      <c r="S2" s="670"/>
      <c r="AJ2" s="851"/>
      <c r="AP2" s="726"/>
      <c r="AQ2" s="726"/>
    </row>
    <row r="3" spans="2:43" s="165" customFormat="1" ht="21" x14ac:dyDescent="0.25"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670"/>
      <c r="AJ3" s="851"/>
      <c r="AP3" s="726"/>
      <c r="AQ3" s="726"/>
    </row>
    <row r="4" spans="2:43" s="165" customFormat="1" ht="26" x14ac:dyDescent="0.3">
      <c r="B4" s="347"/>
      <c r="C4" s="349" t="s">
        <v>1590</v>
      </c>
      <c r="D4" s="348"/>
      <c r="E4" s="347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AJ4" s="348"/>
      <c r="AP4" s="726"/>
      <c r="AQ4" s="726"/>
    </row>
    <row r="5" spans="2:43" s="165" customFormat="1" ht="16" thickBot="1" x14ac:dyDescent="0.25">
      <c r="B5" s="350"/>
      <c r="E5" s="350"/>
      <c r="H5" s="350"/>
      <c r="I5" s="350"/>
      <c r="P5" s="486"/>
      <c r="Q5" s="350"/>
      <c r="R5" s="350"/>
      <c r="AJ5" s="350"/>
      <c r="AP5" s="726"/>
      <c r="AQ5" s="726"/>
    </row>
    <row r="6" spans="2:43" s="671" customFormat="1" ht="40.5" customHeight="1" thickTop="1" x14ac:dyDescent="0.2">
      <c r="B6" s="1143" t="s">
        <v>918</v>
      </c>
      <c r="C6" s="1145" t="s">
        <v>926</v>
      </c>
      <c r="D6" s="1145" t="s">
        <v>919</v>
      </c>
      <c r="E6" s="1145" t="s">
        <v>927</v>
      </c>
      <c r="F6" s="1145" t="s">
        <v>954</v>
      </c>
      <c r="G6" s="1145" t="s">
        <v>955</v>
      </c>
      <c r="H6" s="1145" t="s">
        <v>956</v>
      </c>
      <c r="I6" s="1145" t="s">
        <v>957</v>
      </c>
      <c r="J6" s="1147" t="s">
        <v>932</v>
      </c>
      <c r="K6" s="1148"/>
      <c r="L6" s="1148"/>
      <c r="M6" s="1148"/>
      <c r="N6" s="1149"/>
      <c r="O6" s="1145" t="s">
        <v>980</v>
      </c>
      <c r="P6" s="1145" t="s">
        <v>958</v>
      </c>
      <c r="Q6" s="1150" t="s">
        <v>959</v>
      </c>
      <c r="R6" s="813"/>
      <c r="S6" s="1102" t="s">
        <v>1233</v>
      </c>
      <c r="T6" s="1102" t="s">
        <v>1234</v>
      </c>
      <c r="U6" s="1099" t="s">
        <v>1235</v>
      </c>
      <c r="V6" s="1102" t="s">
        <v>1236</v>
      </c>
      <c r="W6" s="1110" t="s">
        <v>1237</v>
      </c>
      <c r="X6" s="1107" t="s">
        <v>1238</v>
      </c>
      <c r="Y6" s="1099" t="s">
        <v>1239</v>
      </c>
      <c r="Z6" s="1099" t="s">
        <v>1240</v>
      </c>
      <c r="AA6" s="1099" t="s">
        <v>1241</v>
      </c>
      <c r="AB6" s="1099" t="s">
        <v>1242</v>
      </c>
      <c r="AC6" s="1099" t="s">
        <v>1243</v>
      </c>
      <c r="AD6" s="1102" t="s">
        <v>1244</v>
      </c>
      <c r="AE6" s="1102" t="s">
        <v>1245</v>
      </c>
      <c r="AF6" s="1102" t="s">
        <v>1246</v>
      </c>
      <c r="AG6" s="1"/>
      <c r="AH6" s="1"/>
      <c r="AJ6" s="594" t="s">
        <v>1325</v>
      </c>
      <c r="AP6" s="727"/>
      <c r="AQ6" s="727"/>
    </row>
    <row r="7" spans="2:43" s="672" customFormat="1" ht="30.75" customHeight="1" x14ac:dyDescent="0.2">
      <c r="B7" s="1144"/>
      <c r="C7" s="1146"/>
      <c r="D7" s="1146"/>
      <c r="E7" s="1146"/>
      <c r="F7" s="1146"/>
      <c r="G7" s="1146"/>
      <c r="H7" s="1146"/>
      <c r="I7" s="1146"/>
      <c r="J7" s="852" t="s">
        <v>1585</v>
      </c>
      <c r="K7" s="852" t="s">
        <v>1586</v>
      </c>
      <c r="L7" s="852" t="s">
        <v>1587</v>
      </c>
      <c r="M7" s="852" t="s">
        <v>1588</v>
      </c>
      <c r="N7" s="852" t="s">
        <v>37</v>
      </c>
      <c r="O7" s="1146"/>
      <c r="P7" s="1146"/>
      <c r="Q7" s="1151"/>
      <c r="R7" s="813"/>
      <c r="S7" s="1103"/>
      <c r="T7" s="1103"/>
      <c r="U7" s="1100"/>
      <c r="V7" s="1103"/>
      <c r="W7" s="1111"/>
      <c r="X7" s="1108"/>
      <c r="Y7" s="1100"/>
      <c r="Z7" s="1100"/>
      <c r="AA7" s="1100"/>
      <c r="AB7" s="1100"/>
      <c r="AC7" s="1100"/>
      <c r="AD7" s="1103"/>
      <c r="AE7" s="1103"/>
      <c r="AF7" s="1103"/>
      <c r="AG7" s="1"/>
      <c r="AH7" s="1"/>
      <c r="AJ7" s="595"/>
      <c r="AP7" s="728"/>
      <c r="AQ7" s="728"/>
    </row>
    <row r="8" spans="2:43" s="672" customFormat="1" ht="32.25" customHeight="1" thickBot="1" x14ac:dyDescent="0.25">
      <c r="B8" s="853"/>
      <c r="C8" s="848"/>
      <c r="D8" s="848"/>
      <c r="E8" s="848"/>
      <c r="F8" s="848"/>
      <c r="G8" s="848"/>
      <c r="H8" s="848"/>
      <c r="I8" s="848"/>
      <c r="J8" s="852"/>
      <c r="K8" s="852"/>
      <c r="L8" s="852"/>
      <c r="M8" s="852"/>
      <c r="N8" s="852"/>
      <c r="O8" s="848"/>
      <c r="P8" s="848"/>
      <c r="Q8" s="850"/>
      <c r="R8" s="813"/>
      <c r="S8" s="1104"/>
      <c r="T8" s="1104"/>
      <c r="U8" s="1101"/>
      <c r="V8" s="1104"/>
      <c r="W8" s="1112"/>
      <c r="X8" s="1109"/>
      <c r="Y8" s="1101"/>
      <c r="Z8" s="1101"/>
      <c r="AA8" s="1101"/>
      <c r="AB8" s="1101"/>
      <c r="AC8" s="1101"/>
      <c r="AD8" s="1104"/>
      <c r="AE8" s="1104"/>
      <c r="AF8" s="1104"/>
      <c r="AG8" s="1"/>
      <c r="AH8" s="1"/>
      <c r="AJ8" s="595"/>
      <c r="AP8" s="728"/>
      <c r="AQ8" s="728"/>
    </row>
    <row r="9" spans="2:43" s="833" customFormat="1" ht="21" customHeight="1" thickBot="1" x14ac:dyDescent="0.25">
      <c r="B9" s="834">
        <v>1</v>
      </c>
      <c r="C9" s="835">
        <v>2</v>
      </c>
      <c r="D9" s="834">
        <v>2.6666666666666701</v>
      </c>
      <c r="E9" s="835">
        <v>4</v>
      </c>
      <c r="F9" s="835">
        <v>5</v>
      </c>
      <c r="G9" s="834">
        <v>6</v>
      </c>
      <c r="H9" s="835">
        <v>7</v>
      </c>
      <c r="I9" s="835">
        <v>8</v>
      </c>
      <c r="J9" s="834">
        <v>9</v>
      </c>
      <c r="K9" s="835">
        <v>10</v>
      </c>
      <c r="L9" s="835">
        <v>11</v>
      </c>
      <c r="M9" s="835">
        <v>12</v>
      </c>
      <c r="N9" s="835">
        <v>13</v>
      </c>
      <c r="O9" s="835">
        <v>14</v>
      </c>
      <c r="P9" s="835">
        <v>15</v>
      </c>
      <c r="Q9" s="835">
        <v>16</v>
      </c>
      <c r="R9" s="837"/>
      <c r="S9" s="838"/>
      <c r="T9" s="838"/>
      <c r="U9" s="839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40"/>
      <c r="AH9" s="840"/>
      <c r="AJ9" s="836">
        <v>41</v>
      </c>
      <c r="AP9" s="841"/>
      <c r="AQ9" s="841"/>
    </row>
    <row r="10" spans="2:43" s="656" customFormat="1" ht="14" x14ac:dyDescent="0.2">
      <c r="B10" s="567"/>
      <c r="C10" s="83"/>
      <c r="D10" s="257"/>
      <c r="E10" s="83"/>
      <c r="F10" s="257"/>
      <c r="G10" s="257"/>
      <c r="H10" s="83"/>
      <c r="I10" s="257"/>
      <c r="J10" s="257"/>
      <c r="K10" s="257"/>
      <c r="L10" s="257"/>
      <c r="M10" s="257"/>
      <c r="N10" s="257"/>
      <c r="O10" s="257"/>
      <c r="P10" s="257"/>
      <c r="Q10" s="803"/>
      <c r="R10" s="815"/>
      <c r="AJ10" s="83"/>
      <c r="AP10" s="729"/>
      <c r="AQ10" s="729"/>
    </row>
    <row r="11" spans="2:43" s="656" customFormat="1" ht="29.25" customHeight="1" x14ac:dyDescent="0.2">
      <c r="B11" s="578">
        <v>1.2</v>
      </c>
      <c r="C11" s="568" t="s">
        <v>960</v>
      </c>
      <c r="D11" s="257"/>
      <c r="E11" s="83"/>
      <c r="F11" s="257"/>
      <c r="G11" s="257"/>
      <c r="H11" s="83"/>
      <c r="I11" s="257"/>
      <c r="J11" s="257"/>
      <c r="K11" s="257"/>
      <c r="L11" s="257"/>
      <c r="M11" s="257"/>
      <c r="N11" s="257"/>
      <c r="O11" s="257"/>
      <c r="P11" s="272">
        <f>SUM(P12,P18,P31)</f>
        <v>10948500</v>
      </c>
      <c r="Q11" s="803"/>
      <c r="R11" s="815"/>
      <c r="AJ11" s="83"/>
      <c r="AP11" s="729"/>
      <c r="AQ11" s="729"/>
    </row>
    <row r="12" spans="2:43" s="656" customFormat="1" ht="26.25" customHeight="1" x14ac:dyDescent="0.2">
      <c r="B12" s="578" t="s">
        <v>66</v>
      </c>
      <c r="C12" s="568" t="s">
        <v>1228</v>
      </c>
      <c r="D12" s="257"/>
      <c r="E12" s="83"/>
      <c r="F12" s="257"/>
      <c r="G12" s="257"/>
      <c r="H12" s="83"/>
      <c r="I12" s="257"/>
      <c r="J12" s="257"/>
      <c r="K12" s="257"/>
      <c r="L12" s="257"/>
      <c r="M12" s="257"/>
      <c r="N12" s="257"/>
      <c r="O12" s="257"/>
      <c r="P12" s="272">
        <v>0</v>
      </c>
      <c r="Q12" s="803"/>
      <c r="R12" s="815"/>
      <c r="X12" s="709" t="e">
        <f>SUM(#REF!)</f>
        <v>#REF!</v>
      </c>
      <c r="Z12" s="709" t="e">
        <f>SUM(#REF!)</f>
        <v>#REF!</v>
      </c>
      <c r="AA12" s="709" t="e">
        <f>SUM(#REF!)</f>
        <v>#REF!</v>
      </c>
      <c r="AB12" s="709" t="e">
        <f>SUM(#REF!)</f>
        <v>#REF!</v>
      </c>
      <c r="AC12" s="709" t="e">
        <f>SUM(#REF!)</f>
        <v>#REF!</v>
      </c>
      <c r="AE12" s="709" t="e">
        <f>SUM(#REF!)</f>
        <v>#REF!</v>
      </c>
      <c r="AF12" s="709" t="e">
        <f>SUM(#REF!)</f>
        <v>#REF!</v>
      </c>
      <c r="AJ12" s="83"/>
      <c r="AP12" s="729"/>
      <c r="AQ12" s="729"/>
    </row>
    <row r="13" spans="2:43" s="656" customFormat="1" ht="29.25" customHeight="1" x14ac:dyDescent="0.2">
      <c r="B13" s="588"/>
      <c r="C13" s="558"/>
      <c r="D13" s="384"/>
      <c r="E13" s="558"/>
      <c r="F13" s="384"/>
      <c r="G13" s="384"/>
      <c r="H13" s="558"/>
      <c r="I13" s="384"/>
      <c r="J13" s="384"/>
      <c r="K13" s="384"/>
      <c r="L13" s="384"/>
      <c r="M13" s="384"/>
      <c r="N13" s="384"/>
      <c r="O13" s="384"/>
      <c r="P13" s="384"/>
      <c r="Q13" s="804"/>
      <c r="R13" s="816"/>
      <c r="AJ13" s="558"/>
      <c r="AP13" s="729"/>
      <c r="AQ13" s="729"/>
    </row>
    <row r="14" spans="2:43" s="656" customFormat="1" ht="26.25" customHeight="1" x14ac:dyDescent="0.2">
      <c r="B14" s="578" t="s">
        <v>181</v>
      </c>
      <c r="C14" s="568" t="s">
        <v>961</v>
      </c>
      <c r="D14" s="235" t="s">
        <v>950</v>
      </c>
      <c r="E14" s="883"/>
      <c r="F14" s="235" t="s">
        <v>950</v>
      </c>
      <c r="G14" s="235"/>
      <c r="H14" s="883"/>
      <c r="I14" s="235"/>
      <c r="J14" s="235"/>
      <c r="K14" s="235"/>
      <c r="L14" s="235"/>
      <c r="M14" s="235"/>
      <c r="N14" s="235"/>
      <c r="O14" s="235"/>
      <c r="P14" s="646"/>
      <c r="Q14" s="805"/>
      <c r="R14" s="816"/>
      <c r="AJ14" s="883"/>
      <c r="AL14" s="656" t="s">
        <v>961</v>
      </c>
      <c r="AP14" s="729"/>
      <c r="AQ14" s="729"/>
    </row>
    <row r="15" spans="2:43" s="656" customFormat="1" ht="9.75" customHeight="1" x14ac:dyDescent="0.2">
      <c r="B15" s="567"/>
      <c r="C15" s="883" t="s">
        <v>950</v>
      </c>
      <c r="D15" s="235" t="s">
        <v>950</v>
      </c>
      <c r="E15" s="883"/>
      <c r="F15" s="235" t="s">
        <v>950</v>
      </c>
      <c r="G15" s="235"/>
      <c r="H15" s="883"/>
      <c r="I15" s="235"/>
      <c r="J15" s="235"/>
      <c r="K15" s="235"/>
      <c r="L15" s="235"/>
      <c r="M15" s="235"/>
      <c r="N15" s="235"/>
      <c r="O15" s="235"/>
      <c r="P15" s="235"/>
      <c r="Q15" s="805"/>
      <c r="R15" s="816"/>
      <c r="AJ15" s="883"/>
      <c r="AL15" s="656" t="s">
        <v>950</v>
      </c>
      <c r="AP15" s="729"/>
      <c r="AQ15" s="729"/>
    </row>
    <row r="16" spans="2:43" s="672" customFormat="1" ht="33" customHeight="1" x14ac:dyDescent="0.2">
      <c r="B16" s="584" t="s">
        <v>183</v>
      </c>
      <c r="C16" s="585" t="s">
        <v>962</v>
      </c>
      <c r="D16" s="585"/>
      <c r="E16" s="586"/>
      <c r="F16" s="585" t="s">
        <v>950</v>
      </c>
      <c r="G16" s="585"/>
      <c r="H16" s="586"/>
      <c r="I16" s="585"/>
      <c r="J16" s="585"/>
      <c r="K16" s="585"/>
      <c r="L16" s="585"/>
      <c r="M16" s="585"/>
      <c r="N16" s="585"/>
      <c r="O16" s="585"/>
      <c r="P16" s="647"/>
      <c r="Q16" s="806"/>
      <c r="R16" s="817"/>
      <c r="AJ16" s="586"/>
      <c r="AL16" s="672" t="s">
        <v>962</v>
      </c>
      <c r="AP16" s="728"/>
      <c r="AQ16" s="728"/>
    </row>
    <row r="17" spans="1:45" s="656" customFormat="1" ht="9.75" customHeight="1" x14ac:dyDescent="0.2">
      <c r="B17" s="567"/>
      <c r="C17" s="83" t="s">
        <v>950</v>
      </c>
      <c r="D17" s="271" t="s">
        <v>950</v>
      </c>
      <c r="E17" s="83"/>
      <c r="F17" s="83" t="s">
        <v>950</v>
      </c>
      <c r="G17" s="235"/>
      <c r="H17" s="83"/>
      <c r="I17" s="83"/>
      <c r="J17" s="572"/>
      <c r="K17" s="572"/>
      <c r="L17" s="572"/>
      <c r="M17" s="572"/>
      <c r="N17" s="572"/>
      <c r="O17" s="83"/>
      <c r="P17" s="268"/>
      <c r="Q17" s="803"/>
      <c r="R17" s="815"/>
      <c r="AJ17" s="83"/>
      <c r="AL17" s="656" t="s">
        <v>950</v>
      </c>
      <c r="AP17" s="729"/>
      <c r="AQ17" s="729"/>
    </row>
    <row r="18" spans="1:45" s="672" customFormat="1" ht="33.75" customHeight="1" x14ac:dyDescent="0.2">
      <c r="B18" s="578" t="s">
        <v>185</v>
      </c>
      <c r="C18" s="568" t="s">
        <v>963</v>
      </c>
      <c r="D18" s="568" t="s">
        <v>963</v>
      </c>
      <c r="E18" s="849"/>
      <c r="F18" s="568" t="s">
        <v>950</v>
      </c>
      <c r="G18" s="568"/>
      <c r="H18" s="849"/>
      <c r="I18" s="568"/>
      <c r="J18" s="568"/>
      <c r="K18" s="568"/>
      <c r="L18" s="568"/>
      <c r="M18" s="568"/>
      <c r="N18" s="568"/>
      <c r="O18" s="568"/>
      <c r="P18" s="886">
        <f>SUM(P19:P29)</f>
        <v>10403500</v>
      </c>
      <c r="Q18" s="807"/>
      <c r="R18" s="818"/>
      <c r="U18" s="677"/>
      <c r="X18" s="710">
        <f>SUM(X19:X29)</f>
        <v>10403390</v>
      </c>
      <c r="AA18" s="710">
        <f>SUM(AA19:AA29)</f>
        <v>0</v>
      </c>
      <c r="AB18" s="710">
        <f>SUM(AB19:AB29)</f>
        <v>0</v>
      </c>
      <c r="AC18" s="710">
        <f>SUM(AC19:AC29)</f>
        <v>0</v>
      </c>
      <c r="AE18" s="710">
        <f>SUM(AE19:AE29)</f>
        <v>110</v>
      </c>
      <c r="AF18" s="710">
        <f>SUM(AF19:AF29)</f>
        <v>10403390</v>
      </c>
      <c r="AJ18" s="713"/>
      <c r="AL18" s="672" t="s">
        <v>963</v>
      </c>
      <c r="AP18" s="728">
        <v>676630556.20000005</v>
      </c>
      <c r="AQ18" s="728">
        <f>+P18-AP18</f>
        <v>-666227056.20000005</v>
      </c>
    </row>
    <row r="19" spans="1:45" s="656" customFormat="1" ht="24.75" customHeight="1" x14ac:dyDescent="0.2">
      <c r="A19" s="1" t="s">
        <v>1230</v>
      </c>
      <c r="B19" s="567">
        <v>3</v>
      </c>
      <c r="C19" s="83" t="s">
        <v>1255</v>
      </c>
      <c r="D19" s="69" t="s">
        <v>240</v>
      </c>
      <c r="E19" s="883" t="s">
        <v>331</v>
      </c>
      <c r="F19" s="83" t="s">
        <v>197</v>
      </c>
      <c r="G19" s="235"/>
      <c r="H19" s="83" t="s">
        <v>217</v>
      </c>
      <c r="I19" s="83">
        <v>2005</v>
      </c>
      <c r="J19" s="572"/>
      <c r="K19" s="572"/>
      <c r="L19" s="572"/>
      <c r="M19" s="572"/>
      <c r="N19" s="572"/>
      <c r="O19" s="83" t="s">
        <v>81</v>
      </c>
      <c r="P19" s="259">
        <v>140000</v>
      </c>
      <c r="Q19" s="803"/>
      <c r="R19" s="815"/>
      <c r="S19" s="700" t="str">
        <f t="shared" ref="S19:S29" si="0">A19</f>
        <v>2.06.01</v>
      </c>
      <c r="T19" s="701" t="str">
        <f t="shared" ref="T19:T29" si="1">VLOOKUP(S19,kelompok,2,0)</f>
        <v>ALAT KANTOR</v>
      </c>
      <c r="U19" s="702">
        <f t="shared" ref="U19:U29" si="2">VLOOKUP(S19,MASAMANFAAT,4,0)</f>
        <v>5</v>
      </c>
      <c r="V19" s="706">
        <f t="shared" ref="V19:V29" si="3">(P19-10)/U19</f>
        <v>27998</v>
      </c>
      <c r="W19" s="704">
        <f t="shared" ref="W19:W29" si="4">2013-AD19</f>
        <v>8</v>
      </c>
      <c r="X19" s="703">
        <f t="shared" ref="X19:X29" si="5">IF(W19&gt;U19,P19-10,V19*W19)</f>
        <v>139990</v>
      </c>
      <c r="Y19" s="703">
        <f t="shared" ref="Y19:Y29" si="6">2014-AD19</f>
        <v>9</v>
      </c>
      <c r="Z19" s="703">
        <f t="shared" ref="Z19:Z29" si="7">IF(P19-10=X19,0,V19)</f>
        <v>0</v>
      </c>
      <c r="AA19" s="704">
        <f t="shared" ref="AA19:AA29" si="8">IF(P19-10=X19+Z19,0,V19)</f>
        <v>0</v>
      </c>
      <c r="AB19" s="704">
        <f t="shared" ref="AB19:AB29" si="9">IF(P19-10=X19+Z19+AA19,0,V19)</f>
        <v>0</v>
      </c>
      <c r="AC19" s="704">
        <f t="shared" ref="AC19:AC29" si="10">IF(P19-10=X19+Z19+AA19+AB19,0,V19)</f>
        <v>0</v>
      </c>
      <c r="AD19" s="700">
        <f t="shared" ref="AD19:AD29" si="11">I19</f>
        <v>2005</v>
      </c>
      <c r="AE19" s="705">
        <f t="shared" ref="AE19:AE29" si="12">P19-(Z19+AA19+X19+AB19+AC19)</f>
        <v>10</v>
      </c>
      <c r="AF19" s="705">
        <f>AC19+AB19+AA19+Z19+X19</f>
        <v>139990</v>
      </c>
      <c r="AJ19" s="83" t="s">
        <v>465</v>
      </c>
      <c r="AK19" s="656">
        <v>1</v>
      </c>
      <c r="AL19" s="656" t="s">
        <v>188</v>
      </c>
      <c r="AP19" s="729"/>
      <c r="AQ19" s="729"/>
    </row>
    <row r="20" spans="1:45" s="656" customFormat="1" ht="24.75" customHeight="1" x14ac:dyDescent="0.2">
      <c r="A20" s="1" t="s">
        <v>1230</v>
      </c>
      <c r="B20" s="567">
        <v>4</v>
      </c>
      <c r="C20" s="83" t="s">
        <v>1258</v>
      </c>
      <c r="D20" s="255" t="s">
        <v>251</v>
      </c>
      <c r="E20" s="883" t="s">
        <v>331</v>
      </c>
      <c r="F20" s="83" t="s">
        <v>253</v>
      </c>
      <c r="G20" s="235"/>
      <c r="H20" s="258" t="s">
        <v>254</v>
      </c>
      <c r="I20" s="83">
        <v>2006</v>
      </c>
      <c r="J20" s="572"/>
      <c r="K20" s="572"/>
      <c r="L20" s="572"/>
      <c r="M20" s="572"/>
      <c r="N20" s="572"/>
      <c r="O20" s="83" t="s">
        <v>81</v>
      </c>
      <c r="P20" s="259">
        <v>140000</v>
      </c>
      <c r="Q20" s="803"/>
      <c r="R20" s="815"/>
      <c r="S20" s="700" t="str">
        <f t="shared" si="0"/>
        <v>2.06.01</v>
      </c>
      <c r="T20" s="701" t="str">
        <f t="shared" si="1"/>
        <v>ALAT KANTOR</v>
      </c>
      <c r="U20" s="702">
        <f t="shared" si="2"/>
        <v>5</v>
      </c>
      <c r="V20" s="706">
        <f t="shared" si="3"/>
        <v>27998</v>
      </c>
      <c r="W20" s="704">
        <f t="shared" si="4"/>
        <v>7</v>
      </c>
      <c r="X20" s="703">
        <f t="shared" si="5"/>
        <v>139990</v>
      </c>
      <c r="Y20" s="703">
        <f t="shared" si="6"/>
        <v>8</v>
      </c>
      <c r="Z20" s="703">
        <f t="shared" si="7"/>
        <v>0</v>
      </c>
      <c r="AA20" s="704">
        <f t="shared" si="8"/>
        <v>0</v>
      </c>
      <c r="AB20" s="704">
        <f t="shared" si="9"/>
        <v>0</v>
      </c>
      <c r="AC20" s="704">
        <f t="shared" si="10"/>
        <v>0</v>
      </c>
      <c r="AD20" s="700">
        <f t="shared" si="11"/>
        <v>2006</v>
      </c>
      <c r="AE20" s="705">
        <f t="shared" si="12"/>
        <v>10</v>
      </c>
      <c r="AF20" s="705">
        <f t="shared" ref="AF20:AF29" si="13">AC20+AB20+AA20+Z20+X20</f>
        <v>139990</v>
      </c>
      <c r="AJ20" s="83" t="s">
        <v>465</v>
      </c>
      <c r="AK20" s="656">
        <v>1</v>
      </c>
      <c r="AL20" s="656" t="s">
        <v>188</v>
      </c>
      <c r="AP20" s="729"/>
      <c r="AQ20" s="729"/>
    </row>
    <row r="21" spans="1:45" s="656" customFormat="1" ht="24.75" customHeight="1" x14ac:dyDescent="0.2">
      <c r="A21" s="1" t="s">
        <v>1230</v>
      </c>
      <c r="B21" s="567">
        <v>5</v>
      </c>
      <c r="C21" s="83" t="s">
        <v>1256</v>
      </c>
      <c r="D21" s="69" t="s">
        <v>195</v>
      </c>
      <c r="E21" s="883" t="s">
        <v>331</v>
      </c>
      <c r="F21" s="83" t="s">
        <v>259</v>
      </c>
      <c r="G21" s="235"/>
      <c r="H21" s="83" t="s">
        <v>198</v>
      </c>
      <c r="I21" s="83">
        <v>2006</v>
      </c>
      <c r="J21" s="572"/>
      <c r="K21" s="572"/>
      <c r="L21" s="572"/>
      <c r="M21" s="572"/>
      <c r="N21" s="572"/>
      <c r="O21" s="83" t="s">
        <v>81</v>
      </c>
      <c r="P21" s="96">
        <v>280000</v>
      </c>
      <c r="Q21" s="803"/>
      <c r="R21" s="815"/>
      <c r="S21" s="700" t="str">
        <f t="shared" si="0"/>
        <v>2.06.01</v>
      </c>
      <c r="T21" s="701" t="str">
        <f t="shared" si="1"/>
        <v>ALAT KANTOR</v>
      </c>
      <c r="U21" s="702">
        <f t="shared" si="2"/>
        <v>5</v>
      </c>
      <c r="V21" s="706">
        <f t="shared" si="3"/>
        <v>55998</v>
      </c>
      <c r="W21" s="704">
        <f t="shared" si="4"/>
        <v>7</v>
      </c>
      <c r="X21" s="703">
        <f t="shared" si="5"/>
        <v>279990</v>
      </c>
      <c r="Y21" s="703">
        <f t="shared" si="6"/>
        <v>8</v>
      </c>
      <c r="Z21" s="703">
        <f t="shared" si="7"/>
        <v>0</v>
      </c>
      <c r="AA21" s="704">
        <f t="shared" si="8"/>
        <v>0</v>
      </c>
      <c r="AB21" s="704">
        <f t="shared" si="9"/>
        <v>0</v>
      </c>
      <c r="AC21" s="704">
        <f t="shared" si="10"/>
        <v>0</v>
      </c>
      <c r="AD21" s="700">
        <f t="shared" si="11"/>
        <v>2006</v>
      </c>
      <c r="AE21" s="705">
        <f t="shared" si="12"/>
        <v>10</v>
      </c>
      <c r="AF21" s="705">
        <f t="shared" si="13"/>
        <v>279990</v>
      </c>
      <c r="AJ21" s="83" t="s">
        <v>421</v>
      </c>
      <c r="AK21" s="656">
        <v>1</v>
      </c>
      <c r="AL21" s="656" t="s">
        <v>209</v>
      </c>
      <c r="AP21" s="729"/>
      <c r="AQ21" s="729"/>
    </row>
    <row r="22" spans="1:45" s="656" customFormat="1" ht="30" customHeight="1" x14ac:dyDescent="0.2">
      <c r="A22" s="1" t="s">
        <v>1230</v>
      </c>
      <c r="B22" s="567">
        <v>6</v>
      </c>
      <c r="C22" s="83" t="s">
        <v>1257</v>
      </c>
      <c r="D22" s="255" t="s">
        <v>191</v>
      </c>
      <c r="E22" s="883" t="s">
        <v>331</v>
      </c>
      <c r="F22" s="83" t="s">
        <v>271</v>
      </c>
      <c r="G22" s="235"/>
      <c r="H22" s="83" t="s">
        <v>198</v>
      </c>
      <c r="I22" s="83">
        <v>2006</v>
      </c>
      <c r="J22" s="572"/>
      <c r="K22" s="572"/>
      <c r="L22" s="572"/>
      <c r="M22" s="572"/>
      <c r="N22" s="572"/>
      <c r="O22" s="83" t="s">
        <v>81</v>
      </c>
      <c r="P22" s="96">
        <v>420000</v>
      </c>
      <c r="Q22" s="803"/>
      <c r="R22" s="815"/>
      <c r="S22" s="700" t="str">
        <f t="shared" si="0"/>
        <v>2.06.01</v>
      </c>
      <c r="T22" s="701" t="str">
        <f t="shared" si="1"/>
        <v>ALAT KANTOR</v>
      </c>
      <c r="U22" s="702">
        <f t="shared" si="2"/>
        <v>5</v>
      </c>
      <c r="V22" s="706">
        <f t="shared" si="3"/>
        <v>83998</v>
      </c>
      <c r="W22" s="704">
        <f t="shared" si="4"/>
        <v>7</v>
      </c>
      <c r="X22" s="703">
        <f t="shared" si="5"/>
        <v>419990</v>
      </c>
      <c r="Y22" s="703">
        <f t="shared" si="6"/>
        <v>8</v>
      </c>
      <c r="Z22" s="703">
        <f t="shared" si="7"/>
        <v>0</v>
      </c>
      <c r="AA22" s="704">
        <f t="shared" si="8"/>
        <v>0</v>
      </c>
      <c r="AB22" s="704">
        <f t="shared" si="9"/>
        <v>0</v>
      </c>
      <c r="AC22" s="704">
        <f t="shared" si="10"/>
        <v>0</v>
      </c>
      <c r="AD22" s="700">
        <f t="shared" si="11"/>
        <v>2006</v>
      </c>
      <c r="AE22" s="705">
        <f t="shared" si="12"/>
        <v>10</v>
      </c>
      <c r="AF22" s="705">
        <f t="shared" si="13"/>
        <v>419990</v>
      </c>
      <c r="AJ22" s="83" t="s">
        <v>421</v>
      </c>
      <c r="AK22" s="656">
        <v>1</v>
      </c>
      <c r="AL22" s="656" t="s">
        <v>188</v>
      </c>
      <c r="AP22" s="729"/>
      <c r="AQ22" s="729"/>
    </row>
    <row r="23" spans="1:45" s="656" customFormat="1" ht="30" customHeight="1" x14ac:dyDescent="0.2">
      <c r="A23" s="1" t="s">
        <v>1230</v>
      </c>
      <c r="B23" s="567">
        <v>7</v>
      </c>
      <c r="C23" s="83" t="s">
        <v>1260</v>
      </c>
      <c r="D23" s="235" t="s">
        <v>274</v>
      </c>
      <c r="E23" s="883" t="s">
        <v>331</v>
      </c>
      <c r="F23" s="83" t="s">
        <v>197</v>
      </c>
      <c r="G23" s="235"/>
      <c r="H23" s="83" t="s">
        <v>276</v>
      </c>
      <c r="I23" s="83">
        <v>2006</v>
      </c>
      <c r="J23" s="572"/>
      <c r="K23" s="572"/>
      <c r="L23" s="572"/>
      <c r="M23" s="572"/>
      <c r="N23" s="572"/>
      <c r="O23" s="83" t="s">
        <v>81</v>
      </c>
      <c r="P23" s="96">
        <v>70000</v>
      </c>
      <c r="Q23" s="803"/>
      <c r="R23" s="815"/>
      <c r="S23" s="700" t="str">
        <f t="shared" si="0"/>
        <v>2.06.01</v>
      </c>
      <c r="T23" s="701" t="str">
        <f t="shared" si="1"/>
        <v>ALAT KANTOR</v>
      </c>
      <c r="U23" s="702">
        <f t="shared" si="2"/>
        <v>5</v>
      </c>
      <c r="V23" s="706">
        <f t="shared" si="3"/>
        <v>13998</v>
      </c>
      <c r="W23" s="704">
        <f t="shared" si="4"/>
        <v>7</v>
      </c>
      <c r="X23" s="703">
        <f t="shared" si="5"/>
        <v>69990</v>
      </c>
      <c r="Y23" s="703">
        <f t="shared" si="6"/>
        <v>8</v>
      </c>
      <c r="Z23" s="703">
        <f t="shared" si="7"/>
        <v>0</v>
      </c>
      <c r="AA23" s="704">
        <f t="shared" si="8"/>
        <v>0</v>
      </c>
      <c r="AB23" s="704">
        <f t="shared" si="9"/>
        <v>0</v>
      </c>
      <c r="AC23" s="704">
        <f t="shared" si="10"/>
        <v>0</v>
      </c>
      <c r="AD23" s="700">
        <f t="shared" si="11"/>
        <v>2006</v>
      </c>
      <c r="AE23" s="705">
        <f t="shared" si="12"/>
        <v>10</v>
      </c>
      <c r="AF23" s="705">
        <f t="shared" si="13"/>
        <v>69990</v>
      </c>
      <c r="AJ23" s="83" t="s">
        <v>421</v>
      </c>
      <c r="AK23" s="656">
        <v>1</v>
      </c>
      <c r="AL23" s="656" t="s">
        <v>216</v>
      </c>
      <c r="AP23" s="729"/>
      <c r="AQ23" s="729"/>
    </row>
    <row r="24" spans="1:45" s="656" customFormat="1" ht="30" customHeight="1" x14ac:dyDescent="0.2">
      <c r="A24" s="1" t="s">
        <v>1230</v>
      </c>
      <c r="B24" s="567">
        <v>8</v>
      </c>
      <c r="C24" s="83" t="s">
        <v>1259</v>
      </c>
      <c r="D24" s="162" t="s">
        <v>191</v>
      </c>
      <c r="E24" s="883" t="s">
        <v>331</v>
      </c>
      <c r="F24" s="83" t="s">
        <v>212</v>
      </c>
      <c r="G24" s="235"/>
      <c r="H24" s="83" t="s">
        <v>198</v>
      </c>
      <c r="I24" s="83">
        <v>2006</v>
      </c>
      <c r="J24" s="572"/>
      <c r="K24" s="572"/>
      <c r="L24" s="572"/>
      <c r="M24" s="572"/>
      <c r="N24" s="572"/>
      <c r="O24" s="83" t="s">
        <v>81</v>
      </c>
      <c r="P24" s="259">
        <v>420000</v>
      </c>
      <c r="Q24" s="803"/>
      <c r="R24" s="815"/>
      <c r="S24" s="700" t="str">
        <f t="shared" si="0"/>
        <v>2.06.01</v>
      </c>
      <c r="T24" s="701" t="str">
        <f t="shared" si="1"/>
        <v>ALAT KANTOR</v>
      </c>
      <c r="U24" s="702">
        <f t="shared" si="2"/>
        <v>5</v>
      </c>
      <c r="V24" s="706">
        <f t="shared" si="3"/>
        <v>83998</v>
      </c>
      <c r="W24" s="704">
        <f t="shared" si="4"/>
        <v>7</v>
      </c>
      <c r="X24" s="703">
        <f t="shared" si="5"/>
        <v>419990</v>
      </c>
      <c r="Y24" s="703">
        <f t="shared" si="6"/>
        <v>8</v>
      </c>
      <c r="Z24" s="703">
        <f t="shared" si="7"/>
        <v>0</v>
      </c>
      <c r="AA24" s="704">
        <f t="shared" si="8"/>
        <v>0</v>
      </c>
      <c r="AB24" s="704">
        <f t="shared" si="9"/>
        <v>0</v>
      </c>
      <c r="AC24" s="704">
        <f t="shared" si="10"/>
        <v>0</v>
      </c>
      <c r="AD24" s="700">
        <f t="shared" si="11"/>
        <v>2006</v>
      </c>
      <c r="AE24" s="705">
        <f t="shared" si="12"/>
        <v>10</v>
      </c>
      <c r="AF24" s="705">
        <f t="shared" si="13"/>
        <v>419990</v>
      </c>
      <c r="AJ24" s="83" t="s">
        <v>421</v>
      </c>
      <c r="AK24" s="656">
        <v>1</v>
      </c>
      <c r="AL24" s="656" t="s">
        <v>216</v>
      </c>
      <c r="AP24" s="729"/>
      <c r="AQ24" s="729"/>
    </row>
    <row r="25" spans="1:45" s="656" customFormat="1" ht="30" customHeight="1" x14ac:dyDescent="0.2">
      <c r="A25" s="1" t="s">
        <v>1230</v>
      </c>
      <c r="B25" s="567">
        <v>9</v>
      </c>
      <c r="C25" s="83" t="s">
        <v>1258</v>
      </c>
      <c r="D25" s="269" t="s">
        <v>251</v>
      </c>
      <c r="E25" s="883" t="s">
        <v>331</v>
      </c>
      <c r="F25" s="83" t="s">
        <v>253</v>
      </c>
      <c r="G25" s="235"/>
      <c r="H25" s="83" t="s">
        <v>254</v>
      </c>
      <c r="I25" s="83">
        <v>2003</v>
      </c>
      <c r="J25" s="572"/>
      <c r="K25" s="572"/>
      <c r="L25" s="572"/>
      <c r="M25" s="572"/>
      <c r="N25" s="572"/>
      <c r="O25" s="83" t="s">
        <v>81</v>
      </c>
      <c r="P25" s="96">
        <v>260000</v>
      </c>
      <c r="Q25" s="803"/>
      <c r="R25" s="815"/>
      <c r="S25" s="700" t="str">
        <f t="shared" si="0"/>
        <v>2.06.01</v>
      </c>
      <c r="T25" s="701" t="str">
        <f t="shared" si="1"/>
        <v>ALAT KANTOR</v>
      </c>
      <c r="U25" s="702">
        <f t="shared" si="2"/>
        <v>5</v>
      </c>
      <c r="V25" s="706">
        <f t="shared" si="3"/>
        <v>51998</v>
      </c>
      <c r="W25" s="704">
        <f t="shared" si="4"/>
        <v>10</v>
      </c>
      <c r="X25" s="703">
        <f t="shared" si="5"/>
        <v>259990</v>
      </c>
      <c r="Y25" s="703">
        <f t="shared" si="6"/>
        <v>11</v>
      </c>
      <c r="Z25" s="703">
        <f t="shared" si="7"/>
        <v>0</v>
      </c>
      <c r="AA25" s="704">
        <f t="shared" si="8"/>
        <v>0</v>
      </c>
      <c r="AB25" s="704">
        <f t="shared" si="9"/>
        <v>0</v>
      </c>
      <c r="AC25" s="704">
        <f t="shared" si="10"/>
        <v>0</v>
      </c>
      <c r="AD25" s="700">
        <f t="shared" si="11"/>
        <v>2003</v>
      </c>
      <c r="AE25" s="705">
        <f t="shared" si="12"/>
        <v>10</v>
      </c>
      <c r="AF25" s="705">
        <f t="shared" si="13"/>
        <v>259990</v>
      </c>
      <c r="AJ25" s="83" t="s">
        <v>421</v>
      </c>
      <c r="AK25" s="656">
        <v>1</v>
      </c>
      <c r="AL25" s="656" t="s">
        <v>196</v>
      </c>
      <c r="AP25" s="729"/>
      <c r="AQ25" s="729"/>
    </row>
    <row r="26" spans="1:45" s="656" customFormat="1" ht="30" customHeight="1" x14ac:dyDescent="0.2">
      <c r="A26" s="1" t="s">
        <v>1230</v>
      </c>
      <c r="B26" s="567">
        <v>10</v>
      </c>
      <c r="C26" s="83" t="s">
        <v>1255</v>
      </c>
      <c r="D26" s="271" t="s">
        <v>199</v>
      </c>
      <c r="E26" s="883" t="s">
        <v>331</v>
      </c>
      <c r="F26" s="83" t="s">
        <v>218</v>
      </c>
      <c r="G26" s="235"/>
      <c r="H26" s="83" t="s">
        <v>219</v>
      </c>
      <c r="I26" s="83">
        <v>2006</v>
      </c>
      <c r="J26" s="572"/>
      <c r="K26" s="572"/>
      <c r="L26" s="572"/>
      <c r="M26" s="572"/>
      <c r="N26" s="572"/>
      <c r="O26" s="83" t="s">
        <v>81</v>
      </c>
      <c r="P26" s="96">
        <v>320000</v>
      </c>
      <c r="Q26" s="803"/>
      <c r="R26" s="815"/>
      <c r="S26" s="700" t="str">
        <f t="shared" si="0"/>
        <v>2.06.01</v>
      </c>
      <c r="T26" s="701" t="str">
        <f t="shared" si="1"/>
        <v>ALAT KANTOR</v>
      </c>
      <c r="U26" s="702">
        <f t="shared" si="2"/>
        <v>5</v>
      </c>
      <c r="V26" s="706">
        <f t="shared" si="3"/>
        <v>63998</v>
      </c>
      <c r="W26" s="704">
        <f t="shared" si="4"/>
        <v>7</v>
      </c>
      <c r="X26" s="703">
        <f t="shared" si="5"/>
        <v>319990</v>
      </c>
      <c r="Y26" s="703">
        <f t="shared" si="6"/>
        <v>8</v>
      </c>
      <c r="Z26" s="703">
        <f t="shared" si="7"/>
        <v>0</v>
      </c>
      <c r="AA26" s="704">
        <f t="shared" si="8"/>
        <v>0</v>
      </c>
      <c r="AB26" s="704">
        <f t="shared" si="9"/>
        <v>0</v>
      </c>
      <c r="AC26" s="704">
        <f t="shared" si="10"/>
        <v>0</v>
      </c>
      <c r="AD26" s="700">
        <f t="shared" si="11"/>
        <v>2006</v>
      </c>
      <c r="AE26" s="705">
        <f t="shared" si="12"/>
        <v>10</v>
      </c>
      <c r="AF26" s="705">
        <f t="shared" si="13"/>
        <v>319990</v>
      </c>
      <c r="AJ26" s="83" t="s">
        <v>465</v>
      </c>
      <c r="AK26" s="656">
        <v>1</v>
      </c>
      <c r="AL26" s="656" t="s">
        <v>209</v>
      </c>
      <c r="AP26" s="729"/>
      <c r="AQ26" s="729"/>
    </row>
    <row r="27" spans="1:45" s="656" customFormat="1" ht="30" customHeight="1" x14ac:dyDescent="0.2">
      <c r="A27" s="1" t="s">
        <v>1230</v>
      </c>
      <c r="B27" s="567">
        <v>11</v>
      </c>
      <c r="C27" s="83" t="s">
        <v>1272</v>
      </c>
      <c r="D27" s="255" t="s">
        <v>1270</v>
      </c>
      <c r="E27" s="883" t="s">
        <v>349</v>
      </c>
      <c r="F27" s="83" t="s">
        <v>950</v>
      </c>
      <c r="G27" s="235"/>
      <c r="H27" s="83" t="s">
        <v>365</v>
      </c>
      <c r="I27" s="83">
        <v>2008</v>
      </c>
      <c r="J27" s="572"/>
      <c r="K27" s="572"/>
      <c r="L27" s="572"/>
      <c r="M27" s="572"/>
      <c r="N27" s="572"/>
      <c r="O27" s="83" t="s">
        <v>81</v>
      </c>
      <c r="P27" s="96">
        <v>2945000</v>
      </c>
      <c r="Q27" s="803"/>
      <c r="R27" s="815"/>
      <c r="S27" s="700" t="str">
        <f t="shared" si="0"/>
        <v>2.06.01</v>
      </c>
      <c r="T27" s="701" t="str">
        <f t="shared" si="1"/>
        <v>ALAT KANTOR</v>
      </c>
      <c r="U27" s="702">
        <f t="shared" si="2"/>
        <v>5</v>
      </c>
      <c r="V27" s="706">
        <f t="shared" si="3"/>
        <v>588998</v>
      </c>
      <c r="W27" s="704">
        <f t="shared" si="4"/>
        <v>5</v>
      </c>
      <c r="X27" s="703">
        <f t="shared" si="5"/>
        <v>2944990</v>
      </c>
      <c r="Y27" s="703">
        <f t="shared" si="6"/>
        <v>6</v>
      </c>
      <c r="Z27" s="703">
        <f t="shared" si="7"/>
        <v>0</v>
      </c>
      <c r="AA27" s="704">
        <f t="shared" si="8"/>
        <v>0</v>
      </c>
      <c r="AB27" s="704">
        <f t="shared" si="9"/>
        <v>0</v>
      </c>
      <c r="AC27" s="704">
        <f t="shared" si="10"/>
        <v>0</v>
      </c>
      <c r="AD27" s="700">
        <f t="shared" si="11"/>
        <v>2008</v>
      </c>
      <c r="AE27" s="705">
        <f t="shared" si="12"/>
        <v>10</v>
      </c>
      <c r="AF27" s="705">
        <f t="shared" si="13"/>
        <v>2944990</v>
      </c>
      <c r="AJ27" s="83" t="s">
        <v>465</v>
      </c>
      <c r="AK27" s="656">
        <v>1</v>
      </c>
      <c r="AL27" s="656" t="s">
        <v>188</v>
      </c>
      <c r="AP27" s="729"/>
      <c r="AQ27" s="729"/>
    </row>
    <row r="28" spans="1:45" s="656" customFormat="1" ht="30" customHeight="1" x14ac:dyDescent="0.2">
      <c r="A28" s="1" t="s">
        <v>1230</v>
      </c>
      <c r="B28" s="567">
        <v>12</v>
      </c>
      <c r="C28" s="83" t="s">
        <v>1272</v>
      </c>
      <c r="D28" s="264" t="s">
        <v>309</v>
      </c>
      <c r="E28" s="883" t="s">
        <v>179</v>
      </c>
      <c r="F28" s="263" t="s">
        <v>950</v>
      </c>
      <c r="G28" s="235"/>
      <c r="H28" s="83" t="s">
        <v>365</v>
      </c>
      <c r="I28" s="263">
        <v>2008</v>
      </c>
      <c r="J28" s="572"/>
      <c r="K28" s="572"/>
      <c r="L28" s="572"/>
      <c r="M28" s="572"/>
      <c r="N28" s="572"/>
      <c r="O28" s="263" t="s">
        <v>81</v>
      </c>
      <c r="P28" s="266">
        <v>2000000</v>
      </c>
      <c r="Q28" s="803"/>
      <c r="R28" s="815"/>
      <c r="S28" s="700" t="str">
        <f t="shared" si="0"/>
        <v>2.06.01</v>
      </c>
      <c r="T28" s="701" t="str">
        <f t="shared" si="1"/>
        <v>ALAT KANTOR</v>
      </c>
      <c r="U28" s="702">
        <f t="shared" si="2"/>
        <v>5</v>
      </c>
      <c r="V28" s="706">
        <f t="shared" si="3"/>
        <v>399998</v>
      </c>
      <c r="W28" s="704">
        <f t="shared" si="4"/>
        <v>5</v>
      </c>
      <c r="X28" s="703">
        <f t="shared" si="5"/>
        <v>1999990</v>
      </c>
      <c r="Y28" s="703">
        <f t="shared" si="6"/>
        <v>6</v>
      </c>
      <c r="Z28" s="703">
        <f t="shared" si="7"/>
        <v>0</v>
      </c>
      <c r="AA28" s="704">
        <f t="shared" si="8"/>
        <v>0</v>
      </c>
      <c r="AB28" s="704">
        <f t="shared" si="9"/>
        <v>0</v>
      </c>
      <c r="AC28" s="704">
        <f t="shared" si="10"/>
        <v>0</v>
      </c>
      <c r="AD28" s="700">
        <f t="shared" si="11"/>
        <v>2008</v>
      </c>
      <c r="AE28" s="705">
        <f t="shared" si="12"/>
        <v>10</v>
      </c>
      <c r="AF28" s="705">
        <f t="shared" si="13"/>
        <v>1999990</v>
      </c>
      <c r="AJ28" s="83" t="s">
        <v>421</v>
      </c>
      <c r="AK28" s="656">
        <v>1</v>
      </c>
      <c r="AL28" s="656" t="s">
        <v>216</v>
      </c>
      <c r="AP28" s="729"/>
      <c r="AQ28" s="729"/>
    </row>
    <row r="29" spans="1:45" s="656" customFormat="1" ht="30" customHeight="1" x14ac:dyDescent="0.2">
      <c r="A29" s="1" t="s">
        <v>1230</v>
      </c>
      <c r="B29" s="567">
        <v>14</v>
      </c>
      <c r="C29" s="83" t="s">
        <v>1265</v>
      </c>
      <c r="D29" s="264" t="s">
        <v>940</v>
      </c>
      <c r="E29" s="883" t="s">
        <v>370</v>
      </c>
      <c r="F29" s="263" t="s">
        <v>950</v>
      </c>
      <c r="G29" s="235"/>
      <c r="H29" s="83" t="s">
        <v>371</v>
      </c>
      <c r="I29" s="263">
        <v>2008</v>
      </c>
      <c r="J29" s="572"/>
      <c r="K29" s="572"/>
      <c r="L29" s="572"/>
      <c r="M29" s="572"/>
      <c r="N29" s="572"/>
      <c r="O29" s="263" t="s">
        <v>81</v>
      </c>
      <c r="P29" s="266">
        <v>3408500</v>
      </c>
      <c r="Q29" s="803"/>
      <c r="R29" s="815"/>
      <c r="S29" s="700" t="str">
        <f t="shared" si="0"/>
        <v>2.06.01</v>
      </c>
      <c r="T29" s="701" t="str">
        <f t="shared" si="1"/>
        <v>ALAT KANTOR</v>
      </c>
      <c r="U29" s="702">
        <f t="shared" si="2"/>
        <v>5</v>
      </c>
      <c r="V29" s="706">
        <f t="shared" si="3"/>
        <v>681698</v>
      </c>
      <c r="W29" s="704">
        <f t="shared" si="4"/>
        <v>5</v>
      </c>
      <c r="X29" s="703">
        <f t="shared" si="5"/>
        <v>3408490</v>
      </c>
      <c r="Y29" s="703">
        <f t="shared" si="6"/>
        <v>6</v>
      </c>
      <c r="Z29" s="703">
        <f t="shared" si="7"/>
        <v>0</v>
      </c>
      <c r="AA29" s="704">
        <f t="shared" si="8"/>
        <v>0</v>
      </c>
      <c r="AB29" s="704">
        <f t="shared" si="9"/>
        <v>0</v>
      </c>
      <c r="AC29" s="704">
        <f t="shared" si="10"/>
        <v>0</v>
      </c>
      <c r="AD29" s="700">
        <f t="shared" si="11"/>
        <v>2008</v>
      </c>
      <c r="AE29" s="705">
        <f t="shared" si="12"/>
        <v>10</v>
      </c>
      <c r="AF29" s="705">
        <f t="shared" si="13"/>
        <v>3408490</v>
      </c>
      <c r="AJ29" s="83" t="s">
        <v>421</v>
      </c>
      <c r="AK29" s="656">
        <v>1</v>
      </c>
      <c r="AL29" s="656" t="s">
        <v>196</v>
      </c>
      <c r="AP29" s="729"/>
      <c r="AQ29" s="729"/>
    </row>
    <row r="30" spans="1:45" s="656" customFormat="1" ht="34.5" customHeight="1" x14ac:dyDescent="0.2">
      <c r="B30" s="567"/>
      <c r="C30" s="883"/>
      <c r="D30" s="235"/>
      <c r="E30" s="883"/>
      <c r="F30" s="235"/>
      <c r="G30" s="235"/>
      <c r="H30" s="883"/>
      <c r="I30" s="235"/>
      <c r="J30" s="235"/>
      <c r="K30" s="235"/>
      <c r="L30" s="235"/>
      <c r="M30" s="235"/>
      <c r="N30" s="235"/>
      <c r="O30" s="235"/>
      <c r="P30" s="235"/>
      <c r="Q30" s="805"/>
      <c r="R30" s="816"/>
      <c r="AJ30" s="883"/>
      <c r="AP30" s="729"/>
      <c r="AQ30" s="729"/>
    </row>
    <row r="31" spans="1:45" s="672" customFormat="1" ht="34.5" customHeight="1" x14ac:dyDescent="0.2">
      <c r="B31" s="578" t="s">
        <v>390</v>
      </c>
      <c r="C31" s="568" t="s">
        <v>964</v>
      </c>
      <c r="D31" s="568" t="s">
        <v>950</v>
      </c>
      <c r="E31" s="849"/>
      <c r="F31" s="568" t="s">
        <v>950</v>
      </c>
      <c r="G31" s="568"/>
      <c r="H31" s="849"/>
      <c r="I31" s="568"/>
      <c r="J31" s="568"/>
      <c r="K31" s="568"/>
      <c r="L31" s="568"/>
      <c r="M31" s="568"/>
      <c r="N31" s="568"/>
      <c r="O31" s="568"/>
      <c r="P31" s="260">
        <f>SUBTOTAL(9,P32:P33)</f>
        <v>545000</v>
      </c>
      <c r="Q31" s="884"/>
      <c r="R31" s="817"/>
      <c r="X31" s="711">
        <f>SUM(X32:X32)</f>
        <v>299990</v>
      </c>
      <c r="Z31" s="711">
        <f>SUM(Z32:Z32)</f>
        <v>0</v>
      </c>
      <c r="AA31" s="711">
        <f>SUM(AA32:AA32)</f>
        <v>0</v>
      </c>
      <c r="AB31" s="711">
        <f>SUM(AB32:AB32)</f>
        <v>0</v>
      </c>
      <c r="AC31" s="711">
        <f>SUM(AC32:AC32)</f>
        <v>0</v>
      </c>
      <c r="AE31" s="711">
        <f>SUM(AE32:AE32)</f>
        <v>10</v>
      </c>
      <c r="AF31" s="711">
        <f>SUM(AF32:AF32)</f>
        <v>299990</v>
      </c>
      <c r="AJ31" s="849"/>
      <c r="AL31" s="672" t="s">
        <v>964</v>
      </c>
      <c r="AP31" s="728">
        <v>35180000</v>
      </c>
      <c r="AQ31" s="728">
        <f>+AP31-P31</f>
        <v>34635000</v>
      </c>
    </row>
    <row r="32" spans="1:45" s="656" customFormat="1" ht="24.75" customHeight="1" x14ac:dyDescent="0.2">
      <c r="A32" s="861" t="s">
        <v>1232</v>
      </c>
      <c r="B32" s="567">
        <v>98</v>
      </c>
      <c r="C32" s="883" t="s">
        <v>1262</v>
      </c>
      <c r="D32" s="571" t="s">
        <v>392</v>
      </c>
      <c r="E32" s="83"/>
      <c r="F32" s="265" t="s">
        <v>72</v>
      </c>
      <c r="G32" s="235"/>
      <c r="H32" s="83" t="s">
        <v>211</v>
      </c>
      <c r="I32" s="83" t="s">
        <v>82</v>
      </c>
      <c r="J32" s="572"/>
      <c r="K32" s="572"/>
      <c r="L32" s="572"/>
      <c r="M32" s="572"/>
      <c r="N32" s="572"/>
      <c r="O32" s="83" t="s">
        <v>81</v>
      </c>
      <c r="P32" s="268">
        <v>300000</v>
      </c>
      <c r="Q32" s="803"/>
      <c r="R32" s="815"/>
      <c r="S32" s="700" t="str">
        <f>A32</f>
        <v>2.07.01</v>
      </c>
      <c r="T32" s="701" t="str">
        <f t="shared" ref="T32" si="14">VLOOKUP(S32,kelompok,2,0)</f>
        <v>ALAT STUDIO</v>
      </c>
      <c r="U32" s="702">
        <f t="shared" ref="U32" si="15">VLOOKUP(S32,MASAMANFAAT,4,0)</f>
        <v>5</v>
      </c>
      <c r="V32" s="706">
        <f>(P32-10)/U32</f>
        <v>59998</v>
      </c>
      <c r="W32" s="704">
        <f t="shared" ref="W32" si="16">2013-AD32</f>
        <v>8</v>
      </c>
      <c r="X32" s="703">
        <f>IF(W32&gt;U32,P32-10,V32*W32)</f>
        <v>299990</v>
      </c>
      <c r="Y32" s="703">
        <f t="shared" ref="Y32" si="17">2014-AD32</f>
        <v>9</v>
      </c>
      <c r="Z32" s="703">
        <f>IF(P32-10=X32,0,V32)</f>
        <v>0</v>
      </c>
      <c r="AA32" s="704">
        <f>IF(P32-10=X32+Z32,0,V32)</f>
        <v>0</v>
      </c>
      <c r="AB32" s="704">
        <f>IF(P32-10=X32+Z32+AA32,0,V32)</f>
        <v>0</v>
      </c>
      <c r="AC32" s="704">
        <f>IF(P32-10=X32+Z32+AA32+AB32,0,V32)</f>
        <v>0</v>
      </c>
      <c r="AD32" s="700" t="str">
        <f>I32</f>
        <v>2005</v>
      </c>
      <c r="AE32" s="705">
        <f>P32-(Z32+AA32+X32+AB32+AC32)</f>
        <v>10</v>
      </c>
      <c r="AF32" s="705">
        <f t="shared" ref="AF32" si="18">AC32+AB32+AA32+Z32+X32</f>
        <v>299990</v>
      </c>
      <c r="AJ32" s="83" t="s">
        <v>421</v>
      </c>
      <c r="AP32" s="729"/>
      <c r="AQ32" s="729"/>
      <c r="AS32" s="656">
        <v>2</v>
      </c>
    </row>
    <row r="33" spans="1:45" s="656" customFormat="1" ht="24.75" customHeight="1" x14ac:dyDescent="0.2">
      <c r="A33" s="861"/>
      <c r="B33" s="567">
        <v>99</v>
      </c>
      <c r="C33" s="558" t="s">
        <v>1262</v>
      </c>
      <c r="D33" s="653" t="s">
        <v>392</v>
      </c>
      <c r="E33" s="343"/>
      <c r="F33" s="472" t="s">
        <v>394</v>
      </c>
      <c r="G33" s="384"/>
      <c r="H33" s="343" t="s">
        <v>211</v>
      </c>
      <c r="I33" s="343" t="s">
        <v>75</v>
      </c>
      <c r="J33" s="386"/>
      <c r="K33" s="386"/>
      <c r="L33" s="386"/>
      <c r="M33" s="386"/>
      <c r="N33" s="386"/>
      <c r="O33" s="83" t="s">
        <v>81</v>
      </c>
      <c r="P33" s="476">
        <v>245000</v>
      </c>
      <c r="Q33" s="808"/>
      <c r="R33" s="815"/>
      <c r="S33" s="700"/>
      <c r="T33" s="701"/>
      <c r="U33" s="702"/>
      <c r="V33" s="706"/>
      <c r="W33" s="734"/>
      <c r="X33" s="703"/>
      <c r="Y33" s="703"/>
      <c r="Z33" s="703"/>
      <c r="AA33" s="734"/>
      <c r="AB33" s="734"/>
      <c r="AC33" s="734"/>
      <c r="AD33" s="700"/>
      <c r="AE33" s="705"/>
      <c r="AF33" s="705"/>
      <c r="AJ33" s="343" t="s">
        <v>637</v>
      </c>
      <c r="AP33" s="729"/>
      <c r="AQ33" s="729"/>
    </row>
    <row r="34" spans="1:45" s="656" customFormat="1" ht="10.5" customHeight="1" x14ac:dyDescent="0.2">
      <c r="B34" s="588"/>
      <c r="C34" s="558" t="s">
        <v>950</v>
      </c>
      <c r="D34" s="653" t="s">
        <v>950</v>
      </c>
      <c r="E34" s="343"/>
      <c r="F34" s="472" t="s">
        <v>950</v>
      </c>
      <c r="G34" s="384"/>
      <c r="H34" s="343"/>
      <c r="I34" s="343"/>
      <c r="J34" s="386"/>
      <c r="K34" s="386"/>
      <c r="L34" s="386"/>
      <c r="M34" s="386"/>
      <c r="N34" s="386"/>
      <c r="O34" s="343"/>
      <c r="P34" s="476"/>
      <c r="Q34" s="808"/>
      <c r="R34" s="815"/>
      <c r="AJ34" s="343"/>
      <c r="AP34" s="729"/>
      <c r="AQ34" s="729"/>
      <c r="AS34" s="656">
        <v>1</v>
      </c>
    </row>
    <row r="35" spans="1:45" s="672" customFormat="1" ht="24.75" customHeight="1" x14ac:dyDescent="0.2">
      <c r="B35" s="584" t="s">
        <v>395</v>
      </c>
      <c r="C35" s="585" t="s">
        <v>965</v>
      </c>
      <c r="D35" s="585" t="s">
        <v>950</v>
      </c>
      <c r="E35" s="586"/>
      <c r="F35" s="585" t="s">
        <v>950</v>
      </c>
      <c r="G35" s="585"/>
      <c r="H35" s="586"/>
      <c r="I35" s="585"/>
      <c r="J35" s="585"/>
      <c r="K35" s="585"/>
      <c r="L35" s="585"/>
      <c r="M35" s="585"/>
      <c r="N35" s="585"/>
      <c r="O35" s="585"/>
      <c r="P35" s="585"/>
      <c r="Q35" s="806"/>
      <c r="R35" s="817"/>
      <c r="AJ35" s="586"/>
      <c r="AP35" s="728"/>
      <c r="AQ35" s="728"/>
      <c r="AS35" s="672">
        <v>8</v>
      </c>
    </row>
    <row r="36" spans="1:45" s="656" customFormat="1" ht="24.75" customHeight="1" x14ac:dyDescent="0.2">
      <c r="B36" s="567"/>
      <c r="C36" s="883" t="s">
        <v>72</v>
      </c>
      <c r="D36" s="849" t="s">
        <v>763</v>
      </c>
      <c r="E36" s="883" t="s">
        <v>72</v>
      </c>
      <c r="F36" s="235" t="s">
        <v>72</v>
      </c>
      <c r="G36" s="235" t="s">
        <v>72</v>
      </c>
      <c r="H36" s="883" t="s">
        <v>72</v>
      </c>
      <c r="I36" s="235" t="s">
        <v>72</v>
      </c>
      <c r="J36" s="235" t="s">
        <v>72</v>
      </c>
      <c r="K36" s="235" t="s">
        <v>72</v>
      </c>
      <c r="L36" s="235" t="s">
        <v>72</v>
      </c>
      <c r="M36" s="235" t="s">
        <v>72</v>
      </c>
      <c r="N36" s="235" t="s">
        <v>72</v>
      </c>
      <c r="O36" s="235" t="s">
        <v>72</v>
      </c>
      <c r="P36" s="235" t="s">
        <v>72</v>
      </c>
      <c r="Q36" s="805"/>
      <c r="R36" s="816"/>
      <c r="AJ36" s="883" t="s">
        <v>72</v>
      </c>
      <c r="AP36" s="729"/>
      <c r="AQ36" s="729"/>
    </row>
    <row r="37" spans="1:45" s="656" customFormat="1" ht="9" customHeight="1" x14ac:dyDescent="0.2">
      <c r="B37" s="567"/>
      <c r="C37" s="883" t="s">
        <v>950</v>
      </c>
      <c r="D37" s="235" t="s">
        <v>950</v>
      </c>
      <c r="E37" s="883"/>
      <c r="F37" s="235" t="s">
        <v>950</v>
      </c>
      <c r="G37" s="235"/>
      <c r="H37" s="883"/>
      <c r="I37" s="235"/>
      <c r="J37" s="235"/>
      <c r="K37" s="235"/>
      <c r="L37" s="235"/>
      <c r="M37" s="235"/>
      <c r="N37" s="235"/>
      <c r="O37" s="235"/>
      <c r="P37" s="235"/>
      <c r="Q37" s="805"/>
      <c r="R37" s="816"/>
      <c r="AJ37" s="883"/>
      <c r="AP37" s="729"/>
      <c r="AQ37" s="729"/>
    </row>
    <row r="38" spans="1:45" s="672" customFormat="1" ht="24.75" customHeight="1" x14ac:dyDescent="0.2">
      <c r="B38" s="578" t="s">
        <v>397</v>
      </c>
      <c r="C38" s="568" t="s">
        <v>966</v>
      </c>
      <c r="D38" s="568" t="s">
        <v>950</v>
      </c>
      <c r="E38" s="849"/>
      <c r="F38" s="568" t="s">
        <v>950</v>
      </c>
      <c r="G38" s="568"/>
      <c r="H38" s="849"/>
      <c r="I38" s="568"/>
      <c r="J38" s="568"/>
      <c r="K38" s="568"/>
      <c r="L38" s="568"/>
      <c r="M38" s="568"/>
      <c r="N38" s="568"/>
      <c r="O38" s="568"/>
      <c r="P38" s="568"/>
      <c r="Q38" s="884"/>
      <c r="R38" s="817"/>
      <c r="AJ38" s="849"/>
      <c r="AP38" s="728"/>
      <c r="AQ38" s="728"/>
    </row>
    <row r="39" spans="1:45" s="656" customFormat="1" ht="24.75" customHeight="1" x14ac:dyDescent="0.2">
      <c r="B39" s="567"/>
      <c r="C39" s="883" t="s">
        <v>72</v>
      </c>
      <c r="D39" s="849" t="s">
        <v>763</v>
      </c>
      <c r="E39" s="883" t="s">
        <v>72</v>
      </c>
      <c r="F39" s="235" t="s">
        <v>72</v>
      </c>
      <c r="G39" s="235" t="s">
        <v>72</v>
      </c>
      <c r="H39" s="883" t="s">
        <v>72</v>
      </c>
      <c r="I39" s="235" t="s">
        <v>72</v>
      </c>
      <c r="J39" s="235" t="s">
        <v>72</v>
      </c>
      <c r="K39" s="235" t="s">
        <v>72</v>
      </c>
      <c r="L39" s="235" t="s">
        <v>72</v>
      </c>
      <c r="M39" s="235" t="s">
        <v>72</v>
      </c>
      <c r="N39" s="235" t="s">
        <v>72</v>
      </c>
      <c r="O39" s="235" t="s">
        <v>72</v>
      </c>
      <c r="P39" s="235" t="s">
        <v>72</v>
      </c>
      <c r="Q39" s="805"/>
      <c r="R39" s="816"/>
      <c r="AJ39" s="883" t="s">
        <v>72</v>
      </c>
      <c r="AP39" s="729"/>
      <c r="AQ39" s="729"/>
    </row>
    <row r="40" spans="1:45" s="656" customFormat="1" ht="9" customHeight="1" x14ac:dyDescent="0.2">
      <c r="B40" s="567"/>
      <c r="C40" s="883" t="s">
        <v>950</v>
      </c>
      <c r="D40" s="235" t="s">
        <v>950</v>
      </c>
      <c r="E40" s="883"/>
      <c r="F40" s="235" t="s">
        <v>950</v>
      </c>
      <c r="G40" s="235"/>
      <c r="H40" s="883"/>
      <c r="I40" s="235"/>
      <c r="J40" s="235"/>
      <c r="K40" s="235"/>
      <c r="L40" s="235"/>
      <c r="M40" s="235"/>
      <c r="N40" s="235"/>
      <c r="O40" s="235"/>
      <c r="P40" s="235"/>
      <c r="Q40" s="805"/>
      <c r="R40" s="816"/>
      <c r="AJ40" s="883"/>
      <c r="AP40" s="729"/>
      <c r="AQ40" s="729"/>
    </row>
    <row r="41" spans="1:45" s="672" customFormat="1" ht="24.75" customHeight="1" x14ac:dyDescent="0.2">
      <c r="B41" s="578" t="s">
        <v>399</v>
      </c>
      <c r="C41" s="568" t="s">
        <v>967</v>
      </c>
      <c r="D41" s="568" t="s">
        <v>950</v>
      </c>
      <c r="E41" s="849"/>
      <c r="F41" s="568" t="s">
        <v>950</v>
      </c>
      <c r="G41" s="568"/>
      <c r="H41" s="849"/>
      <c r="I41" s="568"/>
      <c r="J41" s="568"/>
      <c r="K41" s="568"/>
      <c r="L41" s="568"/>
      <c r="M41" s="568"/>
      <c r="N41" s="568"/>
      <c r="O41" s="568"/>
      <c r="P41" s="568"/>
      <c r="Q41" s="884"/>
      <c r="R41" s="817"/>
      <c r="AJ41" s="849"/>
      <c r="AP41" s="728"/>
      <c r="AQ41" s="728"/>
    </row>
    <row r="42" spans="1:45" s="656" customFormat="1" ht="24.75" customHeight="1" x14ac:dyDescent="0.2">
      <c r="B42" s="567"/>
      <c r="C42" s="883" t="s">
        <v>72</v>
      </c>
      <c r="D42" s="849" t="s">
        <v>763</v>
      </c>
      <c r="E42" s="883" t="s">
        <v>72</v>
      </c>
      <c r="F42" s="235" t="s">
        <v>72</v>
      </c>
      <c r="G42" s="235" t="s">
        <v>72</v>
      </c>
      <c r="H42" s="883" t="s">
        <v>72</v>
      </c>
      <c r="I42" s="235" t="s">
        <v>72</v>
      </c>
      <c r="J42" s="235" t="s">
        <v>72</v>
      </c>
      <c r="K42" s="235" t="s">
        <v>72</v>
      </c>
      <c r="L42" s="235" t="s">
        <v>72</v>
      </c>
      <c r="M42" s="235" t="s">
        <v>72</v>
      </c>
      <c r="N42" s="235" t="s">
        <v>72</v>
      </c>
      <c r="O42" s="235" t="s">
        <v>72</v>
      </c>
      <c r="P42" s="235" t="s">
        <v>72</v>
      </c>
      <c r="Q42" s="805"/>
      <c r="R42" s="816"/>
      <c r="AJ42" s="883" t="s">
        <v>72</v>
      </c>
      <c r="AP42" s="729"/>
      <c r="AQ42" s="729"/>
    </row>
    <row r="43" spans="1:45" s="445" customFormat="1" ht="24.75" customHeight="1" thickBot="1" x14ac:dyDescent="0.25">
      <c r="B43" s="576"/>
      <c r="C43" s="581" t="s">
        <v>950</v>
      </c>
      <c r="D43" s="582" t="s">
        <v>950</v>
      </c>
      <c r="E43" s="581"/>
      <c r="F43" s="582"/>
      <c r="G43" s="582"/>
      <c r="H43" s="581"/>
      <c r="I43" s="582"/>
      <c r="J43" s="582"/>
      <c r="K43" s="582"/>
      <c r="L43" s="582"/>
      <c r="M43" s="582"/>
      <c r="N43" s="582"/>
      <c r="O43" s="582"/>
      <c r="P43" s="582"/>
      <c r="Q43" s="811"/>
      <c r="R43" s="815"/>
      <c r="AJ43" s="581"/>
      <c r="AP43" s="731"/>
      <c r="AQ43" s="731"/>
    </row>
    <row r="44" spans="1:45" s="861" customFormat="1" ht="14" x14ac:dyDescent="0.2">
      <c r="B44" s="343"/>
      <c r="C44" s="343"/>
      <c r="D44" s="566"/>
      <c r="E44" s="343"/>
      <c r="F44" s="345"/>
      <c r="G44" s="345"/>
      <c r="H44" s="344"/>
      <c r="I44" s="558"/>
      <c r="J44" s="345"/>
      <c r="K44" s="345"/>
      <c r="L44" s="345"/>
      <c r="M44" s="345"/>
      <c r="N44" s="345"/>
      <c r="O44" s="344"/>
      <c r="P44" s="469"/>
      <c r="Q44" s="808"/>
      <c r="R44" s="815"/>
      <c r="V44" s="561">
        <v>61360000</v>
      </c>
      <c r="AJ44" s="343"/>
      <c r="AP44" s="732"/>
      <c r="AQ44" s="732"/>
    </row>
    <row r="45" spans="1:45" s="861" customFormat="1" ht="14" x14ac:dyDescent="0.2">
      <c r="B45" s="83"/>
      <c r="C45" s="89"/>
      <c r="D45" s="68"/>
      <c r="E45" s="89"/>
      <c r="F45" s="68"/>
      <c r="G45" s="68"/>
      <c r="H45" s="89"/>
      <c r="I45" s="68"/>
      <c r="J45" s="68"/>
      <c r="K45" s="68"/>
      <c r="L45" s="68"/>
      <c r="M45" s="68"/>
      <c r="N45" s="68"/>
      <c r="O45" s="68"/>
      <c r="P45" s="68"/>
      <c r="Q45" s="812"/>
      <c r="R45" s="821"/>
      <c r="V45" s="561">
        <v>483226415</v>
      </c>
      <c r="AJ45" s="89"/>
      <c r="AP45" s="732"/>
      <c r="AQ45" s="732"/>
    </row>
    <row r="46" spans="1:45" s="861" customFormat="1" ht="14" x14ac:dyDescent="0.2">
      <c r="B46" s="83" t="s">
        <v>541</v>
      </c>
      <c r="C46" s="89"/>
      <c r="D46" s="68"/>
      <c r="E46" s="89"/>
      <c r="F46" s="68"/>
      <c r="G46" s="68"/>
      <c r="H46" s="89"/>
      <c r="I46" s="68"/>
      <c r="J46" s="68"/>
      <c r="K46" s="68"/>
      <c r="L46" s="68"/>
      <c r="M46" s="68"/>
      <c r="N46" s="68"/>
      <c r="O46" s="68"/>
      <c r="P46" s="68"/>
      <c r="Q46" s="812"/>
      <c r="R46" s="821"/>
      <c r="AJ46" s="89"/>
      <c r="AP46" s="732"/>
      <c r="AQ46" s="732"/>
    </row>
    <row r="47" spans="1:45" s="861" customFormat="1" ht="14" x14ac:dyDescent="0.2">
      <c r="B47" s="83"/>
      <c r="C47" s="83" t="s">
        <v>72</v>
      </c>
      <c r="D47" s="83" t="s">
        <v>72</v>
      </c>
      <c r="E47" s="83" t="s">
        <v>72</v>
      </c>
      <c r="F47" s="83" t="s">
        <v>72</v>
      </c>
      <c r="G47" s="83" t="s">
        <v>72</v>
      </c>
      <c r="H47" s="83" t="s">
        <v>72</v>
      </c>
      <c r="I47" s="83" t="s">
        <v>72</v>
      </c>
      <c r="J47" s="83" t="s">
        <v>72</v>
      </c>
      <c r="K47" s="83" t="s">
        <v>72</v>
      </c>
      <c r="L47" s="83" t="s">
        <v>72</v>
      </c>
      <c r="M47" s="83" t="s">
        <v>72</v>
      </c>
      <c r="N47" s="83" t="s">
        <v>72</v>
      </c>
      <c r="O47" s="83" t="s">
        <v>72</v>
      </c>
      <c r="P47" s="83" t="s">
        <v>72</v>
      </c>
      <c r="Q47" s="803"/>
      <c r="R47" s="815"/>
      <c r="AJ47" s="83" t="s">
        <v>72</v>
      </c>
      <c r="AP47" s="732"/>
      <c r="AQ47" s="732"/>
    </row>
    <row r="48" spans="1:45" s="861" customFormat="1" ht="12.75" hidden="1" customHeight="1" x14ac:dyDescent="0.2">
      <c r="B48" s="83"/>
      <c r="C48" s="82"/>
      <c r="D48" s="254"/>
      <c r="E48" s="82"/>
      <c r="F48" s="254"/>
      <c r="G48" s="254"/>
      <c r="H48" s="82"/>
      <c r="I48" s="254"/>
      <c r="J48" s="254"/>
      <c r="K48" s="254"/>
      <c r="L48" s="254"/>
      <c r="M48" s="254"/>
      <c r="N48" s="254"/>
      <c r="O48" s="254"/>
      <c r="P48" s="254"/>
      <c r="Q48" s="82"/>
      <c r="R48" s="344"/>
      <c r="AJ48" s="82"/>
      <c r="AP48" s="732"/>
      <c r="AQ48" s="732"/>
    </row>
    <row r="49" spans="2:43" s="861" customFormat="1" ht="12.75" hidden="1" customHeight="1" x14ac:dyDescent="0.2">
      <c r="B49" s="83" t="s">
        <v>543</v>
      </c>
      <c r="C49" s="82"/>
      <c r="D49" s="254"/>
      <c r="E49" s="82"/>
      <c r="F49" s="254"/>
      <c r="G49" s="254"/>
      <c r="H49" s="82"/>
      <c r="I49" s="254"/>
      <c r="J49" s="254"/>
      <c r="K49" s="254"/>
      <c r="L49" s="254"/>
      <c r="M49" s="254"/>
      <c r="N49" s="254"/>
      <c r="O49" s="254"/>
      <c r="P49" s="275">
        <f>SUM(P50,P53,P56,P75)</f>
        <v>3102755611.0710354</v>
      </c>
      <c r="Q49" s="82"/>
      <c r="R49" s="82"/>
      <c r="AJ49" s="82"/>
      <c r="AP49" s="732"/>
      <c r="AQ49" s="732"/>
    </row>
    <row r="50" spans="2:43" s="861" customFormat="1" ht="12.75" hidden="1" customHeight="1" x14ac:dyDescent="0.2">
      <c r="B50" s="83" t="s">
        <v>545</v>
      </c>
      <c r="C50" s="82"/>
      <c r="D50" s="254"/>
      <c r="E50" s="82"/>
      <c r="F50" s="254"/>
      <c r="G50" s="254"/>
      <c r="H50" s="82"/>
      <c r="I50" s="254"/>
      <c r="J50" s="254"/>
      <c r="K50" s="254"/>
      <c r="L50" s="254"/>
      <c r="M50" s="254"/>
      <c r="N50" s="254"/>
      <c r="O50" s="254"/>
      <c r="P50" s="254"/>
      <c r="Q50" s="82"/>
      <c r="R50" s="82"/>
      <c r="AJ50" s="82"/>
      <c r="AP50" s="732"/>
      <c r="AQ50" s="732"/>
    </row>
    <row r="51" spans="2:43" s="861" customFormat="1" ht="12.75" hidden="1" customHeight="1" x14ac:dyDescent="0.2">
      <c r="B51" s="83"/>
      <c r="C51" s="83" t="s">
        <v>72</v>
      </c>
      <c r="D51" s="83" t="s">
        <v>72</v>
      </c>
      <c r="E51" s="83" t="s">
        <v>72</v>
      </c>
      <c r="F51" s="83" t="s">
        <v>72</v>
      </c>
      <c r="G51" s="83" t="s">
        <v>72</v>
      </c>
      <c r="H51" s="83" t="s">
        <v>72</v>
      </c>
      <c r="I51" s="83" t="s">
        <v>72</v>
      </c>
      <c r="J51" s="83" t="s">
        <v>72</v>
      </c>
      <c r="K51" s="83" t="s">
        <v>72</v>
      </c>
      <c r="L51" s="83" t="s">
        <v>72</v>
      </c>
      <c r="M51" s="83" t="s">
        <v>72</v>
      </c>
      <c r="N51" s="83" t="s">
        <v>72</v>
      </c>
      <c r="O51" s="83" t="s">
        <v>72</v>
      </c>
      <c r="P51" s="83" t="s">
        <v>72</v>
      </c>
      <c r="Q51" s="83"/>
      <c r="R51" s="83"/>
      <c r="AJ51" s="83" t="s">
        <v>72</v>
      </c>
      <c r="AP51" s="732"/>
      <c r="AQ51" s="732"/>
    </row>
    <row r="52" spans="2:43" s="861" customFormat="1" ht="12.75" hidden="1" customHeight="1" x14ac:dyDescent="0.2">
      <c r="B52" s="83"/>
      <c r="C52" s="89"/>
      <c r="D52" s="68"/>
      <c r="E52" s="89"/>
      <c r="F52" s="83"/>
      <c r="G52" s="83"/>
      <c r="H52" s="83"/>
      <c r="I52" s="68"/>
      <c r="J52" s="83"/>
      <c r="K52" s="83"/>
      <c r="L52" s="83"/>
      <c r="M52" s="83"/>
      <c r="N52" s="83"/>
      <c r="O52" s="68"/>
      <c r="P52" s="68"/>
      <c r="Q52" s="89"/>
      <c r="R52" s="89"/>
      <c r="AJ52" s="89"/>
      <c r="AP52" s="732"/>
      <c r="AQ52" s="732"/>
    </row>
    <row r="53" spans="2:43" s="861" customFormat="1" ht="12.75" hidden="1" customHeight="1" x14ac:dyDescent="0.2">
      <c r="B53" s="83" t="s">
        <v>548</v>
      </c>
      <c r="C53" s="89"/>
      <c r="D53" s="68"/>
      <c r="E53" s="89"/>
      <c r="F53" s="68"/>
      <c r="G53" s="68"/>
      <c r="H53" s="89"/>
      <c r="I53" s="68"/>
      <c r="J53" s="68"/>
      <c r="K53" s="68"/>
      <c r="L53" s="68"/>
      <c r="M53" s="68"/>
      <c r="N53" s="68"/>
      <c r="O53" s="68"/>
      <c r="P53" s="68"/>
      <c r="Q53" s="89"/>
      <c r="R53" s="89"/>
      <c r="AJ53" s="89"/>
      <c r="AP53" s="732"/>
      <c r="AQ53" s="732"/>
    </row>
    <row r="54" spans="2:43" s="861" customFormat="1" ht="12.75" hidden="1" customHeight="1" x14ac:dyDescent="0.2">
      <c r="B54" s="83"/>
      <c r="C54" s="83" t="s">
        <v>72</v>
      </c>
      <c r="D54" s="83" t="s">
        <v>72</v>
      </c>
      <c r="E54" s="83" t="s">
        <v>72</v>
      </c>
      <c r="F54" s="83" t="s">
        <v>72</v>
      </c>
      <c r="G54" s="83" t="s">
        <v>72</v>
      </c>
      <c r="H54" s="83" t="s">
        <v>72</v>
      </c>
      <c r="I54" s="83" t="s">
        <v>72</v>
      </c>
      <c r="J54" s="83" t="s">
        <v>72</v>
      </c>
      <c r="K54" s="83" t="s">
        <v>72</v>
      </c>
      <c r="L54" s="83" t="s">
        <v>72</v>
      </c>
      <c r="M54" s="83" t="s">
        <v>72</v>
      </c>
      <c r="N54" s="83" t="s">
        <v>72</v>
      </c>
      <c r="O54" s="83" t="s">
        <v>72</v>
      </c>
      <c r="P54" s="83" t="s">
        <v>72</v>
      </c>
      <c r="Q54" s="83"/>
      <c r="R54" s="83"/>
      <c r="AJ54" s="83" t="s">
        <v>72</v>
      </c>
      <c r="AP54" s="732"/>
      <c r="AQ54" s="732"/>
    </row>
    <row r="55" spans="2:43" s="861" customFormat="1" ht="12.75" hidden="1" customHeight="1" x14ac:dyDescent="0.2">
      <c r="B55" s="83"/>
      <c r="C55" s="883"/>
      <c r="D55" s="276"/>
      <c r="E55" s="883"/>
      <c r="F55" s="276"/>
      <c r="G55" s="276"/>
      <c r="H55" s="883"/>
      <c r="I55" s="276"/>
      <c r="J55" s="276"/>
      <c r="K55" s="276"/>
      <c r="L55" s="276"/>
      <c r="M55" s="276"/>
      <c r="N55" s="276"/>
      <c r="O55" s="276"/>
      <c r="P55" s="276"/>
      <c r="Q55" s="883"/>
      <c r="R55" s="883"/>
      <c r="AJ55" s="883"/>
      <c r="AP55" s="732"/>
      <c r="AQ55" s="732"/>
    </row>
    <row r="56" spans="2:43" s="861" customFormat="1" ht="24" hidden="1" customHeight="1" x14ac:dyDescent="0.2">
      <c r="B56" s="83" t="s">
        <v>550</v>
      </c>
      <c r="C56" s="883"/>
      <c r="D56" s="276"/>
      <c r="E56" s="883"/>
      <c r="F56" s="276"/>
      <c r="G56" s="276"/>
      <c r="H56" s="883"/>
      <c r="I56" s="276"/>
      <c r="J56" s="276"/>
      <c r="K56" s="276"/>
      <c r="L56" s="276"/>
      <c r="M56" s="276"/>
      <c r="N56" s="276"/>
      <c r="O56" s="276"/>
      <c r="P56" s="277">
        <f>SUM(P57:P73)</f>
        <v>1606123062.9572918</v>
      </c>
      <c r="Q56" s="883"/>
      <c r="R56" s="883"/>
      <c r="AJ56" s="883"/>
      <c r="AP56" s="732"/>
      <c r="AQ56" s="732"/>
    </row>
    <row r="57" spans="2:43" s="861" customFormat="1" ht="12.75" hidden="1" customHeight="1" x14ac:dyDescent="0.2">
      <c r="B57" s="83"/>
      <c r="C57" s="278" t="s">
        <v>553</v>
      </c>
      <c r="D57" s="235" t="s">
        <v>552</v>
      </c>
      <c r="E57" s="278" t="s">
        <v>554</v>
      </c>
      <c r="F57" s="83" t="s">
        <v>72</v>
      </c>
      <c r="G57" s="83" t="s">
        <v>72</v>
      </c>
      <c r="H57" s="83" t="s">
        <v>72</v>
      </c>
      <c r="I57" s="83">
        <v>2007</v>
      </c>
      <c r="J57" s="83" t="s">
        <v>72</v>
      </c>
      <c r="K57" s="83" t="s">
        <v>72</v>
      </c>
      <c r="L57" s="83" t="s">
        <v>72</v>
      </c>
      <c r="M57" s="83" t="s">
        <v>72</v>
      </c>
      <c r="N57" s="83" t="s">
        <v>72</v>
      </c>
      <c r="O57" s="83" t="s">
        <v>81</v>
      </c>
      <c r="P57" s="259">
        <v>542147500</v>
      </c>
      <c r="Q57" s="82"/>
      <c r="R57" s="82"/>
      <c r="AJ57" s="82" t="s">
        <v>421</v>
      </c>
      <c r="AP57" s="732"/>
      <c r="AQ57" s="732"/>
    </row>
    <row r="58" spans="2:43" s="861" customFormat="1" ht="12.75" hidden="1" customHeight="1" x14ac:dyDescent="0.2">
      <c r="B58" s="83"/>
      <c r="C58" s="83"/>
      <c r="D58" s="235" t="s">
        <v>555</v>
      </c>
      <c r="E58" s="83"/>
      <c r="F58" s="83" t="s">
        <v>72</v>
      </c>
      <c r="G58" s="83" t="s">
        <v>72</v>
      </c>
      <c r="H58" s="83" t="s">
        <v>72</v>
      </c>
      <c r="I58" s="83">
        <v>2007</v>
      </c>
      <c r="J58" s="83" t="s">
        <v>72</v>
      </c>
      <c r="K58" s="83" t="s">
        <v>72</v>
      </c>
      <c r="L58" s="83" t="s">
        <v>72</v>
      </c>
      <c r="M58" s="83" t="s">
        <v>72</v>
      </c>
      <c r="N58" s="83" t="s">
        <v>72</v>
      </c>
      <c r="O58" s="83" t="s">
        <v>81</v>
      </c>
      <c r="P58" s="259">
        <v>113138009.09090909</v>
      </c>
      <c r="Q58" s="82"/>
      <c r="R58" s="82"/>
      <c r="AJ58" s="82" t="s">
        <v>421</v>
      </c>
      <c r="AP58" s="732"/>
      <c r="AQ58" s="732"/>
    </row>
    <row r="59" spans="2:43" s="861" customFormat="1" ht="12.75" hidden="1" customHeight="1" x14ac:dyDescent="0.2">
      <c r="B59" s="83"/>
      <c r="C59" s="83"/>
      <c r="D59" s="235" t="s">
        <v>556</v>
      </c>
      <c r="E59" s="83" t="s">
        <v>557</v>
      </c>
      <c r="F59" s="83" t="s">
        <v>72</v>
      </c>
      <c r="G59" s="83" t="s">
        <v>72</v>
      </c>
      <c r="H59" s="83" t="s">
        <v>72</v>
      </c>
      <c r="I59" s="83">
        <v>2007</v>
      </c>
      <c r="J59" s="83" t="s">
        <v>72</v>
      </c>
      <c r="K59" s="83" t="s">
        <v>72</v>
      </c>
      <c r="L59" s="83" t="s">
        <v>72</v>
      </c>
      <c r="M59" s="83" t="s">
        <v>72</v>
      </c>
      <c r="N59" s="83" t="s">
        <v>72</v>
      </c>
      <c r="O59" s="83" t="s">
        <v>81</v>
      </c>
      <c r="P59" s="259">
        <v>92177409</v>
      </c>
      <c r="Q59" s="82"/>
      <c r="R59" s="82"/>
      <c r="AJ59" s="82" t="s">
        <v>421</v>
      </c>
      <c r="AP59" s="732"/>
      <c r="AQ59" s="732"/>
    </row>
    <row r="60" spans="2:43" s="861" customFormat="1" ht="12.75" hidden="1" customHeight="1" x14ac:dyDescent="0.2">
      <c r="B60" s="83"/>
      <c r="C60" s="83" t="s">
        <v>553</v>
      </c>
      <c r="D60" s="235" t="s">
        <v>552</v>
      </c>
      <c r="E60" s="88" t="s">
        <v>179</v>
      </c>
      <c r="F60" s="83" t="s">
        <v>72</v>
      </c>
      <c r="G60" s="83" t="s">
        <v>72</v>
      </c>
      <c r="H60" s="83" t="s">
        <v>72</v>
      </c>
      <c r="I60" s="83">
        <v>2008</v>
      </c>
      <c r="J60" s="83" t="s">
        <v>72</v>
      </c>
      <c r="K60" s="83" t="s">
        <v>72</v>
      </c>
      <c r="L60" s="83" t="s">
        <v>72</v>
      </c>
      <c r="M60" s="83" t="s">
        <v>72</v>
      </c>
      <c r="N60" s="83" t="s">
        <v>72</v>
      </c>
      <c r="O60" s="83" t="s">
        <v>81</v>
      </c>
      <c r="P60" s="259">
        <v>49417722.060921095</v>
      </c>
      <c r="Q60" s="82"/>
      <c r="R60" s="82"/>
      <c r="AJ60" s="82" t="s">
        <v>421</v>
      </c>
      <c r="AP60" s="732"/>
      <c r="AQ60" s="732"/>
    </row>
    <row r="61" spans="2:43" s="861" customFormat="1" ht="12.75" hidden="1" customHeight="1" x14ac:dyDescent="0.2">
      <c r="B61" s="83"/>
      <c r="C61" s="83" t="s">
        <v>553</v>
      </c>
      <c r="D61" s="235" t="s">
        <v>552</v>
      </c>
      <c r="E61" s="88" t="s">
        <v>559</v>
      </c>
      <c r="F61" s="83" t="s">
        <v>72</v>
      </c>
      <c r="G61" s="83" t="s">
        <v>72</v>
      </c>
      <c r="H61" s="83" t="s">
        <v>72</v>
      </c>
      <c r="I61" s="83">
        <v>2008</v>
      </c>
      <c r="J61" s="83" t="s">
        <v>72</v>
      </c>
      <c r="K61" s="83" t="s">
        <v>72</v>
      </c>
      <c r="L61" s="83" t="s">
        <v>72</v>
      </c>
      <c r="M61" s="83" t="s">
        <v>72</v>
      </c>
      <c r="N61" s="83" t="s">
        <v>72</v>
      </c>
      <c r="O61" s="83" t="s">
        <v>81</v>
      </c>
      <c r="P61" s="259">
        <v>31925375</v>
      </c>
      <c r="Q61" s="82"/>
      <c r="R61" s="82"/>
      <c r="AJ61" s="82" t="s">
        <v>421</v>
      </c>
      <c r="AP61" s="732"/>
      <c r="AQ61" s="732"/>
    </row>
    <row r="62" spans="2:43" s="861" customFormat="1" ht="12.75" hidden="1" customHeight="1" x14ac:dyDescent="0.2">
      <c r="B62" s="83"/>
      <c r="C62" s="83"/>
      <c r="D62" s="235" t="s">
        <v>552</v>
      </c>
      <c r="E62" s="88" t="s">
        <v>561</v>
      </c>
      <c r="F62" s="83" t="s">
        <v>72</v>
      </c>
      <c r="G62" s="83" t="s">
        <v>72</v>
      </c>
      <c r="H62" s="83" t="s">
        <v>72</v>
      </c>
      <c r="I62" s="83">
        <v>2008</v>
      </c>
      <c r="J62" s="83" t="s">
        <v>72</v>
      </c>
      <c r="K62" s="83" t="s">
        <v>72</v>
      </c>
      <c r="L62" s="83" t="s">
        <v>72</v>
      </c>
      <c r="M62" s="83" t="s">
        <v>72</v>
      </c>
      <c r="N62" s="83" t="s">
        <v>72</v>
      </c>
      <c r="O62" s="83" t="s">
        <v>81</v>
      </c>
      <c r="P62" s="259">
        <v>144990000</v>
      </c>
      <c r="Q62" s="82"/>
      <c r="R62" s="82"/>
      <c r="AJ62" s="82" t="s">
        <v>421</v>
      </c>
      <c r="AP62" s="732"/>
      <c r="AQ62" s="732"/>
    </row>
    <row r="63" spans="2:43" s="861" customFormat="1" ht="25.5" hidden="1" customHeight="1" x14ac:dyDescent="0.2">
      <c r="B63" s="83"/>
      <c r="C63" s="83"/>
      <c r="D63" s="269" t="s">
        <v>563</v>
      </c>
      <c r="E63" s="83" t="s">
        <v>559</v>
      </c>
      <c r="F63" s="83" t="s">
        <v>72</v>
      </c>
      <c r="G63" s="83" t="s">
        <v>72</v>
      </c>
      <c r="H63" s="83" t="s">
        <v>72</v>
      </c>
      <c r="I63" s="83">
        <v>2009</v>
      </c>
      <c r="J63" s="83" t="s">
        <v>72</v>
      </c>
      <c r="K63" s="83" t="s">
        <v>72</v>
      </c>
      <c r="L63" s="83" t="s">
        <v>72</v>
      </c>
      <c r="M63" s="83" t="s">
        <v>72</v>
      </c>
      <c r="N63" s="83" t="s">
        <v>72</v>
      </c>
      <c r="O63" s="83" t="s">
        <v>81</v>
      </c>
      <c r="P63" s="259">
        <v>38452052.409165233</v>
      </c>
      <c r="Q63" s="82"/>
      <c r="R63" s="82"/>
      <c r="AJ63" s="82" t="s">
        <v>421</v>
      </c>
      <c r="AP63" s="732"/>
      <c r="AQ63" s="732"/>
    </row>
    <row r="64" spans="2:43" s="861" customFormat="1" ht="25.5" hidden="1" customHeight="1" x14ac:dyDescent="0.2">
      <c r="B64" s="83"/>
      <c r="C64" s="83"/>
      <c r="D64" s="269" t="s">
        <v>564</v>
      </c>
      <c r="E64" s="83" t="s">
        <v>559</v>
      </c>
      <c r="F64" s="83" t="s">
        <v>72</v>
      </c>
      <c r="G64" s="83" t="s">
        <v>72</v>
      </c>
      <c r="H64" s="83" t="s">
        <v>72</v>
      </c>
      <c r="I64" s="83">
        <v>2009</v>
      </c>
      <c r="J64" s="83" t="s">
        <v>72</v>
      </c>
      <c r="K64" s="83" t="s">
        <v>72</v>
      </c>
      <c r="L64" s="83" t="s">
        <v>72</v>
      </c>
      <c r="M64" s="83" t="s">
        <v>72</v>
      </c>
      <c r="N64" s="83" t="s">
        <v>72</v>
      </c>
      <c r="O64" s="83" t="s">
        <v>81</v>
      </c>
      <c r="P64" s="259">
        <v>48571013.569471873</v>
      </c>
      <c r="Q64" s="82"/>
      <c r="R64" s="82"/>
      <c r="AJ64" s="82" t="s">
        <v>421</v>
      </c>
      <c r="AP64" s="732"/>
      <c r="AQ64" s="732"/>
    </row>
    <row r="65" spans="2:43" s="861" customFormat="1" ht="25.5" hidden="1" customHeight="1" x14ac:dyDescent="0.2">
      <c r="B65" s="83"/>
      <c r="C65" s="83"/>
      <c r="D65" s="269" t="s">
        <v>565</v>
      </c>
      <c r="E65" s="83" t="s">
        <v>559</v>
      </c>
      <c r="F65" s="83" t="s">
        <v>72</v>
      </c>
      <c r="G65" s="83" t="s">
        <v>72</v>
      </c>
      <c r="H65" s="83" t="s">
        <v>72</v>
      </c>
      <c r="I65" s="83">
        <v>2009</v>
      </c>
      <c r="J65" s="83" t="s">
        <v>72</v>
      </c>
      <c r="K65" s="83" t="s">
        <v>72</v>
      </c>
      <c r="L65" s="83" t="s">
        <v>72</v>
      </c>
      <c r="M65" s="83" t="s">
        <v>72</v>
      </c>
      <c r="N65" s="83" t="s">
        <v>72</v>
      </c>
      <c r="O65" s="83" t="s">
        <v>81</v>
      </c>
      <c r="P65" s="259">
        <v>37998722.949183494</v>
      </c>
      <c r="Q65" s="82"/>
      <c r="R65" s="82"/>
      <c r="AJ65" s="82" t="s">
        <v>421</v>
      </c>
      <c r="AP65" s="732"/>
      <c r="AQ65" s="732"/>
    </row>
    <row r="66" spans="2:43" s="861" customFormat="1" ht="25.5" hidden="1" customHeight="1" x14ac:dyDescent="0.2">
      <c r="B66" s="83"/>
      <c r="C66" s="83"/>
      <c r="D66" s="269" t="s">
        <v>566</v>
      </c>
      <c r="E66" s="83" t="s">
        <v>559</v>
      </c>
      <c r="F66" s="83" t="s">
        <v>72</v>
      </c>
      <c r="G66" s="83" t="s">
        <v>72</v>
      </c>
      <c r="H66" s="83" t="s">
        <v>72</v>
      </c>
      <c r="I66" s="83">
        <v>2009</v>
      </c>
      <c r="J66" s="83" t="s">
        <v>72</v>
      </c>
      <c r="K66" s="83" t="s">
        <v>72</v>
      </c>
      <c r="L66" s="83" t="s">
        <v>72</v>
      </c>
      <c r="M66" s="83" t="s">
        <v>72</v>
      </c>
      <c r="N66" s="83" t="s">
        <v>72</v>
      </c>
      <c r="O66" s="83" t="s">
        <v>81</v>
      </c>
      <c r="P66" s="259">
        <v>48424288.632647425</v>
      </c>
      <c r="Q66" s="82"/>
      <c r="R66" s="82"/>
      <c r="AJ66" s="82" t="s">
        <v>421</v>
      </c>
      <c r="AP66" s="732"/>
      <c r="AQ66" s="732"/>
    </row>
    <row r="67" spans="2:43" s="861" customFormat="1" ht="12.75" hidden="1" customHeight="1" x14ac:dyDescent="0.2">
      <c r="B67" s="83"/>
      <c r="C67" s="371"/>
      <c r="D67" s="270" t="s">
        <v>567</v>
      </c>
      <c r="E67" s="88" t="s">
        <v>331</v>
      </c>
      <c r="F67" s="83" t="s">
        <v>72</v>
      </c>
      <c r="G67" s="83" t="s">
        <v>72</v>
      </c>
      <c r="H67" s="83" t="s">
        <v>72</v>
      </c>
      <c r="I67" s="83">
        <v>2011</v>
      </c>
      <c r="J67" s="83" t="s">
        <v>72</v>
      </c>
      <c r="K67" s="83" t="s">
        <v>72</v>
      </c>
      <c r="L67" s="83" t="s">
        <v>72</v>
      </c>
      <c r="M67" s="83" t="s">
        <v>72</v>
      </c>
      <c r="N67" s="83" t="s">
        <v>72</v>
      </c>
      <c r="O67" s="83" t="s">
        <v>81</v>
      </c>
      <c r="P67" s="259">
        <v>28555200</v>
      </c>
      <c r="Q67" s="380"/>
      <c r="R67" s="380"/>
      <c r="AJ67" s="380" t="s">
        <v>72</v>
      </c>
      <c r="AP67" s="732"/>
      <c r="AQ67" s="732"/>
    </row>
    <row r="68" spans="2:43" s="861" customFormat="1" ht="25.5" hidden="1" customHeight="1" x14ac:dyDescent="0.2">
      <c r="B68" s="83"/>
      <c r="C68" s="371"/>
      <c r="D68" s="270" t="s">
        <v>568</v>
      </c>
      <c r="E68" s="88" t="s">
        <v>331</v>
      </c>
      <c r="F68" s="83" t="s">
        <v>72</v>
      </c>
      <c r="G68" s="83" t="s">
        <v>72</v>
      </c>
      <c r="H68" s="83" t="s">
        <v>72</v>
      </c>
      <c r="I68" s="83">
        <v>2011</v>
      </c>
      <c r="J68" s="83" t="s">
        <v>72</v>
      </c>
      <c r="K68" s="83" t="s">
        <v>72</v>
      </c>
      <c r="L68" s="83" t="s">
        <v>72</v>
      </c>
      <c r="M68" s="83" t="s">
        <v>72</v>
      </c>
      <c r="N68" s="83" t="s">
        <v>72</v>
      </c>
      <c r="O68" s="83" t="s">
        <v>81</v>
      </c>
      <c r="P68" s="259">
        <v>190973797.81375316</v>
      </c>
      <c r="Q68" s="82"/>
      <c r="R68" s="82"/>
      <c r="AJ68" s="82" t="s">
        <v>421</v>
      </c>
      <c r="AP68" s="732"/>
      <c r="AQ68" s="732"/>
    </row>
    <row r="69" spans="2:43" s="861" customFormat="1" ht="25.5" hidden="1" customHeight="1" x14ac:dyDescent="0.2">
      <c r="B69" s="83"/>
      <c r="C69" s="371"/>
      <c r="D69" s="271" t="s">
        <v>569</v>
      </c>
      <c r="E69" s="88" t="s">
        <v>570</v>
      </c>
      <c r="F69" s="83" t="s">
        <v>72</v>
      </c>
      <c r="G69" s="83" t="s">
        <v>72</v>
      </c>
      <c r="H69" s="83" t="s">
        <v>72</v>
      </c>
      <c r="I69" s="83">
        <v>2011</v>
      </c>
      <c r="J69" s="83" t="s">
        <v>72</v>
      </c>
      <c r="K69" s="83" t="s">
        <v>72</v>
      </c>
      <c r="L69" s="83" t="s">
        <v>72</v>
      </c>
      <c r="M69" s="83" t="s">
        <v>72</v>
      </c>
      <c r="N69" s="83" t="s">
        <v>72</v>
      </c>
      <c r="O69" s="83" t="s">
        <v>81</v>
      </c>
      <c r="P69" s="259">
        <v>45808789.228301749</v>
      </c>
      <c r="Q69" s="82"/>
      <c r="R69" s="82"/>
      <c r="AJ69" s="82" t="s">
        <v>421</v>
      </c>
      <c r="AP69" s="732"/>
      <c r="AQ69" s="732"/>
    </row>
    <row r="70" spans="2:43" s="861" customFormat="1" ht="25.5" hidden="1" customHeight="1" x14ac:dyDescent="0.2">
      <c r="B70" s="83"/>
      <c r="C70" s="371"/>
      <c r="D70" s="271" t="s">
        <v>571</v>
      </c>
      <c r="E70" s="88" t="s">
        <v>179</v>
      </c>
      <c r="F70" s="83" t="s">
        <v>72</v>
      </c>
      <c r="G70" s="83" t="s">
        <v>72</v>
      </c>
      <c r="H70" s="83" t="s">
        <v>72</v>
      </c>
      <c r="I70" s="83">
        <v>2011</v>
      </c>
      <c r="J70" s="83" t="s">
        <v>72</v>
      </c>
      <c r="K70" s="83" t="s">
        <v>72</v>
      </c>
      <c r="L70" s="83" t="s">
        <v>72</v>
      </c>
      <c r="M70" s="83" t="s">
        <v>72</v>
      </c>
      <c r="N70" s="83" t="s">
        <v>72</v>
      </c>
      <c r="O70" s="83" t="s">
        <v>81</v>
      </c>
      <c r="P70" s="259">
        <v>49581667.460581496</v>
      </c>
      <c r="Q70" s="82"/>
      <c r="R70" s="82"/>
      <c r="AJ70" s="82" t="s">
        <v>421</v>
      </c>
      <c r="AP70" s="732"/>
      <c r="AQ70" s="732"/>
    </row>
    <row r="71" spans="2:43" s="861" customFormat="1" ht="12.75" hidden="1" customHeight="1" x14ac:dyDescent="0.2">
      <c r="B71" s="83"/>
      <c r="C71" s="371"/>
      <c r="D71" s="271"/>
      <c r="E71" s="88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259"/>
      <c r="Q71" s="82"/>
      <c r="R71" s="82"/>
      <c r="AJ71" s="82" t="s">
        <v>421</v>
      </c>
      <c r="AP71" s="732"/>
      <c r="AQ71" s="732"/>
    </row>
    <row r="72" spans="2:43" s="861" customFormat="1" ht="25.5" hidden="1" customHeight="1" x14ac:dyDescent="0.2">
      <c r="B72" s="83"/>
      <c r="C72" s="83" t="s">
        <v>72</v>
      </c>
      <c r="D72" s="271" t="s">
        <v>571</v>
      </c>
      <c r="E72" s="88" t="s">
        <v>179</v>
      </c>
      <c r="F72" s="83" t="s">
        <v>72</v>
      </c>
      <c r="G72" s="83" t="s">
        <v>72</v>
      </c>
      <c r="H72" s="83" t="s">
        <v>72</v>
      </c>
      <c r="I72" s="83">
        <v>2011</v>
      </c>
      <c r="J72" s="83" t="s">
        <v>72</v>
      </c>
      <c r="K72" s="83" t="s">
        <v>72</v>
      </c>
      <c r="L72" s="83" t="s">
        <v>72</v>
      </c>
      <c r="M72" s="83" t="s">
        <v>72</v>
      </c>
      <c r="N72" s="83" t="s">
        <v>72</v>
      </c>
      <c r="O72" s="83" t="s">
        <v>81</v>
      </c>
      <c r="P72" s="96">
        <v>49581515.742357068</v>
      </c>
      <c r="Q72" s="82"/>
      <c r="R72" s="82"/>
      <c r="AJ72" s="82" t="s">
        <v>421</v>
      </c>
      <c r="AP72" s="732"/>
      <c r="AQ72" s="732"/>
    </row>
    <row r="73" spans="2:43" s="861" customFormat="1" ht="30.75" hidden="1" customHeight="1" x14ac:dyDescent="0.2">
      <c r="B73" s="83"/>
      <c r="C73" s="83"/>
      <c r="D73" s="235" t="s">
        <v>754</v>
      </c>
      <c r="E73" s="88" t="s">
        <v>755</v>
      </c>
      <c r="F73" s="83"/>
      <c r="G73" s="83"/>
      <c r="H73" s="83"/>
      <c r="I73" s="83">
        <v>2012</v>
      </c>
      <c r="J73" s="83"/>
      <c r="K73" s="83"/>
      <c r="L73" s="83"/>
      <c r="M73" s="83"/>
      <c r="N73" s="83"/>
      <c r="O73" s="83" t="s">
        <v>81</v>
      </c>
      <c r="P73" s="96">
        <v>94380000</v>
      </c>
      <c r="Q73" s="82"/>
      <c r="R73" s="82"/>
      <c r="AJ73" s="82" t="s">
        <v>421</v>
      </c>
      <c r="AP73" s="732"/>
      <c r="AQ73" s="732"/>
    </row>
    <row r="74" spans="2:43" s="861" customFormat="1" ht="12.75" hidden="1" customHeight="1" x14ac:dyDescent="0.2">
      <c r="B74" s="83"/>
      <c r="C74" s="83"/>
      <c r="D74" s="271"/>
      <c r="E74" s="88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AJ74" s="83"/>
      <c r="AP74" s="732"/>
      <c r="AQ74" s="732"/>
    </row>
    <row r="75" spans="2:43" s="445" customFormat="1" ht="22.5" hidden="1" customHeight="1" x14ac:dyDescent="0.2">
      <c r="B75" s="83" t="s">
        <v>572</v>
      </c>
      <c r="C75" s="883"/>
      <c r="D75" s="235"/>
      <c r="E75" s="883"/>
      <c r="F75" s="235"/>
      <c r="G75" s="235"/>
      <c r="H75" s="883"/>
      <c r="I75" s="235"/>
      <c r="J75" s="235"/>
      <c r="K75" s="235"/>
      <c r="L75" s="235"/>
      <c r="M75" s="235"/>
      <c r="N75" s="235"/>
      <c r="O75" s="235"/>
      <c r="P75" s="260">
        <f>SUM(P76:P96)</f>
        <v>1496632548.1137438</v>
      </c>
      <c r="Q75" s="883"/>
      <c r="R75" s="883"/>
      <c r="AJ75" s="883"/>
      <c r="AP75" s="731"/>
      <c r="AQ75" s="731"/>
    </row>
    <row r="76" spans="2:43" s="861" customFormat="1" ht="12.75" hidden="1" customHeight="1" x14ac:dyDescent="0.2">
      <c r="B76" s="83"/>
      <c r="C76" s="83" t="s">
        <v>575</v>
      </c>
      <c r="D76" s="235" t="s">
        <v>574</v>
      </c>
      <c r="E76" s="83" t="s">
        <v>331</v>
      </c>
      <c r="F76" s="83" t="s">
        <v>72</v>
      </c>
      <c r="G76" s="83" t="s">
        <v>72</v>
      </c>
      <c r="H76" s="83" t="s">
        <v>72</v>
      </c>
      <c r="I76" s="83">
        <v>2007</v>
      </c>
      <c r="J76" s="83" t="s">
        <v>72</v>
      </c>
      <c r="K76" s="83" t="s">
        <v>72</v>
      </c>
      <c r="L76" s="83" t="s">
        <v>72</v>
      </c>
      <c r="M76" s="83" t="s">
        <v>72</v>
      </c>
      <c r="N76" s="83" t="s">
        <v>72</v>
      </c>
      <c r="O76" s="83" t="s">
        <v>81</v>
      </c>
      <c r="P76" s="259">
        <v>59701819.053074799</v>
      </c>
      <c r="Q76" s="83"/>
      <c r="R76" s="83"/>
      <c r="AJ76" s="83" t="s">
        <v>421</v>
      </c>
      <c r="AP76" s="732"/>
      <c r="AQ76" s="732"/>
    </row>
    <row r="77" spans="2:43" s="861" customFormat="1" ht="12.75" hidden="1" customHeight="1" x14ac:dyDescent="0.2">
      <c r="B77" s="83"/>
      <c r="C77" s="83" t="s">
        <v>575</v>
      </c>
      <c r="D77" s="235" t="s">
        <v>574</v>
      </c>
      <c r="E77" s="83" t="s">
        <v>331</v>
      </c>
      <c r="F77" s="83" t="s">
        <v>72</v>
      </c>
      <c r="G77" s="83" t="s">
        <v>72</v>
      </c>
      <c r="H77" s="83" t="s">
        <v>72</v>
      </c>
      <c r="I77" s="83">
        <v>2007</v>
      </c>
      <c r="J77" s="83" t="s">
        <v>72</v>
      </c>
      <c r="K77" s="83" t="s">
        <v>72</v>
      </c>
      <c r="L77" s="83" t="s">
        <v>72</v>
      </c>
      <c r="M77" s="83" t="s">
        <v>72</v>
      </c>
      <c r="N77" s="83" t="s">
        <v>72</v>
      </c>
      <c r="O77" s="83" t="s">
        <v>81</v>
      </c>
      <c r="P77" s="259">
        <v>40407322.540152147</v>
      </c>
      <c r="Q77" s="83"/>
      <c r="R77" s="83"/>
      <c r="AJ77" s="83" t="s">
        <v>421</v>
      </c>
      <c r="AP77" s="732"/>
      <c r="AQ77" s="732"/>
    </row>
    <row r="78" spans="2:43" s="861" customFormat="1" ht="12.75" hidden="1" customHeight="1" x14ac:dyDescent="0.2">
      <c r="B78" s="83"/>
      <c r="C78" s="83" t="s">
        <v>575</v>
      </c>
      <c r="D78" s="235" t="s">
        <v>574</v>
      </c>
      <c r="E78" s="83" t="s">
        <v>331</v>
      </c>
      <c r="F78" s="83" t="s">
        <v>72</v>
      </c>
      <c r="G78" s="83" t="s">
        <v>72</v>
      </c>
      <c r="H78" s="83" t="s">
        <v>72</v>
      </c>
      <c r="I78" s="83">
        <v>2007</v>
      </c>
      <c r="J78" s="83" t="s">
        <v>72</v>
      </c>
      <c r="K78" s="83" t="s">
        <v>72</v>
      </c>
      <c r="L78" s="83" t="s">
        <v>72</v>
      </c>
      <c r="M78" s="83" t="s">
        <v>72</v>
      </c>
      <c r="N78" s="83" t="s">
        <v>72</v>
      </c>
      <c r="O78" s="83" t="s">
        <v>81</v>
      </c>
      <c r="P78" s="259">
        <v>75258638.23103337</v>
      </c>
      <c r="Q78" s="83"/>
      <c r="R78" s="83"/>
      <c r="AJ78" s="83" t="s">
        <v>421</v>
      </c>
      <c r="AP78" s="732"/>
      <c r="AQ78" s="732"/>
    </row>
    <row r="79" spans="2:43" s="861" customFormat="1" ht="12.75" hidden="1" customHeight="1" x14ac:dyDescent="0.2">
      <c r="B79" s="83"/>
      <c r="C79" s="83" t="s">
        <v>575</v>
      </c>
      <c r="D79" s="235" t="s">
        <v>574</v>
      </c>
      <c r="E79" s="83" t="s">
        <v>331</v>
      </c>
      <c r="F79" s="83" t="s">
        <v>72</v>
      </c>
      <c r="G79" s="83" t="s">
        <v>72</v>
      </c>
      <c r="H79" s="83" t="s">
        <v>72</v>
      </c>
      <c r="I79" s="83">
        <v>2007</v>
      </c>
      <c r="J79" s="83" t="s">
        <v>72</v>
      </c>
      <c r="K79" s="83" t="s">
        <v>72</v>
      </c>
      <c r="L79" s="83" t="s">
        <v>72</v>
      </c>
      <c r="M79" s="83" t="s">
        <v>72</v>
      </c>
      <c r="N79" s="83" t="s">
        <v>72</v>
      </c>
      <c r="O79" s="83" t="s">
        <v>81</v>
      </c>
      <c r="P79" s="259">
        <v>98765598.118766889</v>
      </c>
      <c r="Q79" s="83"/>
      <c r="R79" s="83"/>
      <c r="AJ79" s="83" t="s">
        <v>421</v>
      </c>
      <c r="AP79" s="732"/>
      <c r="AQ79" s="732"/>
    </row>
    <row r="80" spans="2:43" s="861" customFormat="1" ht="12.75" hidden="1" customHeight="1" x14ac:dyDescent="0.2">
      <c r="B80" s="83"/>
      <c r="C80" s="83" t="s">
        <v>575</v>
      </c>
      <c r="D80" s="235" t="s">
        <v>574</v>
      </c>
      <c r="E80" s="83" t="s">
        <v>331</v>
      </c>
      <c r="F80" s="83" t="s">
        <v>72</v>
      </c>
      <c r="G80" s="83" t="s">
        <v>72</v>
      </c>
      <c r="H80" s="83" t="s">
        <v>72</v>
      </c>
      <c r="I80" s="83">
        <v>2007</v>
      </c>
      <c r="J80" s="83" t="s">
        <v>72</v>
      </c>
      <c r="K80" s="83" t="s">
        <v>72</v>
      </c>
      <c r="L80" s="83" t="s">
        <v>72</v>
      </c>
      <c r="M80" s="83" t="s">
        <v>72</v>
      </c>
      <c r="N80" s="83" t="s">
        <v>72</v>
      </c>
      <c r="O80" s="83" t="s">
        <v>81</v>
      </c>
      <c r="P80" s="259">
        <v>83605780.884765312</v>
      </c>
      <c r="Q80" s="83"/>
      <c r="R80" s="83"/>
      <c r="AJ80" s="83" t="s">
        <v>421</v>
      </c>
      <c r="AP80" s="732"/>
      <c r="AQ80" s="732"/>
    </row>
    <row r="81" spans="2:43" s="861" customFormat="1" ht="12.75" hidden="1" customHeight="1" x14ac:dyDescent="0.2">
      <c r="B81" s="83"/>
      <c r="C81" s="83" t="s">
        <v>575</v>
      </c>
      <c r="D81" s="235" t="s">
        <v>574</v>
      </c>
      <c r="E81" s="83" t="s">
        <v>331</v>
      </c>
      <c r="F81" s="83" t="s">
        <v>72</v>
      </c>
      <c r="G81" s="83" t="s">
        <v>72</v>
      </c>
      <c r="H81" s="83" t="s">
        <v>72</v>
      </c>
      <c r="I81" s="83">
        <v>2007</v>
      </c>
      <c r="J81" s="83" t="s">
        <v>72</v>
      </c>
      <c r="K81" s="83" t="s">
        <v>72</v>
      </c>
      <c r="L81" s="83" t="s">
        <v>72</v>
      </c>
      <c r="M81" s="83" t="s">
        <v>72</v>
      </c>
      <c r="N81" s="83" t="s">
        <v>72</v>
      </c>
      <c r="O81" s="83" t="s">
        <v>81</v>
      </c>
      <c r="P81" s="259">
        <v>58285138.324817069</v>
      </c>
      <c r="Q81" s="83"/>
      <c r="R81" s="83"/>
      <c r="AJ81" s="83" t="s">
        <v>421</v>
      </c>
      <c r="AP81" s="732"/>
      <c r="AQ81" s="732"/>
    </row>
    <row r="82" spans="2:43" s="861" customFormat="1" ht="12.75" hidden="1" customHeight="1" x14ac:dyDescent="0.2">
      <c r="B82" s="83"/>
      <c r="C82" s="83" t="s">
        <v>575</v>
      </c>
      <c r="D82" s="235" t="s">
        <v>574</v>
      </c>
      <c r="E82" s="83" t="s">
        <v>331</v>
      </c>
      <c r="F82" s="83" t="s">
        <v>72</v>
      </c>
      <c r="G82" s="83" t="s">
        <v>72</v>
      </c>
      <c r="H82" s="83" t="s">
        <v>72</v>
      </c>
      <c r="I82" s="83">
        <v>2007</v>
      </c>
      <c r="J82" s="83" t="s">
        <v>72</v>
      </c>
      <c r="K82" s="83" t="s">
        <v>72</v>
      </c>
      <c r="L82" s="83" t="s">
        <v>72</v>
      </c>
      <c r="M82" s="83" t="s">
        <v>72</v>
      </c>
      <c r="N82" s="83" t="s">
        <v>72</v>
      </c>
      <c r="O82" s="83" t="s">
        <v>81</v>
      </c>
      <c r="P82" s="259">
        <v>66299324.640818141</v>
      </c>
      <c r="Q82" s="83"/>
      <c r="R82" s="83"/>
      <c r="AJ82" s="83" t="s">
        <v>421</v>
      </c>
      <c r="AP82" s="732"/>
      <c r="AQ82" s="732"/>
    </row>
    <row r="83" spans="2:43" s="861" customFormat="1" ht="12.75" hidden="1" customHeight="1" x14ac:dyDescent="0.2">
      <c r="B83" s="83"/>
      <c r="C83" s="83" t="s">
        <v>575</v>
      </c>
      <c r="D83" s="235" t="s">
        <v>574</v>
      </c>
      <c r="E83" s="83" t="s">
        <v>331</v>
      </c>
      <c r="F83" s="83" t="s">
        <v>72</v>
      </c>
      <c r="G83" s="83" t="s">
        <v>72</v>
      </c>
      <c r="H83" s="83" t="s">
        <v>72</v>
      </c>
      <c r="I83" s="83">
        <v>2007</v>
      </c>
      <c r="J83" s="83" t="s">
        <v>72</v>
      </c>
      <c r="K83" s="83" t="s">
        <v>72</v>
      </c>
      <c r="L83" s="83" t="s">
        <v>72</v>
      </c>
      <c r="M83" s="83" t="s">
        <v>72</v>
      </c>
      <c r="N83" s="83" t="s">
        <v>72</v>
      </c>
      <c r="O83" s="83" t="s">
        <v>81</v>
      </c>
      <c r="P83" s="259">
        <v>17173112.079564665</v>
      </c>
      <c r="Q83" s="83"/>
      <c r="R83" s="83"/>
      <c r="AJ83" s="83" t="s">
        <v>421</v>
      </c>
      <c r="AP83" s="732"/>
      <c r="AQ83" s="732"/>
    </row>
    <row r="84" spans="2:43" s="861" customFormat="1" ht="12.75" hidden="1" customHeight="1" x14ac:dyDescent="0.2">
      <c r="B84" s="83"/>
      <c r="C84" s="278" t="s">
        <v>586</v>
      </c>
      <c r="D84" s="235" t="s">
        <v>585</v>
      </c>
      <c r="E84" s="88" t="s">
        <v>331</v>
      </c>
      <c r="F84" s="83" t="s">
        <v>72</v>
      </c>
      <c r="G84" s="83" t="s">
        <v>72</v>
      </c>
      <c r="H84" s="83" t="s">
        <v>72</v>
      </c>
      <c r="I84" s="83">
        <v>2007</v>
      </c>
      <c r="J84" s="83" t="s">
        <v>72</v>
      </c>
      <c r="K84" s="83" t="s">
        <v>72</v>
      </c>
      <c r="L84" s="83" t="s">
        <v>72</v>
      </c>
      <c r="M84" s="83" t="s">
        <v>72</v>
      </c>
      <c r="N84" s="83" t="s">
        <v>72</v>
      </c>
      <c r="O84" s="83" t="s">
        <v>81</v>
      </c>
      <c r="P84" s="259">
        <v>189465050</v>
      </c>
      <c r="Q84" s="83"/>
      <c r="R84" s="83"/>
      <c r="AJ84" s="83" t="s">
        <v>421</v>
      </c>
      <c r="AP84" s="732"/>
      <c r="AQ84" s="732"/>
    </row>
    <row r="85" spans="2:43" s="861" customFormat="1" ht="12.75" hidden="1" customHeight="1" x14ac:dyDescent="0.2">
      <c r="B85" s="83"/>
      <c r="C85" s="278" t="s">
        <v>586</v>
      </c>
      <c r="D85" s="235" t="s">
        <v>585</v>
      </c>
      <c r="E85" s="278">
        <v>1</v>
      </c>
      <c r="F85" s="83" t="s">
        <v>72</v>
      </c>
      <c r="G85" s="83" t="s">
        <v>72</v>
      </c>
      <c r="H85" s="83" t="s">
        <v>72</v>
      </c>
      <c r="I85" s="83">
        <v>2007</v>
      </c>
      <c r="J85" s="83" t="s">
        <v>72</v>
      </c>
      <c r="K85" s="83" t="s">
        <v>72</v>
      </c>
      <c r="L85" s="83" t="s">
        <v>72</v>
      </c>
      <c r="M85" s="83" t="s">
        <v>72</v>
      </c>
      <c r="N85" s="83" t="s">
        <v>72</v>
      </c>
      <c r="O85" s="83" t="s">
        <v>81</v>
      </c>
      <c r="P85" s="259">
        <v>114973950</v>
      </c>
      <c r="Q85" s="83"/>
      <c r="R85" s="83"/>
      <c r="AJ85" s="83" t="s">
        <v>421</v>
      </c>
      <c r="AP85" s="732"/>
      <c r="AQ85" s="732"/>
    </row>
    <row r="86" spans="2:43" s="861" customFormat="1" ht="12.75" hidden="1" customHeight="1" x14ac:dyDescent="0.2">
      <c r="B86" s="83"/>
      <c r="C86" s="83"/>
      <c r="D86" s="235" t="s">
        <v>591</v>
      </c>
      <c r="E86" s="83" t="s">
        <v>72</v>
      </c>
      <c r="F86" s="83" t="s">
        <v>72</v>
      </c>
      <c r="G86" s="83" t="s">
        <v>72</v>
      </c>
      <c r="H86" s="83" t="s">
        <v>72</v>
      </c>
      <c r="I86" s="83">
        <v>2007</v>
      </c>
      <c r="J86" s="83" t="s">
        <v>72</v>
      </c>
      <c r="K86" s="83" t="s">
        <v>72</v>
      </c>
      <c r="L86" s="83" t="s">
        <v>72</v>
      </c>
      <c r="M86" s="83" t="s">
        <v>72</v>
      </c>
      <c r="N86" s="83" t="s">
        <v>72</v>
      </c>
      <c r="O86" s="83" t="s">
        <v>81</v>
      </c>
      <c r="P86" s="259">
        <v>47800000</v>
      </c>
      <c r="Q86" s="83"/>
      <c r="R86" s="83"/>
      <c r="AJ86" s="83" t="s">
        <v>421</v>
      </c>
      <c r="AP86" s="732"/>
      <c r="AQ86" s="732"/>
    </row>
    <row r="87" spans="2:43" s="861" customFormat="1" ht="12.75" hidden="1" customHeight="1" x14ac:dyDescent="0.2">
      <c r="B87" s="83"/>
      <c r="C87" s="83" t="s">
        <v>451</v>
      </c>
      <c r="D87" s="381" t="s">
        <v>592</v>
      </c>
      <c r="E87" s="88" t="s">
        <v>331</v>
      </c>
      <c r="F87" s="83" t="s">
        <v>72</v>
      </c>
      <c r="G87" s="83" t="s">
        <v>72</v>
      </c>
      <c r="H87" s="83" t="s">
        <v>72</v>
      </c>
      <c r="I87" s="83">
        <v>2008</v>
      </c>
      <c r="J87" s="83" t="s">
        <v>72</v>
      </c>
      <c r="K87" s="83" t="s">
        <v>72</v>
      </c>
      <c r="L87" s="83" t="s">
        <v>72</v>
      </c>
      <c r="M87" s="83" t="s">
        <v>72</v>
      </c>
      <c r="N87" s="83" t="s">
        <v>72</v>
      </c>
      <c r="O87" s="83" t="s">
        <v>81</v>
      </c>
      <c r="P87" s="259">
        <v>363115296.50405633</v>
      </c>
      <c r="Q87" s="83"/>
      <c r="R87" s="83"/>
      <c r="AJ87" s="83" t="s">
        <v>421</v>
      </c>
      <c r="AP87" s="732"/>
      <c r="AQ87" s="732"/>
    </row>
    <row r="88" spans="2:43" s="861" customFormat="1" ht="12.75" hidden="1" customHeight="1" x14ac:dyDescent="0.2">
      <c r="B88" s="83"/>
      <c r="C88" s="83" t="s">
        <v>596</v>
      </c>
      <c r="D88" s="370" t="s">
        <v>595</v>
      </c>
      <c r="E88" s="88" t="s">
        <v>597</v>
      </c>
      <c r="F88" s="83" t="s">
        <v>72</v>
      </c>
      <c r="G88" s="83" t="s">
        <v>72</v>
      </c>
      <c r="H88" s="83" t="s">
        <v>72</v>
      </c>
      <c r="I88" s="83">
        <v>2008</v>
      </c>
      <c r="J88" s="83" t="s">
        <v>72</v>
      </c>
      <c r="K88" s="83" t="s">
        <v>72</v>
      </c>
      <c r="L88" s="83" t="s">
        <v>72</v>
      </c>
      <c r="M88" s="83" t="s">
        <v>72</v>
      </c>
      <c r="N88" s="83" t="s">
        <v>72</v>
      </c>
      <c r="O88" s="83" t="s">
        <v>81</v>
      </c>
      <c r="P88" s="259">
        <v>50031068.07534235</v>
      </c>
      <c r="Q88" s="83"/>
      <c r="R88" s="83"/>
      <c r="AJ88" s="83" t="s">
        <v>421</v>
      </c>
      <c r="AP88" s="732"/>
      <c r="AQ88" s="732"/>
    </row>
    <row r="89" spans="2:43" s="861" customFormat="1" ht="12.75" hidden="1" customHeight="1" x14ac:dyDescent="0.2">
      <c r="B89" s="83"/>
      <c r="C89" s="83" t="s">
        <v>596</v>
      </c>
      <c r="D89" s="370" t="s">
        <v>599</v>
      </c>
      <c r="E89" s="88" t="s">
        <v>600</v>
      </c>
      <c r="F89" s="83" t="s">
        <v>72</v>
      </c>
      <c r="G89" s="83" t="s">
        <v>72</v>
      </c>
      <c r="H89" s="83" t="s">
        <v>72</v>
      </c>
      <c r="I89" s="83">
        <v>2008</v>
      </c>
      <c r="J89" s="83" t="s">
        <v>72</v>
      </c>
      <c r="K89" s="83" t="s">
        <v>72</v>
      </c>
      <c r="L89" s="83" t="s">
        <v>72</v>
      </c>
      <c r="M89" s="83" t="s">
        <v>72</v>
      </c>
      <c r="N89" s="83" t="s">
        <v>72</v>
      </c>
      <c r="O89" s="83" t="s">
        <v>81</v>
      </c>
      <c r="P89" s="259">
        <v>46244637.376886517</v>
      </c>
      <c r="Q89" s="83"/>
      <c r="R89" s="83"/>
      <c r="AJ89" s="83" t="s">
        <v>421</v>
      </c>
      <c r="AP89" s="732"/>
      <c r="AQ89" s="732"/>
    </row>
    <row r="90" spans="2:43" s="861" customFormat="1" ht="12.75" hidden="1" customHeight="1" x14ac:dyDescent="0.2">
      <c r="B90" s="83"/>
      <c r="C90" s="83" t="s">
        <v>596</v>
      </c>
      <c r="D90" s="370" t="s">
        <v>602</v>
      </c>
      <c r="E90" s="88" t="s">
        <v>498</v>
      </c>
      <c r="F90" s="83" t="s">
        <v>72</v>
      </c>
      <c r="G90" s="83" t="s">
        <v>72</v>
      </c>
      <c r="H90" s="83" t="s">
        <v>72</v>
      </c>
      <c r="I90" s="83">
        <v>2008</v>
      </c>
      <c r="J90" s="83" t="s">
        <v>72</v>
      </c>
      <c r="K90" s="83" t="s">
        <v>72</v>
      </c>
      <c r="L90" s="83" t="s">
        <v>72</v>
      </c>
      <c r="M90" s="83" t="s">
        <v>72</v>
      </c>
      <c r="N90" s="83" t="s">
        <v>72</v>
      </c>
      <c r="O90" s="83" t="s">
        <v>81</v>
      </c>
      <c r="P90" s="259">
        <v>40653275.982793711</v>
      </c>
      <c r="Q90" s="83"/>
      <c r="R90" s="83"/>
      <c r="AJ90" s="83" t="s">
        <v>421</v>
      </c>
      <c r="AP90" s="732"/>
      <c r="AQ90" s="732"/>
    </row>
    <row r="91" spans="2:43" s="861" customFormat="1" ht="12.75" hidden="1" customHeight="1" x14ac:dyDescent="0.2">
      <c r="B91" s="83"/>
      <c r="C91" s="83" t="s">
        <v>72</v>
      </c>
      <c r="D91" s="280" t="s">
        <v>604</v>
      </c>
      <c r="E91" s="88" t="s">
        <v>331</v>
      </c>
      <c r="F91" s="83" t="s">
        <v>72</v>
      </c>
      <c r="G91" s="83" t="s">
        <v>72</v>
      </c>
      <c r="H91" s="83" t="s">
        <v>72</v>
      </c>
      <c r="I91" s="83">
        <v>2009</v>
      </c>
      <c r="J91" s="83" t="s">
        <v>72</v>
      </c>
      <c r="K91" s="83" t="s">
        <v>72</v>
      </c>
      <c r="L91" s="83" t="s">
        <v>72</v>
      </c>
      <c r="M91" s="83" t="s">
        <v>72</v>
      </c>
      <c r="N91" s="83" t="s">
        <v>72</v>
      </c>
      <c r="O91" s="83" t="s">
        <v>81</v>
      </c>
      <c r="P91" s="259">
        <v>31220502.283105023</v>
      </c>
      <c r="Q91" s="83"/>
      <c r="R91" s="83"/>
      <c r="AJ91" s="83" t="s">
        <v>421</v>
      </c>
      <c r="AP91" s="732"/>
      <c r="AQ91" s="732"/>
    </row>
    <row r="92" spans="2:43" s="861" customFormat="1" ht="12.75" hidden="1" customHeight="1" x14ac:dyDescent="0.2">
      <c r="B92" s="83"/>
      <c r="C92" s="83" t="s">
        <v>72</v>
      </c>
      <c r="D92" s="280" t="s">
        <v>606</v>
      </c>
      <c r="E92" s="88" t="s">
        <v>331</v>
      </c>
      <c r="F92" s="83" t="s">
        <v>72</v>
      </c>
      <c r="G92" s="83" t="s">
        <v>72</v>
      </c>
      <c r="H92" s="83" t="s">
        <v>72</v>
      </c>
      <c r="I92" s="83">
        <v>2009</v>
      </c>
      <c r="J92" s="83" t="s">
        <v>72</v>
      </c>
      <c r="K92" s="83" t="s">
        <v>72</v>
      </c>
      <c r="L92" s="83" t="s">
        <v>72</v>
      </c>
      <c r="M92" s="83" t="s">
        <v>72</v>
      </c>
      <c r="N92" s="83" t="s">
        <v>72</v>
      </c>
      <c r="O92" s="83" t="s">
        <v>81</v>
      </c>
      <c r="P92" s="259">
        <v>2105936.0730593605</v>
      </c>
      <c r="Q92" s="83"/>
      <c r="R92" s="83"/>
      <c r="AJ92" s="83"/>
      <c r="AP92" s="732"/>
      <c r="AQ92" s="732"/>
    </row>
    <row r="93" spans="2:43" s="861" customFormat="1" ht="12.75" hidden="1" customHeight="1" x14ac:dyDescent="0.2">
      <c r="B93" s="83"/>
      <c r="C93" s="83" t="s">
        <v>72</v>
      </c>
      <c r="D93" s="269" t="s">
        <v>607</v>
      </c>
      <c r="E93" s="88" t="s">
        <v>331</v>
      </c>
      <c r="F93" s="83" t="s">
        <v>72</v>
      </c>
      <c r="G93" s="83" t="s">
        <v>72</v>
      </c>
      <c r="H93" s="83" t="s">
        <v>72</v>
      </c>
      <c r="I93" s="83">
        <v>2009</v>
      </c>
      <c r="J93" s="83" t="s">
        <v>72</v>
      </c>
      <c r="K93" s="83" t="s">
        <v>72</v>
      </c>
      <c r="L93" s="83" t="s">
        <v>72</v>
      </c>
      <c r="M93" s="83" t="s">
        <v>72</v>
      </c>
      <c r="N93" s="83" t="s">
        <v>72</v>
      </c>
      <c r="O93" s="83" t="s">
        <v>81</v>
      </c>
      <c r="P93" s="259">
        <v>1263561.6438356165</v>
      </c>
      <c r="Q93" s="83"/>
      <c r="R93" s="83"/>
      <c r="AJ93" s="83"/>
      <c r="AP93" s="732"/>
      <c r="AQ93" s="732"/>
    </row>
    <row r="94" spans="2:43" s="861" customFormat="1" ht="12.75" hidden="1" customHeight="1" x14ac:dyDescent="0.2">
      <c r="B94" s="83"/>
      <c r="C94" s="83" t="s">
        <v>575</v>
      </c>
      <c r="D94" s="255" t="s">
        <v>608</v>
      </c>
      <c r="E94" s="88" t="s">
        <v>331</v>
      </c>
      <c r="F94" s="83" t="s">
        <v>72</v>
      </c>
      <c r="G94" s="83" t="s">
        <v>72</v>
      </c>
      <c r="H94" s="83" t="s">
        <v>72</v>
      </c>
      <c r="I94" s="83">
        <v>2009</v>
      </c>
      <c r="J94" s="83" t="s">
        <v>72</v>
      </c>
      <c r="K94" s="83" t="s">
        <v>72</v>
      </c>
      <c r="L94" s="83" t="s">
        <v>72</v>
      </c>
      <c r="M94" s="83" t="s">
        <v>72</v>
      </c>
      <c r="N94" s="83" t="s">
        <v>72</v>
      </c>
      <c r="O94" s="83" t="s">
        <v>81</v>
      </c>
      <c r="P94" s="259">
        <v>46504536.301672108</v>
      </c>
      <c r="Q94" s="83"/>
      <c r="R94" s="83"/>
      <c r="AJ94" s="83" t="s">
        <v>421</v>
      </c>
      <c r="AP94" s="732"/>
      <c r="AQ94" s="732"/>
    </row>
    <row r="95" spans="2:43" s="861" customFormat="1" ht="25.5" hidden="1" customHeight="1" x14ac:dyDescent="0.2">
      <c r="B95" s="83"/>
      <c r="C95" s="83" t="s">
        <v>575</v>
      </c>
      <c r="D95" s="270" t="s">
        <v>609</v>
      </c>
      <c r="E95" s="88" t="s">
        <v>331</v>
      </c>
      <c r="F95" s="83" t="s">
        <v>72</v>
      </c>
      <c r="G95" s="83" t="s">
        <v>72</v>
      </c>
      <c r="H95" s="83" t="s">
        <v>72</v>
      </c>
      <c r="I95" s="83">
        <v>2010</v>
      </c>
      <c r="J95" s="83" t="s">
        <v>72</v>
      </c>
      <c r="K95" s="83" t="s">
        <v>72</v>
      </c>
      <c r="L95" s="83" t="s">
        <v>72</v>
      </c>
      <c r="M95" s="83" t="s">
        <v>72</v>
      </c>
      <c r="N95" s="83" t="s">
        <v>72</v>
      </c>
      <c r="O95" s="83" t="s">
        <v>81</v>
      </c>
      <c r="P95" s="259">
        <v>18258000</v>
      </c>
      <c r="Q95" s="83"/>
      <c r="R95" s="83"/>
      <c r="AJ95" s="83" t="s">
        <v>421</v>
      </c>
      <c r="AP95" s="732"/>
      <c r="AQ95" s="732"/>
    </row>
    <row r="96" spans="2:43" s="861" customFormat="1" ht="33" hidden="1" customHeight="1" x14ac:dyDescent="0.2">
      <c r="B96" s="83"/>
      <c r="C96" s="83"/>
      <c r="D96" s="235" t="s">
        <v>756</v>
      </c>
      <c r="E96" s="88" t="s">
        <v>331</v>
      </c>
      <c r="F96" s="83"/>
      <c r="G96" s="83"/>
      <c r="H96" s="83"/>
      <c r="I96" s="83">
        <v>2012</v>
      </c>
      <c r="J96" s="83"/>
      <c r="K96" s="83"/>
      <c r="L96" s="83"/>
      <c r="M96" s="83"/>
      <c r="N96" s="83"/>
      <c r="O96" s="83" t="s">
        <v>81</v>
      </c>
      <c r="P96" s="259">
        <v>45500000</v>
      </c>
      <c r="Q96" s="83"/>
      <c r="R96" s="83"/>
      <c r="AJ96" s="83" t="s">
        <v>421</v>
      </c>
      <c r="AP96" s="732"/>
      <c r="AQ96" s="732"/>
    </row>
    <row r="97" spans="2:43" s="861" customFormat="1" ht="12.75" hidden="1" customHeight="1" x14ac:dyDescent="0.2">
      <c r="B97" s="83"/>
      <c r="C97" s="83"/>
      <c r="D97" s="270"/>
      <c r="E97" s="88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259"/>
      <c r="Q97" s="83"/>
      <c r="R97" s="83"/>
      <c r="AJ97" s="83"/>
      <c r="AP97" s="732"/>
      <c r="AQ97" s="732"/>
    </row>
    <row r="98" spans="2:43" s="861" customFormat="1" ht="12.75" hidden="1" customHeight="1" x14ac:dyDescent="0.2">
      <c r="B98" s="83"/>
      <c r="C98" s="89"/>
      <c r="D98" s="68"/>
      <c r="E98" s="89"/>
      <c r="F98" s="68"/>
      <c r="G98" s="68"/>
      <c r="H98" s="89"/>
      <c r="I98" s="68"/>
      <c r="J98" s="68"/>
      <c r="K98" s="68"/>
      <c r="L98" s="68"/>
      <c r="M98" s="68"/>
      <c r="N98" s="68"/>
      <c r="O98" s="68"/>
      <c r="P98" s="68"/>
      <c r="Q98" s="82"/>
      <c r="R98" s="82"/>
      <c r="AJ98" s="82"/>
      <c r="AP98" s="732"/>
      <c r="AQ98" s="732"/>
    </row>
    <row r="99" spans="2:43" s="861" customFormat="1" ht="12.75" hidden="1" customHeight="1" x14ac:dyDescent="0.2">
      <c r="B99" s="83" t="s">
        <v>611</v>
      </c>
      <c r="C99" s="89"/>
      <c r="D99" s="68"/>
      <c r="E99" s="89"/>
      <c r="F99" s="68"/>
      <c r="G99" s="68"/>
      <c r="H99" s="89"/>
      <c r="I99" s="68"/>
      <c r="J99" s="68"/>
      <c r="K99" s="68"/>
      <c r="L99" s="68"/>
      <c r="M99" s="68"/>
      <c r="N99" s="68"/>
      <c r="O99" s="68"/>
      <c r="P99" s="281">
        <f>SUM(P100)</f>
        <v>3331500</v>
      </c>
      <c r="Q99" s="89"/>
      <c r="R99" s="89"/>
      <c r="AJ99" s="89"/>
      <c r="AP99" s="732"/>
      <c r="AQ99" s="732"/>
    </row>
    <row r="100" spans="2:43" s="861" customFormat="1" ht="12.75" hidden="1" customHeight="1" x14ac:dyDescent="0.2">
      <c r="B100" s="83" t="s">
        <v>613</v>
      </c>
      <c r="C100" s="89"/>
      <c r="D100" s="68"/>
      <c r="E100" s="89"/>
      <c r="F100" s="68"/>
      <c r="G100" s="68"/>
      <c r="H100" s="89"/>
      <c r="I100" s="68"/>
      <c r="J100" s="68"/>
      <c r="K100" s="68"/>
      <c r="L100" s="68"/>
      <c r="M100" s="68"/>
      <c r="N100" s="68"/>
      <c r="O100" s="68"/>
      <c r="P100" s="281">
        <f>SUM(P101)</f>
        <v>3331500</v>
      </c>
      <c r="Q100" s="89"/>
      <c r="R100" s="89"/>
      <c r="AJ100" s="89"/>
      <c r="AP100" s="732"/>
      <c r="AQ100" s="732"/>
    </row>
    <row r="101" spans="2:43" s="861" customFormat="1" ht="12.75" hidden="1" customHeight="1" x14ac:dyDescent="0.2">
      <c r="B101" s="83"/>
      <c r="C101" s="83" t="s">
        <v>617</v>
      </c>
      <c r="D101" s="276" t="s">
        <v>616</v>
      </c>
      <c r="E101" s="88" t="s">
        <v>331</v>
      </c>
      <c r="F101" s="83" t="s">
        <v>72</v>
      </c>
      <c r="G101" s="83" t="s">
        <v>72</v>
      </c>
      <c r="H101" s="83" t="s">
        <v>72</v>
      </c>
      <c r="I101" s="83">
        <v>2007</v>
      </c>
      <c r="J101" s="83" t="s">
        <v>72</v>
      </c>
      <c r="K101" s="83" t="s">
        <v>72</v>
      </c>
      <c r="L101" s="83" t="s">
        <v>72</v>
      </c>
      <c r="M101" s="83" t="s">
        <v>72</v>
      </c>
      <c r="N101" s="83" t="s">
        <v>72</v>
      </c>
      <c r="O101" s="83" t="s">
        <v>81</v>
      </c>
      <c r="P101" s="282">
        <f>'[13]DPKP " 2007 "'!$AQ$297</f>
        <v>3331500</v>
      </c>
      <c r="Q101" s="82"/>
      <c r="R101" s="82"/>
      <c r="AJ101" s="82" t="s">
        <v>421</v>
      </c>
      <c r="AP101" s="732"/>
      <c r="AQ101" s="732"/>
    </row>
    <row r="102" spans="2:43" s="861" customFormat="1" ht="12.75" hidden="1" customHeight="1" x14ac:dyDescent="0.2">
      <c r="B102" s="83"/>
      <c r="C102" s="89"/>
      <c r="D102" s="68"/>
      <c r="E102" s="89"/>
      <c r="F102" s="68"/>
      <c r="G102" s="68"/>
      <c r="H102" s="89"/>
      <c r="I102" s="68"/>
      <c r="J102" s="68"/>
      <c r="K102" s="68"/>
      <c r="L102" s="68"/>
      <c r="M102" s="68"/>
      <c r="N102" s="68"/>
      <c r="O102" s="68"/>
      <c r="P102" s="68"/>
      <c r="Q102" s="89"/>
      <c r="R102" s="89"/>
      <c r="AJ102" s="89"/>
      <c r="AP102" s="732"/>
      <c r="AQ102" s="732"/>
    </row>
    <row r="103" spans="2:43" s="861" customFormat="1" ht="25.5" hidden="1" customHeight="1" x14ac:dyDescent="0.2">
      <c r="B103" s="83" t="s">
        <v>619</v>
      </c>
      <c r="C103" s="89"/>
      <c r="D103" s="68"/>
      <c r="E103" s="89"/>
      <c r="F103" s="68"/>
      <c r="G103" s="68"/>
      <c r="H103" s="89"/>
      <c r="I103" s="68"/>
      <c r="J103" s="68"/>
      <c r="K103" s="68"/>
      <c r="L103" s="68"/>
      <c r="M103" s="68"/>
      <c r="N103" s="68"/>
      <c r="O103" s="68"/>
      <c r="P103" s="68"/>
      <c r="Q103" s="89"/>
      <c r="R103" s="89"/>
      <c r="AJ103" s="89"/>
      <c r="AP103" s="732"/>
      <c r="AQ103" s="732"/>
    </row>
    <row r="104" spans="2:43" s="861" customFormat="1" ht="12.75" hidden="1" customHeight="1" x14ac:dyDescent="0.2">
      <c r="B104" s="83"/>
      <c r="C104" s="83" t="s">
        <v>72</v>
      </c>
      <c r="D104" s="83" t="s">
        <v>72</v>
      </c>
      <c r="E104" s="83" t="s">
        <v>72</v>
      </c>
      <c r="F104" s="83" t="s">
        <v>72</v>
      </c>
      <c r="G104" s="83" t="s">
        <v>72</v>
      </c>
      <c r="H104" s="83" t="s">
        <v>72</v>
      </c>
      <c r="I104" s="83" t="s">
        <v>72</v>
      </c>
      <c r="J104" s="83" t="s">
        <v>72</v>
      </c>
      <c r="K104" s="83" t="s">
        <v>72</v>
      </c>
      <c r="L104" s="83" t="s">
        <v>72</v>
      </c>
      <c r="M104" s="83" t="s">
        <v>72</v>
      </c>
      <c r="N104" s="83" t="s">
        <v>72</v>
      </c>
      <c r="O104" s="83" t="s">
        <v>72</v>
      </c>
      <c r="P104" s="83" t="s">
        <v>72</v>
      </c>
      <c r="Q104" s="83"/>
      <c r="R104" s="83"/>
      <c r="AJ104" s="83" t="s">
        <v>72</v>
      </c>
      <c r="AP104" s="732"/>
      <c r="AQ104" s="732"/>
    </row>
    <row r="105" spans="2:43" s="861" customFormat="1" ht="12.75" hidden="1" customHeight="1" x14ac:dyDescent="0.2">
      <c r="B105" s="83"/>
      <c r="C105" s="883"/>
      <c r="D105" s="276"/>
      <c r="E105" s="883"/>
      <c r="F105" s="276"/>
      <c r="G105" s="276"/>
      <c r="H105" s="883"/>
      <c r="I105" s="276"/>
      <c r="J105" s="276"/>
      <c r="K105" s="276"/>
      <c r="L105" s="276"/>
      <c r="M105" s="276"/>
      <c r="N105" s="276"/>
      <c r="O105" s="276"/>
      <c r="P105" s="276"/>
      <c r="Q105" s="883"/>
      <c r="R105" s="883"/>
      <c r="AJ105" s="883"/>
      <c r="AP105" s="732"/>
      <c r="AQ105" s="732"/>
    </row>
    <row r="106" spans="2:43" s="861" customFormat="1" ht="25.5" hidden="1" customHeight="1" x14ac:dyDescent="0.2">
      <c r="B106" s="83" t="s">
        <v>621</v>
      </c>
      <c r="C106" s="89"/>
      <c r="D106" s="68"/>
      <c r="E106" s="89"/>
      <c r="F106" s="68"/>
      <c r="G106" s="68"/>
      <c r="H106" s="89"/>
      <c r="I106" s="68"/>
      <c r="J106" s="68"/>
      <c r="K106" s="68"/>
      <c r="L106" s="68"/>
      <c r="M106" s="68"/>
      <c r="N106" s="68"/>
      <c r="O106" s="68"/>
      <c r="P106" s="68"/>
      <c r="Q106" s="89"/>
      <c r="R106" s="89"/>
      <c r="AJ106" s="89"/>
      <c r="AP106" s="732"/>
      <c r="AQ106" s="732"/>
    </row>
    <row r="107" spans="2:43" s="861" customFormat="1" ht="12.75" hidden="1" customHeight="1" x14ac:dyDescent="0.2">
      <c r="B107" s="83"/>
      <c r="C107" s="83" t="s">
        <v>72</v>
      </c>
      <c r="D107" s="83" t="s">
        <v>72</v>
      </c>
      <c r="E107" s="83" t="s">
        <v>72</v>
      </c>
      <c r="F107" s="83" t="s">
        <v>72</v>
      </c>
      <c r="G107" s="83" t="s">
        <v>72</v>
      </c>
      <c r="H107" s="83" t="s">
        <v>72</v>
      </c>
      <c r="I107" s="83" t="s">
        <v>72</v>
      </c>
      <c r="J107" s="83" t="s">
        <v>72</v>
      </c>
      <c r="K107" s="83" t="s">
        <v>72</v>
      </c>
      <c r="L107" s="83" t="s">
        <v>72</v>
      </c>
      <c r="M107" s="83" t="s">
        <v>72</v>
      </c>
      <c r="N107" s="83" t="s">
        <v>72</v>
      </c>
      <c r="O107" s="83" t="s">
        <v>72</v>
      </c>
      <c r="P107" s="83" t="s">
        <v>72</v>
      </c>
      <c r="Q107" s="83"/>
      <c r="R107" s="83"/>
      <c r="AJ107" s="83" t="s">
        <v>72</v>
      </c>
      <c r="AP107" s="732"/>
      <c r="AQ107" s="732"/>
    </row>
    <row r="108" spans="2:43" s="861" customFormat="1" ht="12.75" hidden="1" customHeight="1" x14ac:dyDescent="0.2">
      <c r="B108" s="83"/>
      <c r="C108" s="82"/>
      <c r="D108" s="254"/>
      <c r="E108" s="82"/>
      <c r="F108" s="254"/>
      <c r="G108" s="254"/>
      <c r="H108" s="82"/>
      <c r="I108" s="254"/>
      <c r="J108" s="254"/>
      <c r="K108" s="254"/>
      <c r="L108" s="254"/>
      <c r="M108" s="254"/>
      <c r="N108" s="254"/>
      <c r="O108" s="254"/>
      <c r="P108" s="254"/>
      <c r="Q108" s="82"/>
      <c r="R108" s="82"/>
      <c r="AJ108" s="82"/>
      <c r="AP108" s="732"/>
      <c r="AQ108" s="732"/>
    </row>
    <row r="109" spans="2:43" s="861" customFormat="1" ht="25.5" hidden="1" customHeight="1" x14ac:dyDescent="0.2">
      <c r="B109" s="83" t="s">
        <v>623</v>
      </c>
      <c r="C109" s="82"/>
      <c r="D109" s="254"/>
      <c r="E109" s="82"/>
      <c r="F109" s="254"/>
      <c r="G109" s="254"/>
      <c r="H109" s="82"/>
      <c r="I109" s="254"/>
      <c r="J109" s="254"/>
      <c r="K109" s="254"/>
      <c r="L109" s="254"/>
      <c r="M109" s="254"/>
      <c r="N109" s="254"/>
      <c r="O109" s="254"/>
      <c r="P109" s="254"/>
      <c r="Q109" s="82"/>
      <c r="R109" s="82"/>
      <c r="AJ109" s="82"/>
      <c r="AP109" s="732"/>
      <c r="AQ109" s="732"/>
    </row>
    <row r="110" spans="2:43" s="861" customFormat="1" ht="25.5" hidden="1" customHeight="1" x14ac:dyDescent="0.2">
      <c r="B110" s="83" t="s">
        <v>625</v>
      </c>
      <c r="C110" s="89"/>
      <c r="D110" s="68"/>
      <c r="E110" s="89"/>
      <c r="F110" s="68"/>
      <c r="G110" s="68"/>
      <c r="H110" s="89"/>
      <c r="I110" s="68"/>
      <c r="J110" s="68"/>
      <c r="K110" s="68"/>
      <c r="L110" s="68"/>
      <c r="M110" s="68"/>
      <c r="N110" s="68"/>
      <c r="O110" s="68"/>
      <c r="P110" s="68"/>
      <c r="Q110" s="89"/>
      <c r="R110" s="89"/>
      <c r="AJ110" s="89"/>
      <c r="AP110" s="732"/>
      <c r="AQ110" s="732"/>
    </row>
    <row r="111" spans="2:43" s="861" customFormat="1" ht="12.75" hidden="1" customHeight="1" x14ac:dyDescent="0.2">
      <c r="B111" s="83"/>
      <c r="C111" s="83" t="s">
        <v>72</v>
      </c>
      <c r="D111" s="83" t="s">
        <v>72</v>
      </c>
      <c r="E111" s="83" t="s">
        <v>72</v>
      </c>
      <c r="F111" s="83" t="s">
        <v>72</v>
      </c>
      <c r="G111" s="83" t="s">
        <v>72</v>
      </c>
      <c r="H111" s="83" t="s">
        <v>72</v>
      </c>
      <c r="I111" s="83" t="s">
        <v>72</v>
      </c>
      <c r="J111" s="83" t="s">
        <v>72</v>
      </c>
      <c r="K111" s="83" t="s">
        <v>72</v>
      </c>
      <c r="L111" s="83" t="s">
        <v>72</v>
      </c>
      <c r="M111" s="83" t="s">
        <v>72</v>
      </c>
      <c r="N111" s="83" t="s">
        <v>72</v>
      </c>
      <c r="O111" s="83" t="s">
        <v>72</v>
      </c>
      <c r="P111" s="83" t="s">
        <v>72</v>
      </c>
      <c r="Q111" s="83"/>
      <c r="R111" s="83"/>
      <c r="AJ111" s="83" t="s">
        <v>72</v>
      </c>
      <c r="AP111" s="732"/>
      <c r="AQ111" s="732"/>
    </row>
    <row r="112" spans="2:43" s="861" customFormat="1" ht="12.75" hidden="1" customHeight="1" x14ac:dyDescent="0.2">
      <c r="B112" s="83"/>
      <c r="C112" s="82"/>
      <c r="D112" s="254"/>
      <c r="E112" s="82"/>
      <c r="F112" s="254"/>
      <c r="G112" s="254"/>
      <c r="H112" s="82"/>
      <c r="I112" s="254"/>
      <c r="J112" s="254"/>
      <c r="K112" s="254"/>
      <c r="L112" s="254"/>
      <c r="M112" s="254"/>
      <c r="N112" s="254"/>
      <c r="O112" s="254"/>
      <c r="P112" s="254"/>
      <c r="Q112" s="82"/>
      <c r="R112" s="82"/>
      <c r="AJ112" s="82"/>
      <c r="AP112" s="732"/>
      <c r="AQ112" s="732"/>
    </row>
    <row r="113" spans="2:48" s="861" customFormat="1" ht="14" x14ac:dyDescent="0.2">
      <c r="B113" s="885"/>
      <c r="E113" s="885"/>
      <c r="H113" s="885"/>
      <c r="I113" s="885"/>
      <c r="Q113" s="885"/>
      <c r="R113" s="885"/>
      <c r="AJ113" s="885"/>
      <c r="AP113" s="732"/>
      <c r="AQ113" s="732"/>
    </row>
    <row r="114" spans="2:48" s="861" customFormat="1" ht="14" x14ac:dyDescent="0.2">
      <c r="B114" s="885"/>
      <c r="E114" s="885"/>
      <c r="H114" s="885"/>
      <c r="I114" s="885"/>
      <c r="Q114" s="885"/>
      <c r="R114" s="885"/>
      <c r="AJ114" s="885"/>
      <c r="AP114" s="732"/>
      <c r="AQ114" s="732"/>
    </row>
    <row r="115" spans="2:48" s="861" customFormat="1" ht="14" x14ac:dyDescent="0.2">
      <c r="B115" s="885"/>
      <c r="E115" s="885"/>
      <c r="H115" s="885"/>
      <c r="I115" s="885"/>
      <c r="Q115" s="885"/>
      <c r="R115" s="885"/>
      <c r="AJ115" s="885"/>
      <c r="AP115" s="732"/>
      <c r="AQ115" s="732"/>
    </row>
    <row r="116" spans="2:48" s="861" customFormat="1" ht="21.75" customHeight="1" x14ac:dyDescent="0.2">
      <c r="B116" s="885"/>
      <c r="E116" s="885"/>
      <c r="F116" s="661" t="s">
        <v>1250</v>
      </c>
      <c r="H116" s="885"/>
      <c r="I116" s="885"/>
      <c r="Q116" s="885"/>
      <c r="R116" s="885"/>
      <c r="AJ116" s="885"/>
      <c r="AP116" s="732"/>
      <c r="AQ116" s="732"/>
    </row>
    <row r="117" spans="2:48" s="861" customFormat="1" ht="16.5" customHeight="1" x14ac:dyDescent="0.2">
      <c r="B117" s="885"/>
      <c r="E117" s="885"/>
      <c r="H117" s="885"/>
      <c r="I117" s="885"/>
      <c r="Q117" s="885"/>
      <c r="R117" s="885"/>
      <c r="AJ117" s="885"/>
      <c r="AP117" s="732"/>
      <c r="AQ117" s="732"/>
      <c r="AT117" s="1">
        <v>4</v>
      </c>
      <c r="AU117" s="1"/>
      <c r="AV117" s="715" t="str">
        <f>"0"&amp;AT117&amp;"."&amp;"0"&amp;AT118&amp;"."&amp;"0"&amp;AT119&amp;"."&amp;"0"&amp;AT120&amp;"."&amp;"0"&amp;AT121</f>
        <v>04.016.01.01.05</v>
      </c>
    </row>
    <row r="118" spans="2:48" ht="15" customHeight="1" x14ac:dyDescent="0.2">
      <c r="B118" s="607"/>
      <c r="C118" s="605"/>
      <c r="D118" s="847" t="s">
        <v>627</v>
      </c>
      <c r="E118" s="869"/>
      <c r="F118" s="869"/>
      <c r="G118" s="857"/>
      <c r="H118" s="857"/>
      <c r="I118" s="857"/>
      <c r="J118" s="607"/>
      <c r="K118" s="607"/>
      <c r="L118" s="606"/>
      <c r="M118" s="607"/>
      <c r="N118" s="1154" t="s">
        <v>1594</v>
      </c>
      <c r="O118" s="1154"/>
      <c r="P118" s="1154"/>
      <c r="Q118" s="1154"/>
      <c r="R118" s="179"/>
      <c r="AJ118" s="179"/>
      <c r="AT118" s="1">
        <v>16</v>
      </c>
    </row>
    <row r="119" spans="2:48" ht="15" customHeight="1" x14ac:dyDescent="0.2">
      <c r="B119" s="607"/>
      <c r="C119" s="605"/>
      <c r="D119" s="862" t="s">
        <v>1013</v>
      </c>
      <c r="E119" s="863"/>
      <c r="F119" s="856"/>
      <c r="G119" s="858"/>
      <c r="H119" s="858"/>
      <c r="I119" s="858"/>
      <c r="J119" s="607"/>
      <c r="K119" s="607"/>
      <c r="L119" s="606"/>
      <c r="M119" s="607"/>
      <c r="N119" s="559"/>
      <c r="O119" s="559"/>
      <c r="P119" s="559"/>
      <c r="Q119" s="559"/>
      <c r="R119" s="1"/>
      <c r="AJ119" s="1"/>
      <c r="AT119" s="1">
        <v>1</v>
      </c>
    </row>
    <row r="120" spans="2:48" ht="15" customHeight="1" x14ac:dyDescent="0.2">
      <c r="B120" s="607"/>
      <c r="C120" s="605"/>
      <c r="D120" s="864" t="s">
        <v>631</v>
      </c>
      <c r="E120" s="845"/>
      <c r="F120" s="856"/>
      <c r="G120" s="858"/>
      <c r="H120" s="858"/>
      <c r="I120" s="858"/>
      <c r="J120" s="607"/>
      <c r="K120" s="607"/>
      <c r="L120" s="606"/>
      <c r="M120" s="607"/>
      <c r="N120" s="1155" t="s">
        <v>632</v>
      </c>
      <c r="O120" s="1153"/>
      <c r="P120" s="1153"/>
      <c r="Q120" s="1153"/>
      <c r="R120" s="1"/>
      <c r="AJ120" s="1"/>
      <c r="AT120" s="1">
        <v>1</v>
      </c>
    </row>
    <row r="121" spans="2:48" ht="15" customHeight="1" x14ac:dyDescent="0.2">
      <c r="B121" s="607"/>
      <c r="C121" s="648"/>
      <c r="D121" s="845"/>
      <c r="E121" s="845"/>
      <c r="F121" s="868"/>
      <c r="G121" s="868"/>
      <c r="H121" s="868"/>
      <c r="I121" s="868"/>
      <c r="J121" s="607"/>
      <c r="K121" s="607"/>
      <c r="L121" s="606"/>
      <c r="M121" s="607"/>
      <c r="N121" s="1153"/>
      <c r="O121" s="1153"/>
      <c r="P121" s="1153"/>
      <c r="Q121" s="1153"/>
      <c r="R121" s="1"/>
      <c r="AJ121" s="1"/>
      <c r="AT121" s="1">
        <v>5</v>
      </c>
    </row>
    <row r="122" spans="2:48" ht="15" customHeight="1" x14ac:dyDescent="0.2">
      <c r="B122" s="607"/>
      <c r="C122" s="648"/>
      <c r="D122" s="844"/>
      <c r="E122" s="844"/>
      <c r="F122" s="855"/>
      <c r="G122" s="855"/>
      <c r="H122" s="855"/>
      <c r="I122" s="855"/>
      <c r="J122" s="607"/>
      <c r="K122" s="607"/>
      <c r="L122" s="606"/>
      <c r="M122" s="607"/>
      <c r="N122" s="1153"/>
      <c r="O122" s="1153"/>
      <c r="P122" s="1153"/>
      <c r="Q122" s="1153"/>
      <c r="R122" s="1"/>
      <c r="AJ122" s="1"/>
    </row>
    <row r="123" spans="2:48" ht="15" customHeight="1" x14ac:dyDescent="0.2">
      <c r="B123" s="607"/>
      <c r="C123" s="857"/>
      <c r="D123" s="844"/>
      <c r="E123" s="844"/>
      <c r="F123" s="855"/>
      <c r="G123" s="855"/>
      <c r="H123" s="855"/>
      <c r="I123" s="855"/>
      <c r="J123" s="607"/>
      <c r="K123" s="607"/>
      <c r="L123" s="606"/>
      <c r="M123" s="607"/>
      <c r="N123" s="1153"/>
      <c r="O123" s="1153"/>
      <c r="P123" s="1153"/>
      <c r="Q123" s="1153"/>
      <c r="R123" s="1"/>
      <c r="AJ123" s="1"/>
    </row>
    <row r="124" spans="2:48" ht="15" customHeight="1" x14ac:dyDescent="0.2">
      <c r="B124" s="607"/>
      <c r="C124" s="880"/>
      <c r="D124" s="864"/>
      <c r="E124" s="864"/>
      <c r="F124" s="856"/>
      <c r="G124" s="856"/>
      <c r="H124" s="856"/>
      <c r="I124" s="856"/>
      <c r="J124" s="607"/>
      <c r="K124" s="607"/>
      <c r="L124" s="606"/>
      <c r="M124" s="607"/>
      <c r="N124" s="1152"/>
      <c r="O124" s="1152"/>
      <c r="P124" s="1152"/>
      <c r="Q124" s="1152"/>
      <c r="R124" s="1"/>
      <c r="AJ124" s="1"/>
    </row>
    <row r="125" spans="2:48" ht="15" customHeight="1" x14ac:dyDescent="0.2">
      <c r="B125" s="607"/>
      <c r="C125" s="865"/>
      <c r="D125" s="843" t="s">
        <v>917</v>
      </c>
      <c r="E125" s="865"/>
      <c r="F125" s="859"/>
      <c r="G125" s="859"/>
      <c r="H125" s="859"/>
      <c r="I125" s="859"/>
      <c r="J125" s="607"/>
      <c r="K125" s="607"/>
      <c r="L125" s="606"/>
      <c r="M125" s="607"/>
      <c r="N125" s="1130" t="s">
        <v>1583</v>
      </c>
      <c r="O125" s="1130"/>
      <c r="P125" s="1130"/>
      <c r="Q125" s="1130"/>
      <c r="R125" s="1"/>
      <c r="AJ125" s="1"/>
    </row>
    <row r="126" spans="2:48" ht="15" customHeight="1" x14ac:dyDescent="0.2">
      <c r="B126" s="607"/>
      <c r="C126" s="608"/>
      <c r="D126" s="866" t="s">
        <v>1022</v>
      </c>
      <c r="E126" s="867"/>
      <c r="F126" s="856"/>
      <c r="G126" s="860"/>
      <c r="H126" s="860"/>
      <c r="I126" s="860"/>
      <c r="J126" s="607"/>
      <c r="K126" s="607"/>
      <c r="L126" s="606"/>
      <c r="M126" s="607"/>
      <c r="N126" s="1153" t="s">
        <v>1584</v>
      </c>
      <c r="O126" s="1153"/>
      <c r="P126" s="1153"/>
      <c r="Q126" s="1153"/>
      <c r="R126" s="1"/>
      <c r="AJ126" s="1"/>
    </row>
    <row r="127" spans="2:48" s="861" customFormat="1" ht="15" customHeight="1" x14ac:dyDescent="0.2">
      <c r="B127" s="885"/>
      <c r="J127" s="881"/>
      <c r="K127" s="881"/>
      <c r="L127" s="881"/>
      <c r="M127" s="881"/>
      <c r="N127" s="881"/>
      <c r="O127" s="881"/>
      <c r="P127" s="881"/>
      <c r="Q127" s="564"/>
      <c r="R127" s="564"/>
      <c r="AJ127" s="564"/>
      <c r="AP127" s="732"/>
      <c r="AQ127" s="732"/>
    </row>
    <row r="128" spans="2:48" ht="15" customHeight="1" x14ac:dyDescent="0.2"/>
    <row r="129" ht="15" customHeight="1" x14ac:dyDescent="0.2"/>
    <row r="228" spans="6:6" x14ac:dyDescent="0.2">
      <c r="F228" s="1" t="s">
        <v>909</v>
      </c>
    </row>
  </sheetData>
  <autoFilter ref="B9:Q47" xr:uid="{00000000-0009-0000-0000-000006000000}"/>
  <mergeCells count="36">
    <mergeCell ref="N124:Q124"/>
    <mergeCell ref="N125:Q125"/>
    <mergeCell ref="N126:Q126"/>
    <mergeCell ref="N118:Q118"/>
    <mergeCell ref="N120:Q120"/>
    <mergeCell ref="N121:Q121"/>
    <mergeCell ref="N122:Q122"/>
    <mergeCell ref="N123:Q123"/>
    <mergeCell ref="AF6:AF8"/>
    <mergeCell ref="U6:U8"/>
    <mergeCell ref="V6:V8"/>
    <mergeCell ref="W6:W8"/>
    <mergeCell ref="X6:X8"/>
    <mergeCell ref="Y6:Y8"/>
    <mergeCell ref="Z6:Z8"/>
    <mergeCell ref="AA6:AA8"/>
    <mergeCell ref="AB6:AB8"/>
    <mergeCell ref="AC6:AC8"/>
    <mergeCell ref="AD6:AD8"/>
    <mergeCell ref="AE6:AE8"/>
    <mergeCell ref="T6:T8"/>
    <mergeCell ref="B1:Q1"/>
    <mergeCell ref="B2:Q2"/>
    <mergeCell ref="B6:B7"/>
    <mergeCell ref="C6:C7"/>
    <mergeCell ref="D6:D7"/>
    <mergeCell ref="E6:E7"/>
    <mergeCell ref="F6:F7"/>
    <mergeCell ref="G6:G7"/>
    <mergeCell ref="H6:H7"/>
    <mergeCell ref="I6:I7"/>
    <mergeCell ref="J6:N6"/>
    <mergeCell ref="O6:O7"/>
    <mergeCell ref="P6:P7"/>
    <mergeCell ref="Q6:Q7"/>
    <mergeCell ref="S6:S8"/>
  </mergeCells>
  <printOptions horizontalCentered="1"/>
  <pageMargins left="0.19685039370078741" right="0.19685039370078741" top="0.98425196850393704" bottom="0.70866141732283472" header="0.47244094488188981" footer="0.23622047244094491"/>
  <pageSetup paperSize="5" scale="60" firstPageNumber="2" orientation="landscape" useFirstPageNumber="1" horizontalDpi="4294967293" r:id="rId1"/>
  <headerFooter scaleWithDoc="0" alignWithMargins="0">
    <oddFooter>&amp;C&amp;P</oddFooter>
  </headerFooter>
  <rowBreaks count="2" manualBreakCount="2">
    <brk id="30" min="1" max="60" man="1"/>
    <brk id="127" min="1" max="4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S315"/>
  <sheetViews>
    <sheetView view="pageBreakPreview" topLeftCell="B110" zoomScale="70" zoomScaleNormal="75" zoomScaleSheetLayoutView="70" workbookViewId="0">
      <selection activeCell="G115" sqref="G115"/>
    </sheetView>
  </sheetViews>
  <sheetFormatPr baseColWidth="10" defaultColWidth="9.1640625" defaultRowHeight="14" x14ac:dyDescent="0.15"/>
  <cols>
    <col min="1" max="1" width="7" style="894" hidden="1" customWidth="1"/>
    <col min="2" max="2" width="7.5" style="1022" customWidth="1"/>
    <col min="3" max="3" width="24.33203125" style="894" customWidth="1"/>
    <col min="4" max="4" width="36" style="894" customWidth="1"/>
    <col min="5" max="5" width="13.33203125" style="1022" customWidth="1"/>
    <col min="6" max="6" width="16.83203125" style="894" customWidth="1"/>
    <col min="7" max="7" width="10.5" style="894" customWidth="1"/>
    <col min="8" max="8" width="18.33203125" style="970" customWidth="1"/>
    <col min="9" max="9" width="13.83203125" style="1022" customWidth="1"/>
    <col min="10" max="10" width="11.6640625" style="894" customWidth="1"/>
    <col min="11" max="11" width="23" style="894" customWidth="1"/>
    <col min="12" max="12" width="16.5" style="894" customWidth="1"/>
    <col min="13" max="13" width="14.6640625" style="894" customWidth="1"/>
    <col min="14" max="14" width="22.5" style="894" customWidth="1"/>
    <col min="15" max="15" width="13" style="894" customWidth="1"/>
    <col min="16" max="16" width="25.5" style="894" customWidth="1"/>
    <col min="17" max="17" width="24.83203125" style="1022" customWidth="1"/>
    <col min="18" max="18" width="14" style="896" customWidth="1"/>
    <col min="19" max="19" width="16.5" style="894" customWidth="1"/>
    <col min="20" max="20" width="22.83203125" style="894" customWidth="1"/>
    <col min="21" max="21" width="13.5" style="894" customWidth="1"/>
    <col min="22" max="22" width="19.6640625" style="894" customWidth="1"/>
    <col min="23" max="23" width="22.83203125" style="894" customWidth="1"/>
    <col min="24" max="30" width="22.83203125" style="895" customWidth="1"/>
    <col min="31" max="31" width="24.83203125" style="895" customWidth="1"/>
    <col min="32" max="32" width="22.83203125" style="895" customWidth="1"/>
    <col min="33" max="34" width="9.1640625" style="894" customWidth="1"/>
    <col min="35" max="35" width="24.1640625" style="894" customWidth="1"/>
    <col min="36" max="36" width="22.83203125" style="894" bestFit="1" customWidth="1"/>
    <col min="37" max="39" width="9.1640625" style="894"/>
    <col min="40" max="40" width="9.33203125" style="894" bestFit="1" customWidth="1"/>
    <col min="41" max="42" width="23.5" style="895" bestFit="1" customWidth="1"/>
    <col min="43" max="43" width="9.1640625" style="894"/>
    <col min="44" max="45" width="9.33203125" style="894" bestFit="1" customWidth="1"/>
    <col min="46" max="16384" width="9.1640625" style="894"/>
  </cols>
  <sheetData>
    <row r="1" spans="1:42" s="1415" customFormat="1" ht="29" customHeight="1" x14ac:dyDescent="0.2">
      <c r="B1" s="1614" t="s">
        <v>2278</v>
      </c>
      <c r="C1" s="1614"/>
      <c r="D1" s="1614"/>
      <c r="E1" s="1614"/>
      <c r="F1" s="1614"/>
      <c r="G1" s="1614"/>
      <c r="H1" s="1614"/>
      <c r="I1" s="1614"/>
      <c r="J1" s="1614"/>
      <c r="K1" s="1614"/>
      <c r="L1" s="1614"/>
      <c r="M1" s="1614"/>
      <c r="N1" s="1614"/>
      <c r="O1" s="1614"/>
      <c r="P1" s="1614"/>
      <c r="Q1" s="1614"/>
      <c r="R1" s="1615"/>
      <c r="S1" s="1435"/>
      <c r="X1" s="1419"/>
      <c r="Y1" s="1419"/>
      <c r="Z1" s="1419"/>
      <c r="AA1" s="1419"/>
      <c r="AB1" s="1419"/>
      <c r="AC1" s="1419"/>
      <c r="AD1" s="1419"/>
      <c r="AE1" s="1419"/>
      <c r="AF1" s="1419"/>
      <c r="AO1" s="1419"/>
      <c r="AP1" s="1419"/>
    </row>
    <row r="2" spans="1:42" s="1415" customFormat="1" ht="29" customHeight="1" x14ac:dyDescent="0.2">
      <c r="B2" s="1614" t="s">
        <v>2286</v>
      </c>
      <c r="C2" s="1614"/>
      <c r="D2" s="1614"/>
      <c r="E2" s="1614"/>
      <c r="F2" s="1614"/>
      <c r="G2" s="1614"/>
      <c r="H2" s="1614"/>
      <c r="I2" s="1614"/>
      <c r="J2" s="1614"/>
      <c r="K2" s="1614"/>
      <c r="L2" s="1614"/>
      <c r="M2" s="1614"/>
      <c r="N2" s="1614"/>
      <c r="O2" s="1614"/>
      <c r="P2" s="1614"/>
      <c r="Q2" s="1614"/>
      <c r="R2" s="1615"/>
      <c r="S2" s="1435"/>
      <c r="X2" s="1419"/>
      <c r="Y2" s="1419"/>
      <c r="Z2" s="1419"/>
      <c r="AA2" s="1419"/>
      <c r="AB2" s="1419"/>
      <c r="AC2" s="1419"/>
      <c r="AD2" s="1419"/>
      <c r="AE2" s="1419"/>
      <c r="AF2" s="1419"/>
      <c r="AO2" s="1419"/>
      <c r="AP2" s="1419"/>
    </row>
    <row r="3" spans="1:42" s="1376" customFormat="1" x14ac:dyDescent="0.15">
      <c r="B3" s="1557"/>
      <c r="C3" s="1557"/>
      <c r="D3" s="1557"/>
      <c r="E3" s="1557"/>
      <c r="F3" s="1557"/>
      <c r="G3" s="1557"/>
      <c r="H3" s="1558"/>
      <c r="I3" s="1557"/>
      <c r="J3" s="1557"/>
      <c r="K3" s="1557"/>
      <c r="L3" s="1557"/>
      <c r="M3" s="1557"/>
      <c r="N3" s="1557"/>
      <c r="O3" s="1557"/>
      <c r="P3" s="1557"/>
      <c r="Q3" s="1557"/>
      <c r="R3" s="1557"/>
      <c r="S3" s="1384"/>
      <c r="X3" s="1549"/>
      <c r="Y3" s="1549"/>
      <c r="Z3" s="1549"/>
      <c r="AA3" s="1549"/>
      <c r="AB3" s="1549"/>
      <c r="AC3" s="1549"/>
      <c r="AD3" s="1549"/>
      <c r="AE3" s="1549"/>
      <c r="AF3" s="1549"/>
      <c r="AO3" s="1549"/>
      <c r="AP3" s="1549"/>
    </row>
    <row r="4" spans="1:42" s="1376" customFormat="1" x14ac:dyDescent="0.15">
      <c r="B4" s="1556" t="s">
        <v>1590</v>
      </c>
      <c r="C4" s="1556"/>
      <c r="D4" s="1556"/>
      <c r="E4" s="1557"/>
      <c r="F4" s="1384"/>
      <c r="G4" s="1384"/>
      <c r="H4" s="1559"/>
      <c r="I4" s="1384"/>
      <c r="J4" s="1384"/>
      <c r="K4" s="1384"/>
      <c r="L4" s="1384"/>
      <c r="M4" s="1384"/>
      <c r="N4" s="1384"/>
      <c r="O4" s="1384"/>
      <c r="P4" s="1384"/>
      <c r="Q4" s="1384"/>
      <c r="R4" s="1384"/>
      <c r="X4" s="1549"/>
      <c r="Y4" s="1549"/>
      <c r="Z4" s="1549"/>
      <c r="AA4" s="1549"/>
      <c r="AB4" s="1549"/>
      <c r="AC4" s="1549"/>
      <c r="AD4" s="1549"/>
      <c r="AE4" s="1549"/>
      <c r="AF4" s="1549"/>
      <c r="AO4" s="1549"/>
      <c r="AP4" s="1549"/>
    </row>
    <row r="5" spans="1:42" s="1376" customFormat="1" ht="15" thickBot="1" x14ac:dyDescent="0.2">
      <c r="B5" s="1550"/>
      <c r="E5" s="1550"/>
      <c r="H5" s="1551"/>
      <c r="I5" s="1550"/>
      <c r="P5" s="1552"/>
      <c r="Q5" s="1550"/>
      <c r="R5" s="1550"/>
      <c r="X5" s="1549"/>
      <c r="Y5" s="1549"/>
      <c r="Z5" s="1549"/>
      <c r="AA5" s="1549"/>
      <c r="AB5" s="1549"/>
      <c r="AC5" s="1549"/>
      <c r="AD5" s="1549"/>
      <c r="AE5" s="1549"/>
      <c r="AF5" s="1549"/>
      <c r="AO5" s="1549"/>
      <c r="AP5" s="1549"/>
    </row>
    <row r="6" spans="1:42" s="1560" customFormat="1" ht="40.5" customHeight="1" x14ac:dyDescent="0.15">
      <c r="B6" s="1644" t="s">
        <v>918</v>
      </c>
      <c r="C6" s="1639" t="s">
        <v>926</v>
      </c>
      <c r="D6" s="1639" t="s">
        <v>919</v>
      </c>
      <c r="E6" s="1639" t="s">
        <v>927</v>
      </c>
      <c r="F6" s="1639" t="s">
        <v>954</v>
      </c>
      <c r="G6" s="1639" t="s">
        <v>955</v>
      </c>
      <c r="H6" s="1639" t="s">
        <v>956</v>
      </c>
      <c r="I6" s="1639" t="s">
        <v>957</v>
      </c>
      <c r="J6" s="1641" t="s">
        <v>932</v>
      </c>
      <c r="K6" s="1642"/>
      <c r="L6" s="1642"/>
      <c r="M6" s="1642"/>
      <c r="N6" s="1643"/>
      <c r="O6" s="1639" t="s">
        <v>980</v>
      </c>
      <c r="P6" s="1639" t="s">
        <v>2281</v>
      </c>
      <c r="Q6" s="1646" t="s">
        <v>959</v>
      </c>
      <c r="R6" s="1616"/>
      <c r="S6" s="1475" t="s">
        <v>1233</v>
      </c>
      <c r="T6" s="1475" t="s">
        <v>1234</v>
      </c>
      <c r="U6" s="1475" t="s">
        <v>1235</v>
      </c>
      <c r="V6" s="1476" t="s">
        <v>1236</v>
      </c>
      <c r="W6" s="1476" t="s">
        <v>1744</v>
      </c>
      <c r="X6" s="1389" t="s">
        <v>1748</v>
      </c>
      <c r="Y6" s="1390"/>
      <c r="Z6" s="1390"/>
      <c r="AA6" s="1390"/>
      <c r="AB6" s="1390"/>
      <c r="AC6" s="1390"/>
      <c r="AD6" s="1391"/>
      <c r="AE6" s="1476" t="s">
        <v>2250</v>
      </c>
      <c r="AF6" s="1476" t="s">
        <v>1745</v>
      </c>
      <c r="AG6" s="1376"/>
      <c r="AH6" s="1376"/>
      <c r="AO6" s="1561"/>
      <c r="AP6" s="1561"/>
    </row>
    <row r="7" spans="1:42" s="1435" customFormat="1" ht="30.75" customHeight="1" thickBot="1" x14ac:dyDescent="0.2">
      <c r="B7" s="1645"/>
      <c r="C7" s="1640"/>
      <c r="D7" s="1640"/>
      <c r="E7" s="1640"/>
      <c r="F7" s="1640"/>
      <c r="G7" s="1640"/>
      <c r="H7" s="1640"/>
      <c r="I7" s="1640"/>
      <c r="J7" s="1540" t="s">
        <v>1585</v>
      </c>
      <c r="K7" s="1540" t="s">
        <v>1586</v>
      </c>
      <c r="L7" s="1540" t="s">
        <v>1587</v>
      </c>
      <c r="M7" s="1540" t="s">
        <v>1588</v>
      </c>
      <c r="N7" s="1540" t="s">
        <v>37</v>
      </c>
      <c r="O7" s="1640"/>
      <c r="P7" s="1640"/>
      <c r="Q7" s="1647"/>
      <c r="R7" s="1616"/>
      <c r="S7" s="1480"/>
      <c r="T7" s="1480"/>
      <c r="U7" s="1480"/>
      <c r="V7" s="1481"/>
      <c r="W7" s="1481"/>
      <c r="X7" s="1553" t="s">
        <v>1750</v>
      </c>
      <c r="Y7" s="1553" t="s">
        <v>1749</v>
      </c>
      <c r="Z7" s="1553" t="s">
        <v>1751</v>
      </c>
      <c r="AA7" s="1553" t="s">
        <v>1752</v>
      </c>
      <c r="AB7" s="1553" t="s">
        <v>1753</v>
      </c>
      <c r="AC7" s="1553" t="s">
        <v>1754</v>
      </c>
      <c r="AD7" s="1553" t="s">
        <v>2251</v>
      </c>
      <c r="AE7" s="1481"/>
      <c r="AF7" s="1481"/>
      <c r="AG7" s="1376"/>
      <c r="AH7" s="1376"/>
      <c r="AO7" s="1562"/>
      <c r="AP7" s="1562"/>
    </row>
    <row r="8" spans="1:42" s="1563" customFormat="1" ht="21" customHeight="1" thickBot="1" x14ac:dyDescent="0.2">
      <c r="A8" s="1563" t="s">
        <v>2272</v>
      </c>
      <c r="B8" s="1635">
        <v>1</v>
      </c>
      <c r="C8" s="1636">
        <v>2</v>
      </c>
      <c r="D8" s="1636">
        <v>2.6666666666666701</v>
      </c>
      <c r="E8" s="1636">
        <v>4</v>
      </c>
      <c r="F8" s="1636">
        <v>5</v>
      </c>
      <c r="G8" s="1636">
        <v>6</v>
      </c>
      <c r="H8" s="1637">
        <v>7</v>
      </c>
      <c r="I8" s="1636">
        <v>8</v>
      </c>
      <c r="J8" s="1636">
        <v>9</v>
      </c>
      <c r="K8" s="1636">
        <v>10</v>
      </c>
      <c r="L8" s="1636">
        <v>11</v>
      </c>
      <c r="M8" s="1636">
        <v>12</v>
      </c>
      <c r="N8" s="1636">
        <v>13</v>
      </c>
      <c r="O8" s="1636">
        <v>14</v>
      </c>
      <c r="P8" s="1636">
        <v>15</v>
      </c>
      <c r="Q8" s="1638">
        <v>16</v>
      </c>
      <c r="R8" s="1617"/>
      <c r="S8" s="1516" t="s">
        <v>2272</v>
      </c>
      <c r="T8" s="1516" t="s">
        <v>2272</v>
      </c>
      <c r="U8" s="1516" t="s">
        <v>2272</v>
      </c>
      <c r="V8" s="1516" t="s">
        <v>2272</v>
      </c>
      <c r="W8" s="1516" t="s">
        <v>2272</v>
      </c>
      <c r="X8" s="1516" t="s">
        <v>2272</v>
      </c>
      <c r="Y8" s="1516" t="s">
        <v>2272</v>
      </c>
      <c r="Z8" s="1516" t="s">
        <v>2272</v>
      </c>
      <c r="AA8" s="1516" t="s">
        <v>2272</v>
      </c>
      <c r="AB8" s="1516" t="s">
        <v>2272</v>
      </c>
      <c r="AC8" s="1516" t="s">
        <v>2272</v>
      </c>
      <c r="AD8" s="1516" t="s">
        <v>2272</v>
      </c>
      <c r="AE8" s="1516" t="s">
        <v>2272</v>
      </c>
      <c r="AF8" s="1516" t="s">
        <v>2272</v>
      </c>
      <c r="AG8" s="1554"/>
      <c r="AH8" s="1554"/>
      <c r="AO8" s="1564"/>
      <c r="AP8" s="1564"/>
    </row>
    <row r="9" spans="1:42" s="1415" customFormat="1" ht="15" thickTop="1" x14ac:dyDescent="0.2">
      <c r="B9" s="1631"/>
      <c r="C9" s="1595"/>
      <c r="D9" s="1632"/>
      <c r="E9" s="1595"/>
      <c r="F9" s="1632"/>
      <c r="G9" s="1632"/>
      <c r="H9" s="1633"/>
      <c r="I9" s="1632"/>
      <c r="J9" s="1632"/>
      <c r="K9" s="1632"/>
      <c r="L9" s="1632"/>
      <c r="M9" s="1632"/>
      <c r="N9" s="1632"/>
      <c r="O9" s="1632"/>
      <c r="P9" s="1632"/>
      <c r="Q9" s="1634"/>
      <c r="R9" s="1618"/>
      <c r="X9" s="1419"/>
      <c r="Y9" s="1419"/>
      <c r="Z9" s="1419"/>
      <c r="AA9" s="1419"/>
      <c r="AB9" s="1419"/>
      <c r="AC9" s="1419"/>
      <c r="AD9" s="1419"/>
      <c r="AE9" s="1419"/>
      <c r="AF9" s="1419"/>
      <c r="AO9" s="1419"/>
      <c r="AP9" s="1419"/>
    </row>
    <row r="10" spans="1:42" s="1435" customFormat="1" ht="31" customHeight="1" x14ac:dyDescent="0.2">
      <c r="B10" s="1626" t="s">
        <v>64</v>
      </c>
      <c r="C10" s="1566" t="s">
        <v>960</v>
      </c>
      <c r="D10" s="1491"/>
      <c r="E10" s="1490"/>
      <c r="F10" s="1491"/>
      <c r="G10" s="1491"/>
      <c r="H10" s="1500"/>
      <c r="I10" s="1491"/>
      <c r="J10" s="1491"/>
      <c r="K10" s="1491"/>
      <c r="L10" s="1491"/>
      <c r="M10" s="1491"/>
      <c r="N10" s="1491"/>
      <c r="O10" s="1491"/>
      <c r="P10" s="1492">
        <f>SUM(P11,P23,P126)</f>
        <v>1751960013.9614699</v>
      </c>
      <c r="Q10" s="1528"/>
      <c r="R10" s="1619"/>
      <c r="X10" s="1562" t="e">
        <f>X11+X19+X21+X23+X126+X132+X134+X136</f>
        <v>#REF!</v>
      </c>
      <c r="Y10" s="1562" t="e">
        <f>Y11+Y19+Y21+Y23+Y126+Y132+Y134+Y136</f>
        <v>#REF!</v>
      </c>
      <c r="Z10" s="1562" t="e">
        <f>Z11+Z19+Z21+Z23+Z126+Z132+Z134+Z136</f>
        <v>#REF!</v>
      </c>
      <c r="AA10" s="1562" t="e">
        <f>AA11+AA19+AA21+AA23+AA126+AA132+AA134+AA136</f>
        <v>#REF!</v>
      </c>
      <c r="AB10" s="1562" t="e">
        <f>AB11+AB19+AB21+AB23+AB126+AB132+AB134+AB136</f>
        <v>#REF!</v>
      </c>
      <c r="AC10" s="1562" t="e">
        <f>AC11+AC19+AC21+AC23+AC126+AC132+AC134+AC136</f>
        <v>#REF!</v>
      </c>
      <c r="AD10" s="1562">
        <f>AD11+AD19+AD21+AD23+AD126+AD132+AD134+AD136</f>
        <v>208256417.06523103</v>
      </c>
      <c r="AE10" s="1562" t="e">
        <f>AE11+AE19+AE21+AE23+AE126+AE132+AE134+AE136</f>
        <v>#REF!</v>
      </c>
      <c r="AF10" s="1562" t="e">
        <f>AF11+AF19+AF21+AF23+AF126+AF132+AF134+AF136</f>
        <v>#REF!</v>
      </c>
      <c r="AI10" s="1567"/>
      <c r="AJ10" s="1567"/>
      <c r="AO10" s="1562"/>
      <c r="AP10" s="1562"/>
    </row>
    <row r="11" spans="1:42" s="1435" customFormat="1" ht="31" customHeight="1" x14ac:dyDescent="0.2">
      <c r="B11" s="1527" t="s">
        <v>66</v>
      </c>
      <c r="C11" s="1566" t="s">
        <v>1228</v>
      </c>
      <c r="D11" s="1491"/>
      <c r="E11" s="1490"/>
      <c r="F11" s="1491"/>
      <c r="G11" s="1491"/>
      <c r="H11" s="1500"/>
      <c r="I11" s="1491"/>
      <c r="J11" s="1491"/>
      <c r="K11" s="1491"/>
      <c r="L11" s="1491"/>
      <c r="M11" s="1491"/>
      <c r="N11" s="1491"/>
      <c r="O11" s="1491"/>
      <c r="P11" s="1492">
        <f>SUM(P12:P17)</f>
        <v>863295767.71489131</v>
      </c>
      <c r="Q11" s="1528"/>
      <c r="R11" s="1619"/>
      <c r="X11" s="1562">
        <f>SUM(X12:X17)</f>
        <v>52907691.511503816</v>
      </c>
      <c r="Y11" s="1562">
        <f>SUM(Y12:Y17)</f>
        <v>77027966.816413045</v>
      </c>
      <c r="Z11" s="1562">
        <f>SUM(Z12:Z17)</f>
        <v>77027966.816413045</v>
      </c>
      <c r="AA11" s="1562">
        <f>SUM(AA12:AA17)</f>
        <v>77027966.816413045</v>
      </c>
      <c r="AB11" s="1562">
        <f>SUM(AB12:AB17)</f>
        <v>121042252.53069876</v>
      </c>
      <c r="AC11" s="1562">
        <f>SUM(AC12:AC17)</f>
        <v>121042252.53069876</v>
      </c>
      <c r="AD11" s="1562">
        <f>SUM(AD12:AD17)</f>
        <v>121042252.53069876</v>
      </c>
      <c r="AE11" s="1562">
        <f>SUM(AE12:AE17)</f>
        <v>647118349.55283928</v>
      </c>
      <c r="AF11" s="1562">
        <f>SUM(AF12:AF17)</f>
        <v>216177418.16205209</v>
      </c>
      <c r="AO11" s="1562"/>
      <c r="AP11" s="1562"/>
    </row>
    <row r="12" spans="1:42" s="1415" customFormat="1" ht="31" customHeight="1" x14ac:dyDescent="0.15">
      <c r="A12" s="1376" t="str">
        <f>LEFT(C12,11)</f>
        <v>02.03.01.05</v>
      </c>
      <c r="B12" s="1529">
        <v>1</v>
      </c>
      <c r="C12" s="1395" t="s">
        <v>1253</v>
      </c>
      <c r="D12" s="1568" t="s">
        <v>132</v>
      </c>
      <c r="E12" s="1569" t="s">
        <v>331</v>
      </c>
      <c r="F12" s="1395" t="s">
        <v>111</v>
      </c>
      <c r="G12" s="1395" t="s">
        <v>140</v>
      </c>
      <c r="H12" s="1565"/>
      <c r="I12" s="1395" t="s">
        <v>154</v>
      </c>
      <c r="J12" s="1395" t="s">
        <v>72</v>
      </c>
      <c r="K12" s="1570" t="s">
        <v>169</v>
      </c>
      <c r="L12" s="1395" t="s">
        <v>170</v>
      </c>
      <c r="M12" s="1395" t="s">
        <v>171</v>
      </c>
      <c r="N12" s="1395" t="s">
        <v>172</v>
      </c>
      <c r="O12" s="1395" t="s">
        <v>81</v>
      </c>
      <c r="P12" s="1496">
        <v>8000000</v>
      </c>
      <c r="Q12" s="1530"/>
      <c r="R12" s="1618"/>
      <c r="S12" s="1435" t="str">
        <f>LEFT(C12,8)</f>
        <v>02.03.01</v>
      </c>
      <c r="T12" s="1415" t="str">
        <f t="shared" ref="T12:T17" si="0">VLOOKUP(S12,UE,3,FALSE)</f>
        <v>Alat Angkutan Darat Bermotor</v>
      </c>
      <c r="U12" s="1416">
        <f t="shared" ref="U12:U17" si="1">VLOOKUP(S12,UE,4,FALSE)</f>
        <v>7</v>
      </c>
      <c r="V12" s="1417">
        <f>P12/U12</f>
        <v>1142857.142857143</v>
      </c>
      <c r="W12" s="1418">
        <f>IF(2013-I12+1&gt;U12,U12,IF(2013-I12+1&lt;0,0,(2013-I12+1)))</f>
        <v>7</v>
      </c>
      <c r="X12" s="1419">
        <f>IF(W12&gt;U12,P12,V12*W12)</f>
        <v>8000000.0000000009</v>
      </c>
      <c r="Y12" s="1419">
        <f>IF(P12=X12,0,V12)</f>
        <v>0</v>
      </c>
      <c r="Z12" s="1571">
        <f>IF(P12=X12+Y12,0,V12)</f>
        <v>0</v>
      </c>
      <c r="AA12" s="1571">
        <f>IF(P12=X12+Y12+Z12,0,V12)</f>
        <v>0</v>
      </c>
      <c r="AB12" s="1572">
        <f>IF(P12=X12+Y12+Z12+AA12,0,V12)</f>
        <v>0</v>
      </c>
      <c r="AC12" s="1572">
        <f>IF(P12=X12+Y12+Z12+AA12+AB12,0,V12)</f>
        <v>0</v>
      </c>
      <c r="AD12" s="1572">
        <f>IF(P12=X12+Y12+Z12+AA12+AB12+AC12,0,V12)</f>
        <v>0</v>
      </c>
      <c r="AE12" s="1419">
        <f>SUM(X12:AD12)</f>
        <v>8000000.0000000009</v>
      </c>
      <c r="AF12" s="1419">
        <f>P12-AE12</f>
        <v>0</v>
      </c>
      <c r="AI12" s="1573"/>
      <c r="AK12" s="1415" t="s">
        <v>133</v>
      </c>
      <c r="AO12" s="1419"/>
      <c r="AP12" s="1419"/>
    </row>
    <row r="13" spans="1:42" s="1415" customFormat="1" ht="31" customHeight="1" x14ac:dyDescent="0.15">
      <c r="A13" s="1376" t="str">
        <f t="shared" ref="A13:A17" si="2">LEFT(C13,11)</f>
        <v>02.03.01.05</v>
      </c>
      <c r="B13" s="1529">
        <v>2</v>
      </c>
      <c r="C13" s="1395" t="s">
        <v>1253</v>
      </c>
      <c r="D13" s="1568" t="s">
        <v>132</v>
      </c>
      <c r="E13" s="1569" t="s">
        <v>331</v>
      </c>
      <c r="F13" s="1565" t="s">
        <v>111</v>
      </c>
      <c r="G13" s="1395">
        <v>110</v>
      </c>
      <c r="H13" s="1565"/>
      <c r="I13" s="1395">
        <v>2000</v>
      </c>
      <c r="J13" s="1395"/>
      <c r="K13" s="1570" t="s">
        <v>161</v>
      </c>
      <c r="L13" s="1395" t="s">
        <v>162</v>
      </c>
      <c r="M13" s="1395" t="s">
        <v>163</v>
      </c>
      <c r="N13" s="1395" t="s">
        <v>164</v>
      </c>
      <c r="O13" s="1395" t="s">
        <v>81</v>
      </c>
      <c r="P13" s="1496">
        <v>3500000</v>
      </c>
      <c r="Q13" s="1627"/>
      <c r="R13" s="1620"/>
      <c r="S13" s="1435" t="str">
        <f t="shared" ref="S13:S14" si="3">LEFT(C13,8)</f>
        <v>02.03.01</v>
      </c>
      <c r="T13" s="1415" t="str">
        <f t="shared" si="0"/>
        <v>Alat Angkutan Darat Bermotor</v>
      </c>
      <c r="U13" s="1416">
        <f t="shared" si="1"/>
        <v>7</v>
      </c>
      <c r="V13" s="1417">
        <f t="shared" ref="V13:V14" si="4">P13/U13</f>
        <v>500000</v>
      </c>
      <c r="W13" s="1418">
        <f t="shared" ref="W13:W15" si="5">IF(2013-I13+1&gt;U13,U13,IF(2013-I13+1&lt;0,0,(2013-I13+1)))</f>
        <v>7</v>
      </c>
      <c r="X13" s="1419">
        <f t="shared" ref="X13:X16" si="6">IF(W13&gt;U13,P13,V13*W13)</f>
        <v>3500000</v>
      </c>
      <c r="Y13" s="1419">
        <f t="shared" ref="Y13:Y16" si="7">IF(P13=X13,0,V13)</f>
        <v>0</v>
      </c>
      <c r="Z13" s="1571">
        <f t="shared" ref="Z13:Z14" si="8">IF(P13=X13+Y13,0,V13)</f>
        <v>0</v>
      </c>
      <c r="AA13" s="1571">
        <f t="shared" ref="AA13:AA14" si="9">IF(P13=X13+Y13+Z13,0,V13)</f>
        <v>0</v>
      </c>
      <c r="AB13" s="1572">
        <f t="shared" ref="AB13:AB15" si="10">IF(P13=X13+Y13+Z13+AA13,0,V13)</f>
        <v>0</v>
      </c>
      <c r="AC13" s="1572">
        <f t="shared" ref="AC13:AC15" si="11">IF(P13=X13+Y13+Z13+AA13+AB13,0,V13)</f>
        <v>0</v>
      </c>
      <c r="AD13" s="1572">
        <f t="shared" ref="AD13:AD15" si="12">IF(P13=X13+Y13+Z13+AA13+AB13+AC13,0,V13)</f>
        <v>0</v>
      </c>
      <c r="AE13" s="1419">
        <f t="shared" ref="AE13:AE15" si="13">SUM(X13:AD13)</f>
        <v>3500000</v>
      </c>
      <c r="AF13" s="1419">
        <f t="shared" ref="AF13:AF15" si="14">P13-AE13</f>
        <v>0</v>
      </c>
      <c r="AK13" s="1415" t="s">
        <v>133</v>
      </c>
      <c r="AO13" s="1419"/>
      <c r="AP13" s="1419"/>
    </row>
    <row r="14" spans="1:42" s="1415" customFormat="1" ht="31" customHeight="1" x14ac:dyDescent="0.15">
      <c r="A14" s="1376" t="str">
        <f t="shared" si="2"/>
        <v>02.03.01.05</v>
      </c>
      <c r="B14" s="1529">
        <v>3</v>
      </c>
      <c r="C14" s="1395" t="s">
        <v>1253</v>
      </c>
      <c r="D14" s="1568" t="s">
        <v>132</v>
      </c>
      <c r="E14" s="1569" t="s">
        <v>331</v>
      </c>
      <c r="F14" s="1565" t="s">
        <v>111</v>
      </c>
      <c r="G14" s="1395">
        <v>125</v>
      </c>
      <c r="H14" s="1565"/>
      <c r="I14" s="1395">
        <v>2004</v>
      </c>
      <c r="J14" s="1395"/>
      <c r="K14" s="1570" t="s">
        <v>165</v>
      </c>
      <c r="L14" s="1395" t="s">
        <v>166</v>
      </c>
      <c r="M14" s="1395" t="s">
        <v>167</v>
      </c>
      <c r="N14" s="1395" t="s">
        <v>168</v>
      </c>
      <c r="O14" s="1395" t="s">
        <v>81</v>
      </c>
      <c r="P14" s="1496">
        <v>4500000</v>
      </c>
      <c r="Q14" s="1627"/>
      <c r="R14" s="1620"/>
      <c r="S14" s="1435" t="str">
        <f t="shared" si="3"/>
        <v>02.03.01</v>
      </c>
      <c r="T14" s="1415" t="str">
        <f t="shared" si="0"/>
        <v>Alat Angkutan Darat Bermotor</v>
      </c>
      <c r="U14" s="1416">
        <f t="shared" si="1"/>
        <v>7</v>
      </c>
      <c r="V14" s="1417">
        <f t="shared" si="4"/>
        <v>642857.14285714284</v>
      </c>
      <c r="W14" s="1418">
        <f t="shared" si="5"/>
        <v>7</v>
      </c>
      <c r="X14" s="1419">
        <f t="shared" si="6"/>
        <v>4500000</v>
      </c>
      <c r="Y14" s="1419">
        <f t="shared" si="7"/>
        <v>0</v>
      </c>
      <c r="Z14" s="1571">
        <f t="shared" si="8"/>
        <v>0</v>
      </c>
      <c r="AA14" s="1571">
        <f t="shared" si="9"/>
        <v>0</v>
      </c>
      <c r="AB14" s="1572">
        <f t="shared" si="10"/>
        <v>0</v>
      </c>
      <c r="AC14" s="1572">
        <f t="shared" si="11"/>
        <v>0</v>
      </c>
      <c r="AD14" s="1572">
        <f t="shared" si="12"/>
        <v>0</v>
      </c>
      <c r="AE14" s="1419">
        <f t="shared" si="13"/>
        <v>4500000</v>
      </c>
      <c r="AF14" s="1419">
        <f t="shared" si="14"/>
        <v>0</v>
      </c>
      <c r="AK14" s="1415" t="s">
        <v>133</v>
      </c>
      <c r="AO14" s="1419"/>
      <c r="AP14" s="1419"/>
    </row>
    <row r="15" spans="1:42" s="1415" customFormat="1" ht="68" customHeight="1" x14ac:dyDescent="0.15">
      <c r="A15" s="1376" t="str">
        <f t="shared" si="2"/>
        <v>02.03.01.03</v>
      </c>
      <c r="B15" s="1529">
        <v>4</v>
      </c>
      <c r="C15" s="1565" t="s">
        <v>2233</v>
      </c>
      <c r="D15" s="1568" t="s">
        <v>2234</v>
      </c>
      <c r="E15" s="1569" t="s">
        <v>331</v>
      </c>
      <c r="F15" s="1565" t="s">
        <v>2235</v>
      </c>
      <c r="G15" s="1574">
        <v>2000</v>
      </c>
      <c r="H15" s="1565"/>
      <c r="I15" s="1565">
        <v>2017</v>
      </c>
      <c r="J15" s="1565"/>
      <c r="K15" s="1568" t="s">
        <v>2236</v>
      </c>
      <c r="L15" s="1568" t="s">
        <v>2237</v>
      </c>
      <c r="M15" s="1565" t="s">
        <v>2238</v>
      </c>
      <c r="N15" s="1568" t="s">
        <v>2261</v>
      </c>
      <c r="O15" s="1568" t="s">
        <v>2239</v>
      </c>
      <c r="P15" s="1575">
        <v>308100000</v>
      </c>
      <c r="Q15" s="1443" t="s">
        <v>2271</v>
      </c>
      <c r="R15" s="1620"/>
      <c r="S15" s="1435" t="str">
        <f t="shared" ref="S15" si="15">LEFT(C15,8)</f>
        <v>02.03.01</v>
      </c>
      <c r="T15" s="1415" t="str">
        <f t="shared" si="0"/>
        <v>Alat Angkutan Darat Bermotor</v>
      </c>
      <c r="U15" s="1416">
        <f t="shared" si="1"/>
        <v>7</v>
      </c>
      <c r="V15" s="1417">
        <f t="shared" ref="V15" si="16">P15/U15</f>
        <v>44014285.714285716</v>
      </c>
      <c r="W15" s="1418">
        <f t="shared" si="5"/>
        <v>0</v>
      </c>
      <c r="X15" s="1419">
        <f t="shared" si="6"/>
        <v>0</v>
      </c>
      <c r="Y15" s="1419"/>
      <c r="Z15" s="1419"/>
      <c r="AA15" s="1419"/>
      <c r="AB15" s="1572">
        <f t="shared" si="10"/>
        <v>44014285.714285716</v>
      </c>
      <c r="AC15" s="1572">
        <f t="shared" si="11"/>
        <v>44014285.714285716</v>
      </c>
      <c r="AD15" s="1572">
        <f t="shared" si="12"/>
        <v>44014285.714285716</v>
      </c>
      <c r="AE15" s="1419">
        <f t="shared" si="13"/>
        <v>132042857.14285715</v>
      </c>
      <c r="AF15" s="1419">
        <f t="shared" si="14"/>
        <v>176057142.85714287</v>
      </c>
      <c r="AH15" s="1573">
        <f>AB15+AC15</f>
        <v>88028571.428571433</v>
      </c>
      <c r="AO15" s="1419"/>
      <c r="AP15" s="1419"/>
    </row>
    <row r="16" spans="1:42" s="1415" customFormat="1" ht="68" customHeight="1" x14ac:dyDescent="0.15">
      <c r="A16" s="1376" t="str">
        <f t="shared" si="2"/>
        <v>02.03.01.02</v>
      </c>
      <c r="B16" s="1529">
        <v>5</v>
      </c>
      <c r="C16" s="1565" t="s">
        <v>2262</v>
      </c>
      <c r="D16" s="1568" t="s">
        <v>101</v>
      </c>
      <c r="E16" s="1569" t="s">
        <v>331</v>
      </c>
      <c r="F16" s="1565" t="s">
        <v>2263</v>
      </c>
      <c r="G16" s="1574">
        <v>2494</v>
      </c>
      <c r="H16" s="1565"/>
      <c r="I16" s="1565">
        <v>2013</v>
      </c>
      <c r="J16" s="1565" t="s">
        <v>2264</v>
      </c>
      <c r="K16" s="1568" t="s">
        <v>2265</v>
      </c>
      <c r="L16" s="1568" t="s">
        <v>2266</v>
      </c>
      <c r="M16" s="1565" t="s">
        <v>2274</v>
      </c>
      <c r="N16" s="1568" t="s">
        <v>2275</v>
      </c>
      <c r="O16" s="1395" t="s">
        <v>81</v>
      </c>
      <c r="P16" s="1575">
        <v>258353840.58052671</v>
      </c>
      <c r="Q16" s="1443" t="s">
        <v>2267</v>
      </c>
      <c r="R16" s="1620"/>
      <c r="S16" s="1435" t="str">
        <f t="shared" ref="S16" si="17">LEFT(C16,8)</f>
        <v>02.03.01</v>
      </c>
      <c r="T16" s="1415" t="str">
        <f t="shared" si="0"/>
        <v>Alat Angkutan Darat Bermotor</v>
      </c>
      <c r="U16" s="1416">
        <f t="shared" si="1"/>
        <v>7</v>
      </c>
      <c r="V16" s="1417">
        <f t="shared" ref="V16" si="18">P16/U16</f>
        <v>36907691.511503816</v>
      </c>
      <c r="W16" s="1418">
        <f t="shared" ref="W16" si="19">IF(2013-I16+1&gt;U16,U16,IF(2013-I16+1&lt;0,0,(2013-I16+1)))</f>
        <v>1</v>
      </c>
      <c r="X16" s="1419">
        <f t="shared" si="6"/>
        <v>36907691.511503816</v>
      </c>
      <c r="Y16" s="1419">
        <f t="shared" si="7"/>
        <v>36907691.511503816</v>
      </c>
      <c r="Z16" s="1571">
        <f t="shared" ref="Z16" si="20">IF(P16=X16+Y16,0,V16)</f>
        <v>36907691.511503816</v>
      </c>
      <c r="AA16" s="1571">
        <f t="shared" ref="AA16" si="21">IF(P16=X16+Y16+Z16,0,V16)</f>
        <v>36907691.511503816</v>
      </c>
      <c r="AB16" s="1572">
        <f t="shared" ref="AB16" si="22">IF(P16=X16+Y16+Z16+AA16,0,V16)</f>
        <v>36907691.511503816</v>
      </c>
      <c r="AC16" s="1572">
        <f t="shared" ref="AC16" si="23">IF(P16=X16+Y16+Z16+AA16+AB16,0,V16)</f>
        <v>36907691.511503816</v>
      </c>
      <c r="AD16" s="1572">
        <f t="shared" ref="AD16" si="24">IF(P16=X16+Y16+Z16+AA16+AB16+AC16,0,V16)</f>
        <v>36907691.511503816</v>
      </c>
      <c r="AE16" s="1419">
        <f t="shared" ref="AE16" si="25">SUM(X16:AD16)</f>
        <v>258353840.58052671</v>
      </c>
      <c r="AF16" s="1419">
        <f t="shared" ref="AF16" si="26">P16-AE16</f>
        <v>0</v>
      </c>
      <c r="AO16" s="1419"/>
      <c r="AP16" s="1419"/>
    </row>
    <row r="17" spans="1:42" s="1415" customFormat="1" ht="68" customHeight="1" x14ac:dyDescent="0.15">
      <c r="A17" s="1376" t="str">
        <f t="shared" si="2"/>
        <v>02.03.01.02</v>
      </c>
      <c r="B17" s="1529">
        <v>6</v>
      </c>
      <c r="C17" s="1565" t="s">
        <v>2262</v>
      </c>
      <c r="D17" s="1568" t="s">
        <v>101</v>
      </c>
      <c r="E17" s="1569" t="s">
        <v>331</v>
      </c>
      <c r="F17" s="1565" t="s">
        <v>2263</v>
      </c>
      <c r="G17" s="1574">
        <v>2000</v>
      </c>
      <c r="H17" s="1565"/>
      <c r="I17" s="1565">
        <v>2014</v>
      </c>
      <c r="J17" s="1565" t="s">
        <v>2264</v>
      </c>
      <c r="K17" s="1568" t="s">
        <v>2268</v>
      </c>
      <c r="L17" s="1568" t="s">
        <v>2269</v>
      </c>
      <c r="M17" s="1565" t="s">
        <v>2270</v>
      </c>
      <c r="N17" s="1568"/>
      <c r="O17" s="1395" t="s">
        <v>81</v>
      </c>
      <c r="P17" s="1575">
        <v>280841927.1343646</v>
      </c>
      <c r="Q17" s="1443" t="s">
        <v>2267</v>
      </c>
      <c r="R17" s="1620"/>
      <c r="S17" s="1435" t="str">
        <f t="shared" ref="S17" si="27">LEFT(C17,8)</f>
        <v>02.03.01</v>
      </c>
      <c r="T17" s="1415" t="str">
        <f t="shared" si="0"/>
        <v>Alat Angkutan Darat Bermotor</v>
      </c>
      <c r="U17" s="1416">
        <f t="shared" si="1"/>
        <v>7</v>
      </c>
      <c r="V17" s="1417">
        <f t="shared" ref="V17" si="28">P17/U17</f>
        <v>40120275.304909229</v>
      </c>
      <c r="W17" s="1418">
        <f t="shared" ref="W17" si="29">IF(2013-I17+1&gt;U17,U17,IF(2013-I17+1&lt;0,0,(2013-I17+1)))</f>
        <v>0</v>
      </c>
      <c r="X17" s="1419">
        <f t="shared" ref="X17" si="30">IF(W17&gt;U17,P17,V17*W17)</f>
        <v>0</v>
      </c>
      <c r="Y17" s="1419">
        <f t="shared" ref="Y17" si="31">IF(P17=X17,0,V17)</f>
        <v>40120275.304909229</v>
      </c>
      <c r="Z17" s="1571">
        <f t="shared" ref="Z17" si="32">IF(P17=X17+Y17,0,V17)</f>
        <v>40120275.304909229</v>
      </c>
      <c r="AA17" s="1571">
        <f t="shared" ref="AA17" si="33">IF(P17=X17+Y17+Z17,0,V17)</f>
        <v>40120275.304909229</v>
      </c>
      <c r="AB17" s="1572">
        <f t="shared" ref="AB17" si="34">IF(P17=X17+Y17+Z17+AA17,0,V17)</f>
        <v>40120275.304909229</v>
      </c>
      <c r="AC17" s="1572">
        <f t="shared" ref="AC17" si="35">IF(P17=X17+Y17+Z17+AA17+AB17,0,V17)</f>
        <v>40120275.304909229</v>
      </c>
      <c r="AD17" s="1572">
        <f t="shared" ref="AD17" si="36">IF(P17=X17+Y17+Z17+AA17+AB17+AC17,0,V17)</f>
        <v>40120275.304909229</v>
      </c>
      <c r="AE17" s="1419">
        <f t="shared" ref="AE17" si="37">SUM(X17:AD17)</f>
        <v>240721651.82945538</v>
      </c>
      <c r="AF17" s="1419">
        <f t="shared" ref="AF17" si="38">P17-AE17</f>
        <v>40120275.304909229</v>
      </c>
      <c r="AO17" s="1419"/>
      <c r="AP17" s="1419"/>
    </row>
    <row r="18" spans="1:42" s="1415" customFormat="1" ht="31" customHeight="1" x14ac:dyDescent="0.2">
      <c r="B18" s="1529"/>
      <c r="C18" s="1565"/>
      <c r="D18" s="1568"/>
      <c r="E18" s="1565"/>
      <c r="F18" s="1568"/>
      <c r="G18" s="1568"/>
      <c r="H18" s="1565"/>
      <c r="I18" s="1568"/>
      <c r="J18" s="1568"/>
      <c r="K18" s="1568"/>
      <c r="L18" s="1568"/>
      <c r="M18" s="1568"/>
      <c r="N18" s="1568"/>
      <c r="O18" s="1568"/>
      <c r="P18" s="1568"/>
      <c r="Q18" s="1627"/>
      <c r="R18" s="1620"/>
      <c r="X18" s="1419"/>
      <c r="Y18" s="1419"/>
      <c r="Z18" s="1419"/>
      <c r="AA18" s="1419"/>
      <c r="AB18" s="1419"/>
      <c r="AC18" s="1419"/>
      <c r="AD18" s="1419"/>
      <c r="AE18" s="1419"/>
      <c r="AF18" s="1419"/>
      <c r="AO18" s="1419"/>
      <c r="AP18" s="1419"/>
    </row>
    <row r="19" spans="1:42" s="1415" customFormat="1" ht="31" customHeight="1" x14ac:dyDescent="0.2">
      <c r="B19" s="1527" t="s">
        <v>181</v>
      </c>
      <c r="C19" s="1566" t="s">
        <v>961</v>
      </c>
      <c r="D19" s="1500" t="s">
        <v>763</v>
      </c>
      <c r="E19" s="1565"/>
      <c r="F19" s="1568" t="s">
        <v>950</v>
      </c>
      <c r="G19" s="1568"/>
      <c r="H19" s="1565"/>
      <c r="I19" s="1568"/>
      <c r="J19" s="1568"/>
      <c r="K19" s="1568"/>
      <c r="L19" s="1568"/>
      <c r="M19" s="1568"/>
      <c r="N19" s="1568"/>
      <c r="O19" s="1568"/>
      <c r="P19" s="1576"/>
      <c r="Q19" s="1627"/>
      <c r="R19" s="1620"/>
      <c r="X19" s="1419">
        <f>X20</f>
        <v>0</v>
      </c>
      <c r="Y19" s="1419">
        <f t="shared" ref="Y19:AF19" si="39">Y20</f>
        <v>0</v>
      </c>
      <c r="Z19" s="1419">
        <f t="shared" si="39"/>
        <v>0</v>
      </c>
      <c r="AA19" s="1419">
        <f t="shared" si="39"/>
        <v>0</v>
      </c>
      <c r="AB19" s="1419">
        <f t="shared" si="39"/>
        <v>0</v>
      </c>
      <c r="AC19" s="1419">
        <f t="shared" si="39"/>
        <v>0</v>
      </c>
      <c r="AD19" s="1419"/>
      <c r="AE19" s="1419">
        <f t="shared" si="39"/>
        <v>0</v>
      </c>
      <c r="AF19" s="1419">
        <f t="shared" si="39"/>
        <v>0</v>
      </c>
      <c r="AK19" s="1415" t="s">
        <v>961</v>
      </c>
      <c r="AO19" s="1419"/>
      <c r="AP19" s="1419"/>
    </row>
    <row r="20" spans="1:42" s="1415" customFormat="1" ht="31" customHeight="1" x14ac:dyDescent="0.2">
      <c r="B20" s="1529"/>
      <c r="C20" s="1565" t="s">
        <v>950</v>
      </c>
      <c r="D20" s="1500" t="s">
        <v>950</v>
      </c>
      <c r="E20" s="1565"/>
      <c r="F20" s="1568" t="s">
        <v>950</v>
      </c>
      <c r="G20" s="1568"/>
      <c r="H20" s="1565"/>
      <c r="I20" s="1568"/>
      <c r="J20" s="1568"/>
      <c r="K20" s="1568"/>
      <c r="L20" s="1568"/>
      <c r="M20" s="1568"/>
      <c r="N20" s="1568"/>
      <c r="O20" s="1568"/>
      <c r="P20" s="1568"/>
      <c r="Q20" s="1627"/>
      <c r="R20" s="1620"/>
      <c r="X20" s="1419"/>
      <c r="Y20" s="1419"/>
      <c r="Z20" s="1419"/>
      <c r="AA20" s="1419"/>
      <c r="AB20" s="1419"/>
      <c r="AC20" s="1419"/>
      <c r="AD20" s="1419"/>
      <c r="AE20" s="1419"/>
      <c r="AF20" s="1419"/>
      <c r="AK20" s="1415" t="s">
        <v>950</v>
      </c>
      <c r="AO20" s="1419"/>
      <c r="AP20" s="1419"/>
    </row>
    <row r="21" spans="1:42" s="1435" customFormat="1" ht="40" customHeight="1" x14ac:dyDescent="0.2">
      <c r="B21" s="1527" t="s">
        <v>183</v>
      </c>
      <c r="C21" s="1501" t="s">
        <v>962</v>
      </c>
      <c r="D21" s="1500" t="s">
        <v>763</v>
      </c>
      <c r="E21" s="1500"/>
      <c r="F21" s="1501" t="s">
        <v>950</v>
      </c>
      <c r="G21" s="1501"/>
      <c r="H21" s="1500"/>
      <c r="I21" s="1501"/>
      <c r="J21" s="1501"/>
      <c r="K21" s="1501"/>
      <c r="L21" s="1501"/>
      <c r="M21" s="1501"/>
      <c r="N21" s="1501"/>
      <c r="O21" s="1501"/>
      <c r="P21" s="1577"/>
      <c r="Q21" s="1531"/>
      <c r="R21" s="1621"/>
      <c r="X21" s="1562">
        <f>X22</f>
        <v>0</v>
      </c>
      <c r="Y21" s="1562">
        <f t="shared" ref="Y21:AF21" si="40">Y22</f>
        <v>0</v>
      </c>
      <c r="Z21" s="1562">
        <f t="shared" si="40"/>
        <v>0</v>
      </c>
      <c r="AA21" s="1562">
        <f t="shared" si="40"/>
        <v>0</v>
      </c>
      <c r="AB21" s="1562">
        <f t="shared" si="40"/>
        <v>0</v>
      </c>
      <c r="AC21" s="1562">
        <f t="shared" si="40"/>
        <v>0</v>
      </c>
      <c r="AD21" s="1562"/>
      <c r="AE21" s="1562">
        <f t="shared" si="40"/>
        <v>0</v>
      </c>
      <c r="AF21" s="1562">
        <f t="shared" si="40"/>
        <v>0</v>
      </c>
      <c r="AK21" s="1435" t="s">
        <v>962</v>
      </c>
      <c r="AO21" s="1562"/>
      <c r="AP21" s="1562"/>
    </row>
    <row r="22" spans="1:42" s="1415" customFormat="1" ht="31" customHeight="1" x14ac:dyDescent="0.2">
      <c r="B22" s="1529"/>
      <c r="C22" s="1395" t="s">
        <v>950</v>
      </c>
      <c r="D22" s="1578" t="s">
        <v>950</v>
      </c>
      <c r="E22" s="1395"/>
      <c r="F22" s="1395" t="s">
        <v>950</v>
      </c>
      <c r="G22" s="1568"/>
      <c r="H22" s="1565"/>
      <c r="I22" s="1395"/>
      <c r="J22" s="1579"/>
      <c r="K22" s="1579"/>
      <c r="L22" s="1579"/>
      <c r="M22" s="1579"/>
      <c r="N22" s="1579"/>
      <c r="O22" s="1395"/>
      <c r="P22" s="1496"/>
      <c r="Q22" s="1530"/>
      <c r="R22" s="1618"/>
      <c r="X22" s="1419"/>
      <c r="Y22" s="1419"/>
      <c r="Z22" s="1419"/>
      <c r="AA22" s="1419"/>
      <c r="AB22" s="1419"/>
      <c r="AC22" s="1419"/>
      <c r="AD22" s="1419"/>
      <c r="AE22" s="1419"/>
      <c r="AF22" s="1419"/>
      <c r="AK22" s="1415" t="s">
        <v>950</v>
      </c>
      <c r="AO22" s="1419"/>
      <c r="AP22" s="1419"/>
    </row>
    <row r="23" spans="1:42" s="1435" customFormat="1" ht="44" customHeight="1" x14ac:dyDescent="0.2">
      <c r="B23" s="1527" t="s">
        <v>185</v>
      </c>
      <c r="C23" s="1501" t="s">
        <v>963</v>
      </c>
      <c r="D23" s="1501"/>
      <c r="E23" s="1500"/>
      <c r="F23" s="1501" t="s">
        <v>950</v>
      </c>
      <c r="G23" s="1501"/>
      <c r="H23" s="1500"/>
      <c r="I23" s="1501"/>
      <c r="J23" s="1501"/>
      <c r="K23" s="1501"/>
      <c r="L23" s="1501"/>
      <c r="M23" s="1501"/>
      <c r="N23" s="1501"/>
      <c r="O23" s="1501"/>
      <c r="P23" s="1580">
        <f>SUM(P24:P124)</f>
        <v>845062056.24657857</v>
      </c>
      <c r="Q23" s="1628"/>
      <c r="R23" s="1622"/>
      <c r="U23" s="1581"/>
      <c r="X23" s="1562">
        <f t="shared" ref="X23:AC23" si="41">SUM(X24:X124)</f>
        <v>343274899.5513944</v>
      </c>
      <c r="Y23" s="1562">
        <f t="shared" si="41"/>
        <v>52271110.66250553</v>
      </c>
      <c r="Z23" s="1562">
        <f t="shared" si="41"/>
        <v>44517360.66250553</v>
      </c>
      <c r="AA23" s="1562">
        <f t="shared" si="41"/>
        <v>26893160.66250553</v>
      </c>
      <c r="AB23" s="1562">
        <f t="shared" si="41"/>
        <v>56526137.197037801</v>
      </c>
      <c r="AC23" s="1562">
        <f t="shared" si="41"/>
        <v>88420726.534532264</v>
      </c>
      <c r="AD23" s="1562">
        <f t="shared" ref="AD23:AF23" si="42">SUM(AD24:AD124)</f>
        <v>82420726.534532264</v>
      </c>
      <c r="AE23" s="1562">
        <f t="shared" si="42"/>
        <v>694324121.80501342</v>
      </c>
      <c r="AF23" s="1562">
        <f t="shared" si="42"/>
        <v>150737934.44156539</v>
      </c>
      <c r="AK23" s="1435" t="s">
        <v>963</v>
      </c>
      <c r="AO23" s="1562">
        <v>676630556.20000005</v>
      </c>
      <c r="AP23" s="1562">
        <f>+P23-AO23</f>
        <v>168431500.04657853</v>
      </c>
    </row>
    <row r="24" spans="1:42" s="1415" customFormat="1" ht="31" customHeight="1" x14ac:dyDescent="0.15">
      <c r="A24" s="1376" t="str">
        <f t="shared" ref="A24:A87" si="43">LEFT(C24,11)</f>
        <v>02.06.01.04</v>
      </c>
      <c r="B24" s="1529">
        <v>1</v>
      </c>
      <c r="C24" s="1395" t="s">
        <v>1282</v>
      </c>
      <c r="D24" s="1582" t="s">
        <v>187</v>
      </c>
      <c r="E24" s="1565" t="s">
        <v>331</v>
      </c>
      <c r="F24" s="1395" t="s">
        <v>189</v>
      </c>
      <c r="G24" s="1568"/>
      <c r="H24" s="1565" t="s">
        <v>190</v>
      </c>
      <c r="I24" s="1395">
        <v>2006</v>
      </c>
      <c r="J24" s="1579"/>
      <c r="K24" s="1579"/>
      <c r="L24" s="1579"/>
      <c r="M24" s="1579"/>
      <c r="N24" s="1579"/>
      <c r="O24" s="1395" t="s">
        <v>81</v>
      </c>
      <c r="P24" s="1583">
        <v>720000</v>
      </c>
      <c r="Q24" s="1530"/>
      <c r="R24" s="1618"/>
      <c r="S24" s="1435" t="str">
        <f t="shared" ref="S24" si="44">LEFT(C24,8)</f>
        <v>02.06.01</v>
      </c>
      <c r="T24" s="1415" t="str">
        <f t="shared" ref="T24:T55" si="45">VLOOKUP(S24,UE,3,FALSE)</f>
        <v>Alat Kantor</v>
      </c>
      <c r="U24" s="1416">
        <f t="shared" ref="U24:U55" si="46">VLOOKUP(S24,UE,4,FALSE)</f>
        <v>5</v>
      </c>
      <c r="V24" s="1417">
        <f t="shared" ref="V24" si="47">P24/U24</f>
        <v>144000</v>
      </c>
      <c r="W24" s="1418">
        <f t="shared" ref="W24" si="48">IF(2013-I24+1&gt;U24,U24,IF(2013-I24+1&lt;0,0,(2013-I24+1)))</f>
        <v>5</v>
      </c>
      <c r="X24" s="1419">
        <f t="shared" ref="X24:X87" si="49">IF(W24&gt;U24,P24,V24*W24)</f>
        <v>720000</v>
      </c>
      <c r="Y24" s="1419">
        <f t="shared" ref="Y24:Y87" si="50">IF(P24=X24,0,V24)</f>
        <v>0</v>
      </c>
      <c r="Z24" s="1571">
        <f t="shared" ref="Z24:Z87" si="51">IF(P24=X24+Y24,0,V24)</f>
        <v>0</v>
      </c>
      <c r="AA24" s="1571">
        <f t="shared" ref="AA24:AA87" si="52">IF(P24=X24+Y24+Z24,0,V24)</f>
        <v>0</v>
      </c>
      <c r="AB24" s="1572">
        <f t="shared" ref="AB24:AB87" si="53">IF(P24=X24+Y24+Z24+AA24,0,V24)</f>
        <v>0</v>
      </c>
      <c r="AC24" s="1572">
        <f>IF(P24=X24+Y24+Z24+AA24+AB24,0,V24)</f>
        <v>0</v>
      </c>
      <c r="AD24" s="1572">
        <f>IF(P24=X24+Y24+Z24+AA24+AB24+AC24,0,V24)</f>
        <v>0</v>
      </c>
      <c r="AE24" s="1419">
        <f>SUM(X24:AD24)</f>
        <v>720000</v>
      </c>
      <c r="AF24" s="1419">
        <f t="shared" ref="AF24:AF87" si="54">P24-AE24</f>
        <v>0</v>
      </c>
      <c r="AJ24" s="1415">
        <v>1</v>
      </c>
      <c r="AK24" s="1415" t="s">
        <v>188</v>
      </c>
      <c r="AO24" s="1419"/>
      <c r="AP24" s="1419"/>
    </row>
    <row r="25" spans="1:42" s="1415" customFormat="1" ht="31" customHeight="1" x14ac:dyDescent="0.15">
      <c r="A25" s="1376" t="str">
        <f t="shared" si="43"/>
        <v>02.06.01.04</v>
      </c>
      <c r="B25" s="1529">
        <v>2</v>
      </c>
      <c r="C25" s="1395" t="s">
        <v>1282</v>
      </c>
      <c r="D25" s="1570" t="s">
        <v>187</v>
      </c>
      <c r="E25" s="1565" t="s">
        <v>331</v>
      </c>
      <c r="F25" s="1395" t="s">
        <v>207</v>
      </c>
      <c r="G25" s="1568"/>
      <c r="H25" s="1565" t="s">
        <v>190</v>
      </c>
      <c r="I25" s="1395">
        <v>2006</v>
      </c>
      <c r="J25" s="1579"/>
      <c r="K25" s="1579"/>
      <c r="L25" s="1579"/>
      <c r="M25" s="1579"/>
      <c r="N25" s="1579"/>
      <c r="O25" s="1395" t="s">
        <v>81</v>
      </c>
      <c r="P25" s="1583">
        <v>3380000</v>
      </c>
      <c r="Q25" s="1530"/>
      <c r="R25" s="1618"/>
      <c r="S25" s="1435" t="str">
        <f t="shared" ref="S25:S88" si="55">LEFT(C25,8)</f>
        <v>02.06.01</v>
      </c>
      <c r="T25" s="1415" t="str">
        <f t="shared" si="45"/>
        <v>Alat Kantor</v>
      </c>
      <c r="U25" s="1416">
        <f t="shared" si="46"/>
        <v>5</v>
      </c>
      <c r="V25" s="1417">
        <f t="shared" ref="V25:V88" si="56">P25/U25</f>
        <v>676000</v>
      </c>
      <c r="W25" s="1418">
        <f t="shared" ref="W25:W88" si="57">IF(2013-I25+1&gt;U25,U25,IF(2013-I25+1&lt;0,0,(2013-I25+1)))</f>
        <v>5</v>
      </c>
      <c r="X25" s="1419">
        <f t="shared" si="49"/>
        <v>3380000</v>
      </c>
      <c r="Y25" s="1419">
        <f t="shared" si="50"/>
        <v>0</v>
      </c>
      <c r="Z25" s="1571">
        <f t="shared" si="51"/>
        <v>0</v>
      </c>
      <c r="AA25" s="1571">
        <f t="shared" si="52"/>
        <v>0</v>
      </c>
      <c r="AB25" s="1572">
        <f t="shared" si="53"/>
        <v>0</v>
      </c>
      <c r="AC25" s="1572">
        <f t="shared" ref="AC25:AC87" si="58">IF(P25=X25+Y25+Z25+AA25+AB25,0,V25)</f>
        <v>0</v>
      </c>
      <c r="AD25" s="1572">
        <f t="shared" ref="AD25:AD88" si="59">IF(P25=X25+Y25+Z25+AA25+AB25+AC25,0,V25)</f>
        <v>0</v>
      </c>
      <c r="AE25" s="1419">
        <f t="shared" ref="AE25:AE88" si="60">SUM(X25:AD25)</f>
        <v>3380000</v>
      </c>
      <c r="AF25" s="1419">
        <f t="shared" si="54"/>
        <v>0</v>
      </c>
      <c r="AJ25" s="1415">
        <v>1</v>
      </c>
      <c r="AK25" s="1415" t="s">
        <v>188</v>
      </c>
      <c r="AO25" s="1419"/>
      <c r="AP25" s="1419"/>
    </row>
    <row r="26" spans="1:42" s="1415" customFormat="1" ht="31" customHeight="1" x14ac:dyDescent="0.15">
      <c r="A26" s="1376" t="str">
        <f t="shared" si="43"/>
        <v>02.06.02.04</v>
      </c>
      <c r="B26" s="1529">
        <v>3</v>
      </c>
      <c r="C26" s="1395" t="s">
        <v>1318</v>
      </c>
      <c r="D26" s="1582" t="s">
        <v>208</v>
      </c>
      <c r="E26" s="1565" t="s">
        <v>331</v>
      </c>
      <c r="F26" s="1395" t="s">
        <v>210</v>
      </c>
      <c r="G26" s="1568"/>
      <c r="H26" s="1565" t="s">
        <v>211</v>
      </c>
      <c r="I26" s="1395">
        <v>2006</v>
      </c>
      <c r="J26" s="1579"/>
      <c r="K26" s="1579"/>
      <c r="L26" s="1579"/>
      <c r="M26" s="1579"/>
      <c r="N26" s="1579"/>
      <c r="O26" s="1395" t="s">
        <v>81</v>
      </c>
      <c r="P26" s="1496">
        <v>2062500</v>
      </c>
      <c r="Q26" s="1530"/>
      <c r="R26" s="1618"/>
      <c r="S26" s="1435" t="str">
        <f t="shared" si="55"/>
        <v>02.06.02</v>
      </c>
      <c r="T26" s="1415" t="str">
        <f t="shared" si="45"/>
        <v>Alat Rumah Tangga</v>
      </c>
      <c r="U26" s="1416">
        <f t="shared" si="46"/>
        <v>5</v>
      </c>
      <c r="V26" s="1417">
        <f t="shared" si="56"/>
        <v>412500</v>
      </c>
      <c r="W26" s="1418">
        <f t="shared" si="57"/>
        <v>5</v>
      </c>
      <c r="X26" s="1419">
        <f t="shared" si="49"/>
        <v>2062500</v>
      </c>
      <c r="Y26" s="1419">
        <f t="shared" si="50"/>
        <v>0</v>
      </c>
      <c r="Z26" s="1571">
        <f t="shared" si="51"/>
        <v>0</v>
      </c>
      <c r="AA26" s="1571">
        <f t="shared" si="52"/>
        <v>0</v>
      </c>
      <c r="AB26" s="1572">
        <f t="shared" si="53"/>
        <v>0</v>
      </c>
      <c r="AC26" s="1572">
        <f t="shared" si="58"/>
        <v>0</v>
      </c>
      <c r="AD26" s="1572">
        <f t="shared" si="59"/>
        <v>0</v>
      </c>
      <c r="AE26" s="1419">
        <f t="shared" si="60"/>
        <v>2062500</v>
      </c>
      <c r="AF26" s="1419">
        <f t="shared" si="54"/>
        <v>0</v>
      </c>
      <c r="AJ26" s="1415">
        <v>1</v>
      </c>
      <c r="AK26" s="1415" t="s">
        <v>209</v>
      </c>
      <c r="AO26" s="1419"/>
      <c r="AP26" s="1419"/>
    </row>
    <row r="27" spans="1:42" s="1415" customFormat="1" ht="31" customHeight="1" x14ac:dyDescent="0.15">
      <c r="A27" s="1376" t="str">
        <f t="shared" si="43"/>
        <v>02.06.01.04</v>
      </c>
      <c r="B27" s="1529">
        <v>4</v>
      </c>
      <c r="C27" s="1395" t="s">
        <v>1757</v>
      </c>
      <c r="D27" s="1570" t="s">
        <v>214</v>
      </c>
      <c r="E27" s="1565" t="s">
        <v>331</v>
      </c>
      <c r="F27" s="1395" t="s">
        <v>197</v>
      </c>
      <c r="G27" s="1568"/>
      <c r="H27" s="1565" t="s">
        <v>215</v>
      </c>
      <c r="I27" s="1395">
        <v>2006</v>
      </c>
      <c r="J27" s="1579"/>
      <c r="K27" s="1579"/>
      <c r="L27" s="1579"/>
      <c r="M27" s="1579"/>
      <c r="N27" s="1579"/>
      <c r="O27" s="1395" t="s">
        <v>81</v>
      </c>
      <c r="P27" s="1496">
        <v>1125000</v>
      </c>
      <c r="Q27" s="1530"/>
      <c r="R27" s="1618"/>
      <c r="S27" s="1435" t="str">
        <f t="shared" si="55"/>
        <v>02.06.01</v>
      </c>
      <c r="T27" s="1415" t="str">
        <f t="shared" si="45"/>
        <v>Alat Kantor</v>
      </c>
      <c r="U27" s="1416">
        <f t="shared" si="46"/>
        <v>5</v>
      </c>
      <c r="V27" s="1417">
        <f t="shared" si="56"/>
        <v>225000</v>
      </c>
      <c r="W27" s="1418">
        <f t="shared" si="57"/>
        <v>5</v>
      </c>
      <c r="X27" s="1419">
        <f t="shared" si="49"/>
        <v>1125000</v>
      </c>
      <c r="Y27" s="1419">
        <f t="shared" si="50"/>
        <v>0</v>
      </c>
      <c r="Z27" s="1571">
        <f t="shared" si="51"/>
        <v>0</v>
      </c>
      <c r="AA27" s="1571">
        <f t="shared" si="52"/>
        <v>0</v>
      </c>
      <c r="AB27" s="1572">
        <f t="shared" si="53"/>
        <v>0</v>
      </c>
      <c r="AC27" s="1572">
        <f t="shared" si="58"/>
        <v>0</v>
      </c>
      <c r="AD27" s="1572">
        <f t="shared" si="59"/>
        <v>0</v>
      </c>
      <c r="AE27" s="1419">
        <f t="shared" si="60"/>
        <v>1125000</v>
      </c>
      <c r="AF27" s="1419">
        <f t="shared" si="54"/>
        <v>0</v>
      </c>
      <c r="AJ27" s="1415">
        <v>1</v>
      </c>
      <c r="AK27" s="1415" t="s">
        <v>188</v>
      </c>
      <c r="AO27" s="1419"/>
      <c r="AP27" s="1419"/>
    </row>
    <row r="28" spans="1:42" s="1415" customFormat="1" ht="31" customHeight="1" x14ac:dyDescent="0.15">
      <c r="A28" s="1376" t="str">
        <f t="shared" si="43"/>
        <v>02.06.02.01</v>
      </c>
      <c r="B28" s="1529">
        <v>5</v>
      </c>
      <c r="C28" s="1395" t="s">
        <v>1272</v>
      </c>
      <c r="D28" s="1568" t="s">
        <v>199</v>
      </c>
      <c r="E28" s="1565" t="s">
        <v>331</v>
      </c>
      <c r="F28" s="1395" t="s">
        <v>197</v>
      </c>
      <c r="G28" s="1568"/>
      <c r="H28" s="1565" t="s">
        <v>217</v>
      </c>
      <c r="I28" s="1395">
        <v>2005</v>
      </c>
      <c r="J28" s="1579"/>
      <c r="K28" s="1579"/>
      <c r="L28" s="1579"/>
      <c r="M28" s="1579"/>
      <c r="N28" s="1579"/>
      <c r="O28" s="1395" t="s">
        <v>81</v>
      </c>
      <c r="P28" s="1496">
        <v>722500</v>
      </c>
      <c r="Q28" s="1530"/>
      <c r="R28" s="1618"/>
      <c r="S28" s="1435" t="str">
        <f t="shared" si="55"/>
        <v>02.06.02</v>
      </c>
      <c r="T28" s="1415" t="str">
        <f t="shared" si="45"/>
        <v>Alat Rumah Tangga</v>
      </c>
      <c r="U28" s="1416">
        <f t="shared" si="46"/>
        <v>5</v>
      </c>
      <c r="V28" s="1417">
        <f t="shared" si="56"/>
        <v>144500</v>
      </c>
      <c r="W28" s="1418">
        <f t="shared" si="57"/>
        <v>5</v>
      </c>
      <c r="X28" s="1419">
        <f t="shared" si="49"/>
        <v>722500</v>
      </c>
      <c r="Y28" s="1419">
        <f t="shared" si="50"/>
        <v>0</v>
      </c>
      <c r="Z28" s="1571">
        <f t="shared" si="51"/>
        <v>0</v>
      </c>
      <c r="AA28" s="1571">
        <f t="shared" si="52"/>
        <v>0</v>
      </c>
      <c r="AB28" s="1572">
        <f t="shared" si="53"/>
        <v>0</v>
      </c>
      <c r="AC28" s="1572">
        <f t="shared" si="58"/>
        <v>0</v>
      </c>
      <c r="AD28" s="1572">
        <f t="shared" si="59"/>
        <v>0</v>
      </c>
      <c r="AE28" s="1419">
        <f t="shared" si="60"/>
        <v>722500</v>
      </c>
      <c r="AF28" s="1419">
        <f t="shared" si="54"/>
        <v>0</v>
      </c>
      <c r="AJ28" s="1415">
        <v>1</v>
      </c>
      <c r="AK28" s="1415" t="s">
        <v>216</v>
      </c>
      <c r="AO28" s="1419"/>
      <c r="AP28" s="1419"/>
    </row>
    <row r="29" spans="1:42" s="1415" customFormat="1" ht="31" customHeight="1" x14ac:dyDescent="0.15">
      <c r="A29" s="1376" t="str">
        <f t="shared" si="43"/>
        <v>02.06.04.01</v>
      </c>
      <c r="B29" s="1529">
        <v>6</v>
      </c>
      <c r="C29" s="1395" t="s">
        <v>1273</v>
      </c>
      <c r="D29" s="1497" t="s">
        <v>199</v>
      </c>
      <c r="E29" s="1565" t="s">
        <v>331</v>
      </c>
      <c r="F29" s="1395" t="s">
        <v>197</v>
      </c>
      <c r="G29" s="1568"/>
      <c r="H29" s="1565" t="s">
        <v>229</v>
      </c>
      <c r="I29" s="1395">
        <v>2005</v>
      </c>
      <c r="J29" s="1579"/>
      <c r="K29" s="1579"/>
      <c r="L29" s="1579"/>
      <c r="M29" s="1579"/>
      <c r="N29" s="1579"/>
      <c r="O29" s="1395" t="s">
        <v>81</v>
      </c>
      <c r="P29" s="1583">
        <v>712500</v>
      </c>
      <c r="Q29" s="1530"/>
      <c r="R29" s="1618"/>
      <c r="S29" s="1435" t="str">
        <f t="shared" si="55"/>
        <v>02.06.04</v>
      </c>
      <c r="T29" s="1415" t="str">
        <f t="shared" si="45"/>
        <v>Meja Dan Kursi Kerja/Rapat Pejabat</v>
      </c>
      <c r="U29" s="1416">
        <f t="shared" si="46"/>
        <v>5</v>
      </c>
      <c r="V29" s="1417">
        <f t="shared" si="56"/>
        <v>142500</v>
      </c>
      <c r="W29" s="1418">
        <f t="shared" si="57"/>
        <v>5</v>
      </c>
      <c r="X29" s="1419">
        <f t="shared" si="49"/>
        <v>712500</v>
      </c>
      <c r="Y29" s="1419">
        <f t="shared" si="50"/>
        <v>0</v>
      </c>
      <c r="Z29" s="1571">
        <f t="shared" si="51"/>
        <v>0</v>
      </c>
      <c r="AA29" s="1571">
        <f t="shared" si="52"/>
        <v>0</v>
      </c>
      <c r="AB29" s="1572">
        <f t="shared" si="53"/>
        <v>0</v>
      </c>
      <c r="AC29" s="1572">
        <f t="shared" si="58"/>
        <v>0</v>
      </c>
      <c r="AD29" s="1572">
        <f t="shared" si="59"/>
        <v>0</v>
      </c>
      <c r="AE29" s="1419">
        <f t="shared" si="60"/>
        <v>712500</v>
      </c>
      <c r="AF29" s="1419">
        <f t="shared" si="54"/>
        <v>0</v>
      </c>
      <c r="AJ29" s="1415">
        <v>1</v>
      </c>
      <c r="AK29" s="1415" t="s">
        <v>216</v>
      </c>
      <c r="AO29" s="1419"/>
      <c r="AP29" s="1419"/>
    </row>
    <row r="30" spans="1:42" s="1415" customFormat="1" ht="31" customHeight="1" x14ac:dyDescent="0.15">
      <c r="A30" s="1376" t="str">
        <f t="shared" si="43"/>
        <v>02.06.02.01</v>
      </c>
      <c r="B30" s="1529">
        <v>7</v>
      </c>
      <c r="C30" s="1395" t="s">
        <v>1256</v>
      </c>
      <c r="D30" s="1584" t="s">
        <v>195</v>
      </c>
      <c r="E30" s="1565" t="s">
        <v>331</v>
      </c>
      <c r="F30" s="1395" t="s">
        <v>230</v>
      </c>
      <c r="G30" s="1568"/>
      <c r="H30" s="1565" t="s">
        <v>198</v>
      </c>
      <c r="I30" s="1395">
        <v>2005</v>
      </c>
      <c r="J30" s="1579"/>
      <c r="K30" s="1579"/>
      <c r="L30" s="1579"/>
      <c r="M30" s="1579"/>
      <c r="N30" s="1579"/>
      <c r="O30" s="1395" t="s">
        <v>81</v>
      </c>
      <c r="P30" s="1496">
        <v>1950000</v>
      </c>
      <c r="Q30" s="1530"/>
      <c r="R30" s="1618"/>
      <c r="S30" s="1435" t="str">
        <f t="shared" si="55"/>
        <v>02.06.02</v>
      </c>
      <c r="T30" s="1415" t="str">
        <f t="shared" si="45"/>
        <v>Alat Rumah Tangga</v>
      </c>
      <c r="U30" s="1416">
        <f t="shared" si="46"/>
        <v>5</v>
      </c>
      <c r="V30" s="1417">
        <f t="shared" si="56"/>
        <v>390000</v>
      </c>
      <c r="W30" s="1418">
        <f t="shared" si="57"/>
        <v>5</v>
      </c>
      <c r="X30" s="1419">
        <f t="shared" si="49"/>
        <v>1950000</v>
      </c>
      <c r="Y30" s="1419">
        <f t="shared" si="50"/>
        <v>0</v>
      </c>
      <c r="Z30" s="1571">
        <f t="shared" si="51"/>
        <v>0</v>
      </c>
      <c r="AA30" s="1571">
        <f t="shared" si="52"/>
        <v>0</v>
      </c>
      <c r="AB30" s="1572">
        <f t="shared" si="53"/>
        <v>0</v>
      </c>
      <c r="AC30" s="1572">
        <f t="shared" si="58"/>
        <v>0</v>
      </c>
      <c r="AD30" s="1572">
        <f t="shared" si="59"/>
        <v>0</v>
      </c>
      <c r="AE30" s="1419">
        <f t="shared" si="60"/>
        <v>1950000</v>
      </c>
      <c r="AF30" s="1419">
        <f t="shared" si="54"/>
        <v>0</v>
      </c>
      <c r="AJ30" s="1415">
        <v>1</v>
      </c>
      <c r="AK30" s="1415" t="s">
        <v>196</v>
      </c>
      <c r="AO30" s="1419"/>
      <c r="AP30" s="1419"/>
    </row>
    <row r="31" spans="1:42" s="1415" customFormat="1" ht="31" customHeight="1" x14ac:dyDescent="0.15">
      <c r="A31" s="1376" t="str">
        <f t="shared" si="43"/>
        <v>02.06.02.04</v>
      </c>
      <c r="B31" s="1529">
        <v>8</v>
      </c>
      <c r="C31" s="1395" t="s">
        <v>1318</v>
      </c>
      <c r="D31" s="1578" t="s">
        <v>208</v>
      </c>
      <c r="E31" s="1565" t="s">
        <v>331</v>
      </c>
      <c r="F31" s="1395" t="s">
        <v>210</v>
      </c>
      <c r="G31" s="1568"/>
      <c r="H31" s="1565" t="s">
        <v>211</v>
      </c>
      <c r="I31" s="1395">
        <v>2006</v>
      </c>
      <c r="J31" s="1579"/>
      <c r="K31" s="1579"/>
      <c r="L31" s="1579"/>
      <c r="M31" s="1579"/>
      <c r="N31" s="1579"/>
      <c r="O31" s="1395" t="s">
        <v>81</v>
      </c>
      <c r="P31" s="1496">
        <v>2200000</v>
      </c>
      <c r="Q31" s="1530"/>
      <c r="R31" s="1618"/>
      <c r="S31" s="1435" t="str">
        <f t="shared" si="55"/>
        <v>02.06.02</v>
      </c>
      <c r="T31" s="1415" t="str">
        <f t="shared" si="45"/>
        <v>Alat Rumah Tangga</v>
      </c>
      <c r="U31" s="1416">
        <f t="shared" si="46"/>
        <v>5</v>
      </c>
      <c r="V31" s="1417">
        <f t="shared" si="56"/>
        <v>440000</v>
      </c>
      <c r="W31" s="1418">
        <f t="shared" si="57"/>
        <v>5</v>
      </c>
      <c r="X31" s="1419">
        <f t="shared" si="49"/>
        <v>2200000</v>
      </c>
      <c r="Y31" s="1419">
        <f t="shared" si="50"/>
        <v>0</v>
      </c>
      <c r="Z31" s="1571">
        <f t="shared" si="51"/>
        <v>0</v>
      </c>
      <c r="AA31" s="1571">
        <f t="shared" si="52"/>
        <v>0</v>
      </c>
      <c r="AB31" s="1572">
        <f t="shared" si="53"/>
        <v>0</v>
      </c>
      <c r="AC31" s="1572">
        <f t="shared" si="58"/>
        <v>0</v>
      </c>
      <c r="AD31" s="1572">
        <f t="shared" si="59"/>
        <v>0</v>
      </c>
      <c r="AE31" s="1419">
        <f t="shared" si="60"/>
        <v>2200000</v>
      </c>
      <c r="AF31" s="1419">
        <f t="shared" si="54"/>
        <v>0</v>
      </c>
      <c r="AJ31" s="1415">
        <v>1</v>
      </c>
      <c r="AK31" s="1415" t="s">
        <v>209</v>
      </c>
      <c r="AO31" s="1419"/>
      <c r="AP31" s="1419"/>
    </row>
    <row r="32" spans="1:42" s="1415" customFormat="1" ht="31" customHeight="1" x14ac:dyDescent="0.15">
      <c r="A32" s="1376" t="str">
        <f t="shared" si="43"/>
        <v>02.06.01.04</v>
      </c>
      <c r="B32" s="1529">
        <v>9</v>
      </c>
      <c r="C32" s="1395" t="s">
        <v>1282</v>
      </c>
      <c r="D32" s="1570" t="s">
        <v>187</v>
      </c>
      <c r="E32" s="1565" t="s">
        <v>331</v>
      </c>
      <c r="F32" s="1395" t="s">
        <v>207</v>
      </c>
      <c r="G32" s="1568"/>
      <c r="H32" s="1565" t="s">
        <v>190</v>
      </c>
      <c r="I32" s="1395">
        <v>2005</v>
      </c>
      <c r="J32" s="1579"/>
      <c r="K32" s="1579"/>
      <c r="L32" s="1579"/>
      <c r="M32" s="1579"/>
      <c r="N32" s="1579"/>
      <c r="O32" s="1395" t="s">
        <v>81</v>
      </c>
      <c r="P32" s="1496">
        <v>975000</v>
      </c>
      <c r="Q32" s="1530"/>
      <c r="R32" s="1618"/>
      <c r="S32" s="1435" t="str">
        <f t="shared" si="55"/>
        <v>02.06.01</v>
      </c>
      <c r="T32" s="1415" t="str">
        <f t="shared" si="45"/>
        <v>Alat Kantor</v>
      </c>
      <c r="U32" s="1416">
        <f t="shared" si="46"/>
        <v>5</v>
      </c>
      <c r="V32" s="1417">
        <f t="shared" si="56"/>
        <v>195000</v>
      </c>
      <c r="W32" s="1418">
        <f t="shared" si="57"/>
        <v>5</v>
      </c>
      <c r="X32" s="1419">
        <f t="shared" si="49"/>
        <v>975000</v>
      </c>
      <c r="Y32" s="1419">
        <f t="shared" si="50"/>
        <v>0</v>
      </c>
      <c r="Z32" s="1571">
        <f t="shared" si="51"/>
        <v>0</v>
      </c>
      <c r="AA32" s="1571">
        <f t="shared" si="52"/>
        <v>0</v>
      </c>
      <c r="AB32" s="1572">
        <f t="shared" si="53"/>
        <v>0</v>
      </c>
      <c r="AC32" s="1572">
        <f t="shared" si="58"/>
        <v>0</v>
      </c>
      <c r="AD32" s="1572">
        <f t="shared" si="59"/>
        <v>0</v>
      </c>
      <c r="AE32" s="1419">
        <f t="shared" si="60"/>
        <v>975000</v>
      </c>
      <c r="AF32" s="1419">
        <f t="shared" si="54"/>
        <v>0</v>
      </c>
      <c r="AJ32" s="1415">
        <v>1</v>
      </c>
      <c r="AK32" s="1415" t="s">
        <v>188</v>
      </c>
      <c r="AO32" s="1419"/>
      <c r="AP32" s="1419"/>
    </row>
    <row r="33" spans="1:42" s="1415" customFormat="1" ht="31" customHeight="1" x14ac:dyDescent="0.15">
      <c r="A33" s="1376" t="str">
        <f t="shared" si="43"/>
        <v>02.06.04.01</v>
      </c>
      <c r="B33" s="1529">
        <v>10</v>
      </c>
      <c r="C33" s="1395" t="s">
        <v>1274</v>
      </c>
      <c r="D33" s="1495" t="s">
        <v>239</v>
      </c>
      <c r="E33" s="1565" t="s">
        <v>331</v>
      </c>
      <c r="F33" s="1395" t="s">
        <v>201</v>
      </c>
      <c r="G33" s="1568"/>
      <c r="H33" s="1565" t="s">
        <v>219</v>
      </c>
      <c r="I33" s="1395">
        <v>2006</v>
      </c>
      <c r="J33" s="1579"/>
      <c r="K33" s="1579"/>
      <c r="L33" s="1579"/>
      <c r="M33" s="1579"/>
      <c r="N33" s="1579"/>
      <c r="O33" s="1395" t="s">
        <v>81</v>
      </c>
      <c r="P33" s="1496">
        <v>1360000</v>
      </c>
      <c r="Q33" s="1530"/>
      <c r="R33" s="1618"/>
      <c r="S33" s="1435" t="str">
        <f t="shared" si="55"/>
        <v>02.06.04</v>
      </c>
      <c r="T33" s="1415" t="str">
        <f t="shared" si="45"/>
        <v>Meja Dan Kursi Kerja/Rapat Pejabat</v>
      </c>
      <c r="U33" s="1416">
        <f t="shared" si="46"/>
        <v>5</v>
      </c>
      <c r="V33" s="1417">
        <f t="shared" si="56"/>
        <v>272000</v>
      </c>
      <c r="W33" s="1418">
        <f t="shared" si="57"/>
        <v>5</v>
      </c>
      <c r="X33" s="1419">
        <f t="shared" si="49"/>
        <v>1360000</v>
      </c>
      <c r="Y33" s="1419">
        <f t="shared" si="50"/>
        <v>0</v>
      </c>
      <c r="Z33" s="1571">
        <f t="shared" si="51"/>
        <v>0</v>
      </c>
      <c r="AA33" s="1571">
        <f t="shared" si="52"/>
        <v>0</v>
      </c>
      <c r="AB33" s="1572">
        <f t="shared" si="53"/>
        <v>0</v>
      </c>
      <c r="AC33" s="1572">
        <f t="shared" si="58"/>
        <v>0</v>
      </c>
      <c r="AD33" s="1572">
        <f t="shared" si="59"/>
        <v>0</v>
      </c>
      <c r="AE33" s="1419">
        <f t="shared" si="60"/>
        <v>1360000</v>
      </c>
      <c r="AF33" s="1419">
        <f t="shared" si="54"/>
        <v>0</v>
      </c>
      <c r="AJ33" s="1415">
        <v>1</v>
      </c>
      <c r="AK33" s="1415" t="s">
        <v>216</v>
      </c>
      <c r="AO33" s="1419"/>
      <c r="AP33" s="1419"/>
    </row>
    <row r="34" spans="1:42" s="1415" customFormat="1" ht="31" customHeight="1" x14ac:dyDescent="0.15">
      <c r="A34" s="1376" t="str">
        <f t="shared" si="43"/>
        <v>02.06.02.01</v>
      </c>
      <c r="B34" s="1529">
        <v>11</v>
      </c>
      <c r="C34" s="1395" t="s">
        <v>1256</v>
      </c>
      <c r="D34" s="1495" t="s">
        <v>195</v>
      </c>
      <c r="E34" s="1565" t="s">
        <v>331</v>
      </c>
      <c r="F34" s="1395" t="s">
        <v>230</v>
      </c>
      <c r="G34" s="1568"/>
      <c r="H34" s="1565" t="s">
        <v>198</v>
      </c>
      <c r="I34" s="1395">
        <v>2006</v>
      </c>
      <c r="J34" s="1579"/>
      <c r="K34" s="1579"/>
      <c r="L34" s="1579"/>
      <c r="M34" s="1579"/>
      <c r="N34" s="1579"/>
      <c r="O34" s="1395" t="s">
        <v>81</v>
      </c>
      <c r="P34" s="1496">
        <v>1800000</v>
      </c>
      <c r="Q34" s="1530"/>
      <c r="R34" s="1618"/>
      <c r="S34" s="1435" t="str">
        <f t="shared" si="55"/>
        <v>02.06.02</v>
      </c>
      <c r="T34" s="1415" t="str">
        <f t="shared" si="45"/>
        <v>Alat Rumah Tangga</v>
      </c>
      <c r="U34" s="1416">
        <f t="shared" si="46"/>
        <v>5</v>
      </c>
      <c r="V34" s="1417">
        <f t="shared" si="56"/>
        <v>360000</v>
      </c>
      <c r="W34" s="1418">
        <f t="shared" si="57"/>
        <v>5</v>
      </c>
      <c r="X34" s="1419">
        <f t="shared" si="49"/>
        <v>1800000</v>
      </c>
      <c r="Y34" s="1419">
        <f t="shared" si="50"/>
        <v>0</v>
      </c>
      <c r="Z34" s="1571">
        <f t="shared" si="51"/>
        <v>0</v>
      </c>
      <c r="AA34" s="1571">
        <f t="shared" si="52"/>
        <v>0</v>
      </c>
      <c r="AB34" s="1572">
        <f t="shared" si="53"/>
        <v>0</v>
      </c>
      <c r="AC34" s="1572">
        <f t="shared" si="58"/>
        <v>0</v>
      </c>
      <c r="AD34" s="1572">
        <f t="shared" si="59"/>
        <v>0</v>
      </c>
      <c r="AE34" s="1419">
        <f t="shared" si="60"/>
        <v>1800000</v>
      </c>
      <c r="AF34" s="1419">
        <f t="shared" si="54"/>
        <v>0</v>
      </c>
      <c r="AJ34" s="1415">
        <v>1</v>
      </c>
      <c r="AK34" s="1415" t="s">
        <v>196</v>
      </c>
      <c r="AO34" s="1419"/>
      <c r="AP34" s="1419"/>
    </row>
    <row r="35" spans="1:42" s="1415" customFormat="1" ht="31" customHeight="1" x14ac:dyDescent="0.15">
      <c r="A35" s="1376" t="str">
        <f t="shared" si="43"/>
        <v>02.06.02.01</v>
      </c>
      <c r="B35" s="1529">
        <v>12</v>
      </c>
      <c r="C35" s="1395" t="s">
        <v>1256</v>
      </c>
      <c r="D35" s="1495" t="s">
        <v>195</v>
      </c>
      <c r="E35" s="1565" t="s">
        <v>331</v>
      </c>
      <c r="F35" s="1395" t="s">
        <v>230</v>
      </c>
      <c r="G35" s="1568"/>
      <c r="H35" s="1565" t="s">
        <v>198</v>
      </c>
      <c r="I35" s="1395">
        <v>2006</v>
      </c>
      <c r="J35" s="1579"/>
      <c r="K35" s="1579"/>
      <c r="L35" s="1579"/>
      <c r="M35" s="1579"/>
      <c r="N35" s="1579"/>
      <c r="O35" s="1395" t="s">
        <v>81</v>
      </c>
      <c r="P35" s="1496">
        <v>960000</v>
      </c>
      <c r="Q35" s="1530"/>
      <c r="R35" s="1618"/>
      <c r="S35" s="1435" t="str">
        <f t="shared" si="55"/>
        <v>02.06.02</v>
      </c>
      <c r="T35" s="1415" t="str">
        <f t="shared" si="45"/>
        <v>Alat Rumah Tangga</v>
      </c>
      <c r="U35" s="1416">
        <f t="shared" si="46"/>
        <v>5</v>
      </c>
      <c r="V35" s="1417">
        <f t="shared" si="56"/>
        <v>192000</v>
      </c>
      <c r="W35" s="1418">
        <f t="shared" si="57"/>
        <v>5</v>
      </c>
      <c r="X35" s="1419">
        <f t="shared" si="49"/>
        <v>960000</v>
      </c>
      <c r="Y35" s="1419">
        <f t="shared" si="50"/>
        <v>0</v>
      </c>
      <c r="Z35" s="1571">
        <f t="shared" si="51"/>
        <v>0</v>
      </c>
      <c r="AA35" s="1571">
        <f t="shared" si="52"/>
        <v>0</v>
      </c>
      <c r="AB35" s="1572">
        <f t="shared" si="53"/>
        <v>0</v>
      </c>
      <c r="AC35" s="1572">
        <f t="shared" si="58"/>
        <v>0</v>
      </c>
      <c r="AD35" s="1572">
        <f t="shared" si="59"/>
        <v>0</v>
      </c>
      <c r="AE35" s="1419">
        <f t="shared" si="60"/>
        <v>960000</v>
      </c>
      <c r="AF35" s="1419">
        <f t="shared" si="54"/>
        <v>0</v>
      </c>
      <c r="AJ35" s="1415">
        <v>1</v>
      </c>
      <c r="AK35" s="1415" t="s">
        <v>196</v>
      </c>
      <c r="AO35" s="1419"/>
      <c r="AP35" s="1419"/>
    </row>
    <row r="36" spans="1:42" s="1415" customFormat="1" ht="31" customHeight="1" x14ac:dyDescent="0.15">
      <c r="A36" s="1376" t="str">
        <f t="shared" si="43"/>
        <v>02.06.02.01</v>
      </c>
      <c r="B36" s="1529">
        <v>13</v>
      </c>
      <c r="C36" s="1395" t="s">
        <v>1860</v>
      </c>
      <c r="D36" s="1495" t="s">
        <v>241</v>
      </c>
      <c r="E36" s="1565" t="s">
        <v>331</v>
      </c>
      <c r="F36" s="1395" t="s">
        <v>243</v>
      </c>
      <c r="G36" s="1568"/>
      <c r="H36" s="1565" t="s">
        <v>198</v>
      </c>
      <c r="I36" s="1395">
        <v>2006</v>
      </c>
      <c r="J36" s="1579"/>
      <c r="K36" s="1579"/>
      <c r="L36" s="1579"/>
      <c r="M36" s="1579"/>
      <c r="N36" s="1579"/>
      <c r="O36" s="1395" t="s">
        <v>81</v>
      </c>
      <c r="P36" s="1496">
        <v>960000</v>
      </c>
      <c r="Q36" s="1530"/>
      <c r="R36" s="1618"/>
      <c r="S36" s="1435" t="str">
        <f t="shared" si="55"/>
        <v>02.06.02</v>
      </c>
      <c r="T36" s="1415" t="str">
        <f t="shared" si="45"/>
        <v>Alat Rumah Tangga</v>
      </c>
      <c r="U36" s="1416">
        <f t="shared" si="46"/>
        <v>5</v>
      </c>
      <c r="V36" s="1417">
        <f t="shared" si="56"/>
        <v>192000</v>
      </c>
      <c r="W36" s="1418">
        <f t="shared" si="57"/>
        <v>5</v>
      </c>
      <c r="X36" s="1419">
        <f t="shared" si="49"/>
        <v>960000</v>
      </c>
      <c r="Y36" s="1419">
        <f t="shared" si="50"/>
        <v>0</v>
      </c>
      <c r="Z36" s="1571">
        <f t="shared" si="51"/>
        <v>0</v>
      </c>
      <c r="AA36" s="1571">
        <f t="shared" si="52"/>
        <v>0</v>
      </c>
      <c r="AB36" s="1572">
        <f t="shared" si="53"/>
        <v>0</v>
      </c>
      <c r="AC36" s="1572">
        <f t="shared" si="58"/>
        <v>0</v>
      </c>
      <c r="AD36" s="1572">
        <f t="shared" si="59"/>
        <v>0</v>
      </c>
      <c r="AE36" s="1419">
        <f t="shared" si="60"/>
        <v>960000</v>
      </c>
      <c r="AF36" s="1419">
        <f t="shared" si="54"/>
        <v>0</v>
      </c>
      <c r="AJ36" s="1415">
        <v>1</v>
      </c>
      <c r="AK36" s="1415" t="s">
        <v>1326</v>
      </c>
      <c r="AO36" s="1419"/>
      <c r="AP36" s="1419"/>
    </row>
    <row r="37" spans="1:42" s="1415" customFormat="1" ht="31" customHeight="1" x14ac:dyDescent="0.15">
      <c r="A37" s="1376" t="str">
        <f t="shared" si="43"/>
        <v>02.06.01.04</v>
      </c>
      <c r="B37" s="1529">
        <v>14</v>
      </c>
      <c r="C37" s="1395" t="s">
        <v>1757</v>
      </c>
      <c r="D37" s="1495" t="s">
        <v>214</v>
      </c>
      <c r="E37" s="1565" t="s">
        <v>331</v>
      </c>
      <c r="F37" s="1395" t="s">
        <v>197</v>
      </c>
      <c r="G37" s="1568"/>
      <c r="H37" s="1565" t="s">
        <v>215</v>
      </c>
      <c r="I37" s="1395">
        <v>2006</v>
      </c>
      <c r="J37" s="1579"/>
      <c r="K37" s="1579"/>
      <c r="L37" s="1579"/>
      <c r="M37" s="1579"/>
      <c r="N37" s="1579"/>
      <c r="O37" s="1395" t="s">
        <v>81</v>
      </c>
      <c r="P37" s="1496">
        <v>1125000</v>
      </c>
      <c r="Q37" s="1530"/>
      <c r="R37" s="1618"/>
      <c r="S37" s="1435" t="str">
        <f t="shared" si="55"/>
        <v>02.06.01</v>
      </c>
      <c r="T37" s="1415" t="str">
        <f t="shared" si="45"/>
        <v>Alat Kantor</v>
      </c>
      <c r="U37" s="1416">
        <f t="shared" si="46"/>
        <v>5</v>
      </c>
      <c r="V37" s="1417">
        <f t="shared" si="56"/>
        <v>225000</v>
      </c>
      <c r="W37" s="1418">
        <f t="shared" si="57"/>
        <v>5</v>
      </c>
      <c r="X37" s="1419">
        <f t="shared" si="49"/>
        <v>1125000</v>
      </c>
      <c r="Y37" s="1419">
        <f t="shared" si="50"/>
        <v>0</v>
      </c>
      <c r="Z37" s="1571">
        <f t="shared" si="51"/>
        <v>0</v>
      </c>
      <c r="AA37" s="1571">
        <f t="shared" si="52"/>
        <v>0</v>
      </c>
      <c r="AB37" s="1572">
        <f t="shared" si="53"/>
        <v>0</v>
      </c>
      <c r="AC37" s="1572">
        <f t="shared" si="58"/>
        <v>0</v>
      </c>
      <c r="AD37" s="1572">
        <f t="shared" si="59"/>
        <v>0</v>
      </c>
      <c r="AE37" s="1419">
        <f t="shared" si="60"/>
        <v>1125000</v>
      </c>
      <c r="AF37" s="1419">
        <f t="shared" si="54"/>
        <v>0</v>
      </c>
      <c r="AJ37" s="1415">
        <v>1</v>
      </c>
      <c r="AK37" s="1415" t="s">
        <v>188</v>
      </c>
      <c r="AO37" s="1419"/>
      <c r="AP37" s="1419"/>
    </row>
    <row r="38" spans="1:42" s="1415" customFormat="1" ht="31" customHeight="1" x14ac:dyDescent="0.15">
      <c r="A38" s="1376" t="str">
        <f t="shared" si="43"/>
        <v>02.06.02.01</v>
      </c>
      <c r="B38" s="1529">
        <v>15</v>
      </c>
      <c r="C38" s="1395" t="s">
        <v>1861</v>
      </c>
      <c r="D38" s="1495" t="s">
        <v>244</v>
      </c>
      <c r="E38" s="1565" t="s">
        <v>331</v>
      </c>
      <c r="F38" s="1395" t="s">
        <v>228</v>
      </c>
      <c r="G38" s="1568"/>
      <c r="H38" s="1565" t="s">
        <v>219</v>
      </c>
      <c r="I38" s="1395">
        <v>2006</v>
      </c>
      <c r="J38" s="1579"/>
      <c r="K38" s="1579"/>
      <c r="L38" s="1579"/>
      <c r="M38" s="1579"/>
      <c r="N38" s="1579"/>
      <c r="O38" s="1395" t="s">
        <v>81</v>
      </c>
      <c r="P38" s="1496">
        <v>800000</v>
      </c>
      <c r="Q38" s="1530"/>
      <c r="R38" s="1618"/>
      <c r="S38" s="1435" t="str">
        <f t="shared" si="55"/>
        <v>02.06.02</v>
      </c>
      <c r="T38" s="1415" t="str">
        <f t="shared" si="45"/>
        <v>Alat Rumah Tangga</v>
      </c>
      <c r="U38" s="1416">
        <f t="shared" si="46"/>
        <v>5</v>
      </c>
      <c r="V38" s="1417">
        <f t="shared" si="56"/>
        <v>160000</v>
      </c>
      <c r="W38" s="1418">
        <f t="shared" si="57"/>
        <v>5</v>
      </c>
      <c r="X38" s="1419">
        <f t="shared" si="49"/>
        <v>800000</v>
      </c>
      <c r="Y38" s="1419">
        <f t="shared" si="50"/>
        <v>0</v>
      </c>
      <c r="Z38" s="1571">
        <f t="shared" si="51"/>
        <v>0</v>
      </c>
      <c r="AA38" s="1571">
        <f t="shared" si="52"/>
        <v>0</v>
      </c>
      <c r="AB38" s="1572">
        <f t="shared" si="53"/>
        <v>0</v>
      </c>
      <c r="AC38" s="1572">
        <f t="shared" si="58"/>
        <v>0</v>
      </c>
      <c r="AD38" s="1572">
        <f t="shared" si="59"/>
        <v>0</v>
      </c>
      <c r="AE38" s="1419">
        <f t="shared" si="60"/>
        <v>800000</v>
      </c>
      <c r="AF38" s="1419">
        <f t="shared" si="54"/>
        <v>0</v>
      </c>
      <c r="AJ38" s="1415">
        <v>1</v>
      </c>
      <c r="AK38" s="1415" t="s">
        <v>245</v>
      </c>
      <c r="AO38" s="1419"/>
      <c r="AP38" s="1419"/>
    </row>
    <row r="39" spans="1:42" s="1415" customFormat="1" ht="31" customHeight="1" x14ac:dyDescent="0.15">
      <c r="A39" s="1376" t="str">
        <f t="shared" si="43"/>
        <v>02.06.02.01</v>
      </c>
      <c r="B39" s="1529">
        <v>16</v>
      </c>
      <c r="C39" s="1395" t="s">
        <v>1259</v>
      </c>
      <c r="D39" s="1495" t="s">
        <v>191</v>
      </c>
      <c r="E39" s="1565" t="s">
        <v>331</v>
      </c>
      <c r="F39" s="1395" t="s">
        <v>243</v>
      </c>
      <c r="G39" s="1568"/>
      <c r="H39" s="1565" t="s">
        <v>198</v>
      </c>
      <c r="I39" s="1395">
        <v>2006</v>
      </c>
      <c r="J39" s="1579"/>
      <c r="K39" s="1579"/>
      <c r="L39" s="1579"/>
      <c r="M39" s="1579"/>
      <c r="N39" s="1579"/>
      <c r="O39" s="1395" t="s">
        <v>81</v>
      </c>
      <c r="P39" s="1496">
        <v>640000</v>
      </c>
      <c r="Q39" s="1530"/>
      <c r="R39" s="1618"/>
      <c r="S39" s="1435" t="str">
        <f t="shared" si="55"/>
        <v>02.06.02</v>
      </c>
      <c r="T39" s="1415" t="str">
        <f t="shared" si="45"/>
        <v>Alat Rumah Tangga</v>
      </c>
      <c r="U39" s="1416">
        <f t="shared" si="46"/>
        <v>5</v>
      </c>
      <c r="V39" s="1417">
        <f t="shared" si="56"/>
        <v>128000</v>
      </c>
      <c r="W39" s="1418">
        <f t="shared" si="57"/>
        <v>5</v>
      </c>
      <c r="X39" s="1419">
        <f t="shared" si="49"/>
        <v>640000</v>
      </c>
      <c r="Y39" s="1419">
        <f t="shared" si="50"/>
        <v>0</v>
      </c>
      <c r="Z39" s="1571">
        <f t="shared" si="51"/>
        <v>0</v>
      </c>
      <c r="AA39" s="1571">
        <f t="shared" si="52"/>
        <v>0</v>
      </c>
      <c r="AB39" s="1572">
        <f t="shared" si="53"/>
        <v>0</v>
      </c>
      <c r="AC39" s="1572">
        <f t="shared" si="58"/>
        <v>0</v>
      </c>
      <c r="AD39" s="1572">
        <f t="shared" si="59"/>
        <v>0</v>
      </c>
      <c r="AE39" s="1419">
        <f t="shared" si="60"/>
        <v>640000</v>
      </c>
      <c r="AF39" s="1419">
        <f t="shared" si="54"/>
        <v>0</v>
      </c>
      <c r="AJ39" s="1415">
        <v>1</v>
      </c>
      <c r="AK39" s="1415" t="s">
        <v>242</v>
      </c>
      <c r="AO39" s="1419"/>
      <c r="AP39" s="1419"/>
    </row>
    <row r="40" spans="1:42" s="1415" customFormat="1" ht="31" customHeight="1" x14ac:dyDescent="0.15">
      <c r="A40" s="1376" t="str">
        <f t="shared" si="43"/>
        <v>02.06.04.01</v>
      </c>
      <c r="B40" s="1529">
        <v>17</v>
      </c>
      <c r="C40" s="1395" t="s">
        <v>1273</v>
      </c>
      <c r="D40" s="1495" t="s">
        <v>227</v>
      </c>
      <c r="E40" s="1565" t="s">
        <v>331</v>
      </c>
      <c r="F40" s="1395" t="s">
        <v>230</v>
      </c>
      <c r="G40" s="1568"/>
      <c r="H40" s="1565" t="s">
        <v>198</v>
      </c>
      <c r="I40" s="1395">
        <v>2006</v>
      </c>
      <c r="J40" s="1579"/>
      <c r="K40" s="1579"/>
      <c r="L40" s="1579"/>
      <c r="M40" s="1579"/>
      <c r="N40" s="1579"/>
      <c r="O40" s="1395" t="s">
        <v>81</v>
      </c>
      <c r="P40" s="1496">
        <v>1440000</v>
      </c>
      <c r="Q40" s="1530"/>
      <c r="R40" s="1618"/>
      <c r="S40" s="1435" t="str">
        <f t="shared" si="55"/>
        <v>02.06.04</v>
      </c>
      <c r="T40" s="1415" t="str">
        <f t="shared" si="45"/>
        <v>Meja Dan Kursi Kerja/Rapat Pejabat</v>
      </c>
      <c r="U40" s="1416">
        <f t="shared" si="46"/>
        <v>5</v>
      </c>
      <c r="V40" s="1417">
        <f t="shared" si="56"/>
        <v>288000</v>
      </c>
      <c r="W40" s="1418">
        <f t="shared" si="57"/>
        <v>5</v>
      </c>
      <c r="X40" s="1419">
        <f t="shared" si="49"/>
        <v>1440000</v>
      </c>
      <c r="Y40" s="1419">
        <f t="shared" si="50"/>
        <v>0</v>
      </c>
      <c r="Z40" s="1571">
        <f t="shared" si="51"/>
        <v>0</v>
      </c>
      <c r="AA40" s="1571">
        <f t="shared" si="52"/>
        <v>0</v>
      </c>
      <c r="AB40" s="1572">
        <f t="shared" si="53"/>
        <v>0</v>
      </c>
      <c r="AC40" s="1572">
        <f t="shared" si="58"/>
        <v>0</v>
      </c>
      <c r="AD40" s="1572">
        <f t="shared" si="59"/>
        <v>0</v>
      </c>
      <c r="AE40" s="1419">
        <f t="shared" si="60"/>
        <v>1440000</v>
      </c>
      <c r="AF40" s="1419">
        <f t="shared" si="54"/>
        <v>0</v>
      </c>
      <c r="AJ40" s="1415">
        <v>1</v>
      </c>
      <c r="AK40" s="1415" t="s">
        <v>216</v>
      </c>
      <c r="AO40" s="1419"/>
      <c r="AP40" s="1419"/>
    </row>
    <row r="41" spans="1:42" s="1415" customFormat="1" ht="31" customHeight="1" x14ac:dyDescent="0.15">
      <c r="A41" s="1376" t="str">
        <f t="shared" si="43"/>
        <v>02.06.02.01</v>
      </c>
      <c r="B41" s="1529">
        <v>18</v>
      </c>
      <c r="C41" s="1395" t="s">
        <v>1257</v>
      </c>
      <c r="D41" s="1495" t="s">
        <v>246</v>
      </c>
      <c r="E41" s="1565" t="s">
        <v>331</v>
      </c>
      <c r="F41" s="1395" t="s">
        <v>218</v>
      </c>
      <c r="G41" s="1568"/>
      <c r="H41" s="1565" t="s">
        <v>217</v>
      </c>
      <c r="I41" s="1395">
        <v>2006</v>
      </c>
      <c r="J41" s="1579"/>
      <c r="K41" s="1579"/>
      <c r="L41" s="1579"/>
      <c r="M41" s="1579"/>
      <c r="N41" s="1579"/>
      <c r="O41" s="1395" t="s">
        <v>81</v>
      </c>
      <c r="P41" s="1496">
        <v>2450000</v>
      </c>
      <c r="Q41" s="1530"/>
      <c r="R41" s="1618"/>
      <c r="S41" s="1435" t="str">
        <f t="shared" si="55"/>
        <v>02.06.02</v>
      </c>
      <c r="T41" s="1415" t="str">
        <f t="shared" si="45"/>
        <v>Alat Rumah Tangga</v>
      </c>
      <c r="U41" s="1416">
        <f t="shared" si="46"/>
        <v>5</v>
      </c>
      <c r="V41" s="1417">
        <f t="shared" si="56"/>
        <v>490000</v>
      </c>
      <c r="W41" s="1418">
        <f t="shared" si="57"/>
        <v>5</v>
      </c>
      <c r="X41" s="1419">
        <f t="shared" si="49"/>
        <v>2450000</v>
      </c>
      <c r="Y41" s="1419">
        <f t="shared" si="50"/>
        <v>0</v>
      </c>
      <c r="Z41" s="1571">
        <f t="shared" si="51"/>
        <v>0</v>
      </c>
      <c r="AA41" s="1571">
        <f t="shared" si="52"/>
        <v>0</v>
      </c>
      <c r="AB41" s="1572">
        <f t="shared" si="53"/>
        <v>0</v>
      </c>
      <c r="AC41" s="1572">
        <f t="shared" si="58"/>
        <v>0</v>
      </c>
      <c r="AD41" s="1572">
        <f t="shared" si="59"/>
        <v>0</v>
      </c>
      <c r="AE41" s="1419">
        <f t="shared" si="60"/>
        <v>2450000</v>
      </c>
      <c r="AF41" s="1419">
        <f t="shared" si="54"/>
        <v>0</v>
      </c>
      <c r="AJ41" s="1415">
        <v>1</v>
      </c>
      <c r="AK41" s="1415" t="s">
        <v>242</v>
      </c>
      <c r="AO41" s="1419"/>
      <c r="AP41" s="1419"/>
    </row>
    <row r="42" spans="1:42" s="1415" customFormat="1" ht="31" customHeight="1" x14ac:dyDescent="0.15">
      <c r="A42" s="1376" t="str">
        <f t="shared" si="43"/>
        <v>02.06.02.04</v>
      </c>
      <c r="B42" s="1529">
        <v>19</v>
      </c>
      <c r="C42" s="1395" t="s">
        <v>1318</v>
      </c>
      <c r="D42" s="1495" t="s">
        <v>208</v>
      </c>
      <c r="E42" s="1565" t="s">
        <v>331</v>
      </c>
      <c r="F42" s="1395" t="s">
        <v>248</v>
      </c>
      <c r="G42" s="1568"/>
      <c r="H42" s="1565" t="s">
        <v>211</v>
      </c>
      <c r="I42" s="1395">
        <v>2006</v>
      </c>
      <c r="J42" s="1579"/>
      <c r="K42" s="1579"/>
      <c r="L42" s="1579"/>
      <c r="M42" s="1579"/>
      <c r="N42" s="1579"/>
      <c r="O42" s="1395" t="s">
        <v>81</v>
      </c>
      <c r="P42" s="1496">
        <v>2975000</v>
      </c>
      <c r="Q42" s="1530"/>
      <c r="R42" s="1618"/>
      <c r="S42" s="1435" t="str">
        <f t="shared" si="55"/>
        <v>02.06.02</v>
      </c>
      <c r="T42" s="1415" t="str">
        <f t="shared" si="45"/>
        <v>Alat Rumah Tangga</v>
      </c>
      <c r="U42" s="1416">
        <f t="shared" si="46"/>
        <v>5</v>
      </c>
      <c r="V42" s="1417">
        <f t="shared" si="56"/>
        <v>595000</v>
      </c>
      <c r="W42" s="1418">
        <f t="shared" si="57"/>
        <v>5</v>
      </c>
      <c r="X42" s="1419">
        <f t="shared" si="49"/>
        <v>2975000</v>
      </c>
      <c r="Y42" s="1419">
        <f t="shared" si="50"/>
        <v>0</v>
      </c>
      <c r="Z42" s="1571">
        <f t="shared" si="51"/>
        <v>0</v>
      </c>
      <c r="AA42" s="1571">
        <f t="shared" si="52"/>
        <v>0</v>
      </c>
      <c r="AB42" s="1572">
        <f t="shared" si="53"/>
        <v>0</v>
      </c>
      <c r="AC42" s="1572">
        <f t="shared" si="58"/>
        <v>0</v>
      </c>
      <c r="AD42" s="1572">
        <f t="shared" si="59"/>
        <v>0</v>
      </c>
      <c r="AE42" s="1419">
        <f t="shared" si="60"/>
        <v>2975000</v>
      </c>
      <c r="AF42" s="1419">
        <f t="shared" si="54"/>
        <v>0</v>
      </c>
      <c r="AJ42" s="1415">
        <v>1</v>
      </c>
      <c r="AK42" s="1415" t="s">
        <v>247</v>
      </c>
      <c r="AO42" s="1419"/>
      <c r="AP42" s="1419"/>
    </row>
    <row r="43" spans="1:42" s="1415" customFormat="1" ht="31" customHeight="1" x14ac:dyDescent="0.15">
      <c r="A43" s="1376" t="str">
        <f t="shared" si="43"/>
        <v>02.06.01.04</v>
      </c>
      <c r="B43" s="1529">
        <v>20</v>
      </c>
      <c r="C43" s="1395" t="s">
        <v>1282</v>
      </c>
      <c r="D43" s="1495" t="s">
        <v>187</v>
      </c>
      <c r="E43" s="1565" t="s">
        <v>331</v>
      </c>
      <c r="F43" s="1395" t="s">
        <v>249</v>
      </c>
      <c r="G43" s="1568"/>
      <c r="H43" s="1565" t="s">
        <v>190</v>
      </c>
      <c r="I43" s="1395">
        <v>2002</v>
      </c>
      <c r="J43" s="1579"/>
      <c r="K43" s="1579"/>
      <c r="L43" s="1579"/>
      <c r="M43" s="1579"/>
      <c r="N43" s="1579"/>
      <c r="O43" s="1395" t="s">
        <v>81</v>
      </c>
      <c r="P43" s="1496">
        <v>845000</v>
      </c>
      <c r="Q43" s="1530"/>
      <c r="R43" s="1618"/>
      <c r="S43" s="1435" t="str">
        <f t="shared" si="55"/>
        <v>02.06.01</v>
      </c>
      <c r="T43" s="1415" t="str">
        <f t="shared" si="45"/>
        <v>Alat Kantor</v>
      </c>
      <c r="U43" s="1416">
        <f t="shared" si="46"/>
        <v>5</v>
      </c>
      <c r="V43" s="1417">
        <f t="shared" si="56"/>
        <v>169000</v>
      </c>
      <c r="W43" s="1418">
        <f t="shared" si="57"/>
        <v>5</v>
      </c>
      <c r="X43" s="1419">
        <f t="shared" si="49"/>
        <v>845000</v>
      </c>
      <c r="Y43" s="1419">
        <f t="shared" si="50"/>
        <v>0</v>
      </c>
      <c r="Z43" s="1571">
        <f t="shared" si="51"/>
        <v>0</v>
      </c>
      <c r="AA43" s="1571">
        <f t="shared" si="52"/>
        <v>0</v>
      </c>
      <c r="AB43" s="1572">
        <f t="shared" si="53"/>
        <v>0</v>
      </c>
      <c r="AC43" s="1572">
        <f t="shared" si="58"/>
        <v>0</v>
      </c>
      <c r="AD43" s="1572">
        <f t="shared" si="59"/>
        <v>0</v>
      </c>
      <c r="AE43" s="1419">
        <f t="shared" si="60"/>
        <v>845000</v>
      </c>
      <c r="AF43" s="1419">
        <f t="shared" si="54"/>
        <v>0</v>
      </c>
      <c r="AJ43" s="1415">
        <v>1</v>
      </c>
      <c r="AK43" s="1415" t="s">
        <v>188</v>
      </c>
      <c r="AO43" s="1419"/>
      <c r="AP43" s="1419"/>
    </row>
    <row r="44" spans="1:42" s="1415" customFormat="1" ht="31" customHeight="1" x14ac:dyDescent="0.15">
      <c r="A44" s="1376" t="str">
        <f t="shared" si="43"/>
        <v>02.06.01.04</v>
      </c>
      <c r="B44" s="1529">
        <v>21</v>
      </c>
      <c r="C44" s="1395" t="s">
        <v>1282</v>
      </c>
      <c r="D44" s="1495" t="s">
        <v>187</v>
      </c>
      <c r="E44" s="1565" t="s">
        <v>331</v>
      </c>
      <c r="F44" s="1395" t="s">
        <v>207</v>
      </c>
      <c r="G44" s="1568"/>
      <c r="H44" s="1565" t="s">
        <v>190</v>
      </c>
      <c r="I44" s="1395">
        <v>2002</v>
      </c>
      <c r="J44" s="1579"/>
      <c r="K44" s="1579"/>
      <c r="L44" s="1579"/>
      <c r="M44" s="1579"/>
      <c r="N44" s="1579"/>
      <c r="O44" s="1395" t="s">
        <v>81</v>
      </c>
      <c r="P44" s="1496">
        <v>1560000</v>
      </c>
      <c r="Q44" s="1530"/>
      <c r="R44" s="1618"/>
      <c r="S44" s="1435" t="str">
        <f t="shared" si="55"/>
        <v>02.06.01</v>
      </c>
      <c r="T44" s="1415" t="str">
        <f t="shared" si="45"/>
        <v>Alat Kantor</v>
      </c>
      <c r="U44" s="1416">
        <f t="shared" si="46"/>
        <v>5</v>
      </c>
      <c r="V44" s="1417">
        <f t="shared" si="56"/>
        <v>312000</v>
      </c>
      <c r="W44" s="1418">
        <f t="shared" si="57"/>
        <v>5</v>
      </c>
      <c r="X44" s="1419">
        <f t="shared" si="49"/>
        <v>1560000</v>
      </c>
      <c r="Y44" s="1419">
        <f t="shared" si="50"/>
        <v>0</v>
      </c>
      <c r="Z44" s="1571">
        <f t="shared" si="51"/>
        <v>0</v>
      </c>
      <c r="AA44" s="1571">
        <f t="shared" si="52"/>
        <v>0</v>
      </c>
      <c r="AB44" s="1572">
        <f t="shared" si="53"/>
        <v>0</v>
      </c>
      <c r="AC44" s="1572">
        <f t="shared" si="58"/>
        <v>0</v>
      </c>
      <c r="AD44" s="1572">
        <f t="shared" si="59"/>
        <v>0</v>
      </c>
      <c r="AE44" s="1419">
        <f t="shared" si="60"/>
        <v>1560000</v>
      </c>
      <c r="AF44" s="1419">
        <f t="shared" si="54"/>
        <v>0</v>
      </c>
      <c r="AJ44" s="1415">
        <v>1</v>
      </c>
      <c r="AK44" s="1415" t="s">
        <v>188</v>
      </c>
      <c r="AO44" s="1419"/>
      <c r="AP44" s="1419"/>
    </row>
    <row r="45" spans="1:42" s="1415" customFormat="1" ht="31" customHeight="1" x14ac:dyDescent="0.15">
      <c r="A45" s="1376" t="str">
        <f t="shared" si="43"/>
        <v>02.06.01.04</v>
      </c>
      <c r="B45" s="1529">
        <v>22</v>
      </c>
      <c r="C45" s="1395" t="s">
        <v>1282</v>
      </c>
      <c r="D45" s="1495" t="s">
        <v>187</v>
      </c>
      <c r="E45" s="1565" t="s">
        <v>331</v>
      </c>
      <c r="F45" s="1395" t="s">
        <v>250</v>
      </c>
      <c r="G45" s="1568"/>
      <c r="H45" s="1565" t="s">
        <v>190</v>
      </c>
      <c r="I45" s="1395">
        <v>2004</v>
      </c>
      <c r="J45" s="1579"/>
      <c r="K45" s="1579"/>
      <c r="L45" s="1579"/>
      <c r="M45" s="1579"/>
      <c r="N45" s="1579"/>
      <c r="O45" s="1395" t="s">
        <v>81</v>
      </c>
      <c r="P45" s="1496">
        <v>975000</v>
      </c>
      <c r="Q45" s="1530"/>
      <c r="R45" s="1618"/>
      <c r="S45" s="1435" t="str">
        <f t="shared" si="55"/>
        <v>02.06.01</v>
      </c>
      <c r="T45" s="1415" t="str">
        <f t="shared" si="45"/>
        <v>Alat Kantor</v>
      </c>
      <c r="U45" s="1416">
        <f t="shared" si="46"/>
        <v>5</v>
      </c>
      <c r="V45" s="1417">
        <f t="shared" si="56"/>
        <v>195000</v>
      </c>
      <c r="W45" s="1418">
        <f t="shared" si="57"/>
        <v>5</v>
      </c>
      <c r="X45" s="1419">
        <f t="shared" si="49"/>
        <v>975000</v>
      </c>
      <c r="Y45" s="1419">
        <f t="shared" si="50"/>
        <v>0</v>
      </c>
      <c r="Z45" s="1571">
        <f t="shared" si="51"/>
        <v>0</v>
      </c>
      <c r="AA45" s="1571">
        <f t="shared" si="52"/>
        <v>0</v>
      </c>
      <c r="AB45" s="1572">
        <f t="shared" si="53"/>
        <v>0</v>
      </c>
      <c r="AC45" s="1572">
        <f t="shared" si="58"/>
        <v>0</v>
      </c>
      <c r="AD45" s="1572">
        <f t="shared" si="59"/>
        <v>0</v>
      </c>
      <c r="AE45" s="1419">
        <f t="shared" si="60"/>
        <v>975000</v>
      </c>
      <c r="AF45" s="1419">
        <f t="shared" si="54"/>
        <v>0</v>
      </c>
      <c r="AJ45" s="1415">
        <v>1</v>
      </c>
      <c r="AK45" s="1415" t="s">
        <v>188</v>
      </c>
      <c r="AO45" s="1419"/>
      <c r="AP45" s="1419"/>
    </row>
    <row r="46" spans="1:42" s="1415" customFormat="1" ht="31" customHeight="1" x14ac:dyDescent="0.15">
      <c r="A46" s="1376" t="str">
        <f t="shared" si="43"/>
        <v>02.06.01.04</v>
      </c>
      <c r="B46" s="1529">
        <v>23</v>
      </c>
      <c r="C46" s="1395" t="s">
        <v>1757</v>
      </c>
      <c r="D46" s="1495" t="s">
        <v>214</v>
      </c>
      <c r="E46" s="1565" t="s">
        <v>331</v>
      </c>
      <c r="F46" s="1395" t="s">
        <v>197</v>
      </c>
      <c r="G46" s="1568"/>
      <c r="H46" s="1565" t="s">
        <v>215</v>
      </c>
      <c r="I46" s="1395">
        <v>2006</v>
      </c>
      <c r="J46" s="1579"/>
      <c r="K46" s="1579"/>
      <c r="L46" s="1579"/>
      <c r="M46" s="1579"/>
      <c r="N46" s="1579"/>
      <c r="O46" s="1395" t="s">
        <v>81</v>
      </c>
      <c r="P46" s="1496">
        <v>1125000</v>
      </c>
      <c r="Q46" s="1530"/>
      <c r="R46" s="1618"/>
      <c r="S46" s="1435" t="str">
        <f t="shared" si="55"/>
        <v>02.06.01</v>
      </c>
      <c r="T46" s="1415" t="str">
        <f t="shared" si="45"/>
        <v>Alat Kantor</v>
      </c>
      <c r="U46" s="1416">
        <f t="shared" si="46"/>
        <v>5</v>
      </c>
      <c r="V46" s="1417">
        <f t="shared" si="56"/>
        <v>225000</v>
      </c>
      <c r="W46" s="1418">
        <f t="shared" si="57"/>
        <v>5</v>
      </c>
      <c r="X46" s="1419">
        <f t="shared" si="49"/>
        <v>1125000</v>
      </c>
      <c r="Y46" s="1419">
        <f t="shared" si="50"/>
        <v>0</v>
      </c>
      <c r="Z46" s="1571">
        <f t="shared" si="51"/>
        <v>0</v>
      </c>
      <c r="AA46" s="1571">
        <f t="shared" si="52"/>
        <v>0</v>
      </c>
      <c r="AB46" s="1572">
        <f t="shared" si="53"/>
        <v>0</v>
      </c>
      <c r="AC46" s="1572">
        <f t="shared" si="58"/>
        <v>0</v>
      </c>
      <c r="AD46" s="1572">
        <f t="shared" si="59"/>
        <v>0</v>
      </c>
      <c r="AE46" s="1419">
        <f t="shared" si="60"/>
        <v>1125000</v>
      </c>
      <c r="AF46" s="1419">
        <f t="shared" si="54"/>
        <v>0</v>
      </c>
      <c r="AJ46" s="1415">
        <v>1</v>
      </c>
      <c r="AK46" s="1415" t="s">
        <v>188</v>
      </c>
      <c r="AO46" s="1419"/>
      <c r="AP46" s="1419"/>
    </row>
    <row r="47" spans="1:42" s="1415" customFormat="1" ht="31" customHeight="1" x14ac:dyDescent="0.15">
      <c r="A47" s="1376" t="str">
        <f t="shared" si="43"/>
        <v>02.06.02.04</v>
      </c>
      <c r="B47" s="1529">
        <v>24</v>
      </c>
      <c r="C47" s="1395" t="s">
        <v>1318</v>
      </c>
      <c r="D47" s="1495" t="s">
        <v>208</v>
      </c>
      <c r="E47" s="1565" t="s">
        <v>331</v>
      </c>
      <c r="F47" s="1395" t="s">
        <v>210</v>
      </c>
      <c r="G47" s="1568"/>
      <c r="H47" s="1565" t="s">
        <v>211</v>
      </c>
      <c r="I47" s="1395">
        <v>2006</v>
      </c>
      <c r="J47" s="1579"/>
      <c r="K47" s="1579"/>
      <c r="L47" s="1579"/>
      <c r="M47" s="1579"/>
      <c r="N47" s="1579"/>
      <c r="O47" s="1395" t="s">
        <v>81</v>
      </c>
      <c r="P47" s="1496">
        <v>2062500</v>
      </c>
      <c r="Q47" s="1530"/>
      <c r="R47" s="1618"/>
      <c r="S47" s="1435" t="str">
        <f t="shared" si="55"/>
        <v>02.06.02</v>
      </c>
      <c r="T47" s="1415" t="str">
        <f t="shared" si="45"/>
        <v>Alat Rumah Tangga</v>
      </c>
      <c r="U47" s="1416">
        <f t="shared" si="46"/>
        <v>5</v>
      </c>
      <c r="V47" s="1417">
        <f t="shared" si="56"/>
        <v>412500</v>
      </c>
      <c r="W47" s="1418">
        <f t="shared" si="57"/>
        <v>5</v>
      </c>
      <c r="X47" s="1419">
        <f t="shared" si="49"/>
        <v>2062500</v>
      </c>
      <c r="Y47" s="1419">
        <f t="shared" si="50"/>
        <v>0</v>
      </c>
      <c r="Z47" s="1571">
        <f t="shared" si="51"/>
        <v>0</v>
      </c>
      <c r="AA47" s="1571">
        <f t="shared" si="52"/>
        <v>0</v>
      </c>
      <c r="AB47" s="1572">
        <f t="shared" si="53"/>
        <v>0</v>
      </c>
      <c r="AC47" s="1572">
        <f t="shared" si="58"/>
        <v>0</v>
      </c>
      <c r="AD47" s="1572">
        <f t="shared" si="59"/>
        <v>0</v>
      </c>
      <c r="AE47" s="1419">
        <f t="shared" si="60"/>
        <v>2062500</v>
      </c>
      <c r="AF47" s="1419">
        <f t="shared" si="54"/>
        <v>0</v>
      </c>
      <c r="AJ47" s="1415">
        <v>1</v>
      </c>
      <c r="AK47" s="1415" t="s">
        <v>247</v>
      </c>
      <c r="AO47" s="1419"/>
      <c r="AP47" s="1419"/>
    </row>
    <row r="48" spans="1:42" s="1415" customFormat="1" ht="31" customHeight="1" x14ac:dyDescent="0.15">
      <c r="A48" s="1376" t="str">
        <f t="shared" si="43"/>
        <v>02.06.02.01</v>
      </c>
      <c r="B48" s="1529">
        <v>25</v>
      </c>
      <c r="C48" s="1395" t="s">
        <v>1259</v>
      </c>
      <c r="D48" s="1495" t="s">
        <v>191</v>
      </c>
      <c r="E48" s="1565" t="s">
        <v>331</v>
      </c>
      <c r="F48" s="1395" t="s">
        <v>193</v>
      </c>
      <c r="G48" s="1568"/>
      <c r="H48" s="1565" t="s">
        <v>198</v>
      </c>
      <c r="I48" s="1395">
        <v>2006</v>
      </c>
      <c r="J48" s="1579"/>
      <c r="K48" s="1579"/>
      <c r="L48" s="1579"/>
      <c r="M48" s="1579"/>
      <c r="N48" s="1579"/>
      <c r="O48" s="1395" t="s">
        <v>81</v>
      </c>
      <c r="P48" s="1496">
        <v>682500</v>
      </c>
      <c r="Q48" s="1530"/>
      <c r="R48" s="1618"/>
      <c r="S48" s="1435" t="str">
        <f t="shared" si="55"/>
        <v>02.06.02</v>
      </c>
      <c r="T48" s="1415" t="str">
        <f t="shared" si="45"/>
        <v>Alat Rumah Tangga</v>
      </c>
      <c r="U48" s="1416">
        <f t="shared" si="46"/>
        <v>5</v>
      </c>
      <c r="V48" s="1417">
        <f t="shared" si="56"/>
        <v>136500</v>
      </c>
      <c r="W48" s="1418">
        <f t="shared" si="57"/>
        <v>5</v>
      </c>
      <c r="X48" s="1419">
        <f t="shared" si="49"/>
        <v>682500</v>
      </c>
      <c r="Y48" s="1419">
        <f t="shared" si="50"/>
        <v>0</v>
      </c>
      <c r="Z48" s="1571">
        <f t="shared" si="51"/>
        <v>0</v>
      </c>
      <c r="AA48" s="1571">
        <f t="shared" si="52"/>
        <v>0</v>
      </c>
      <c r="AB48" s="1572">
        <f t="shared" si="53"/>
        <v>0</v>
      </c>
      <c r="AC48" s="1572">
        <f t="shared" si="58"/>
        <v>0</v>
      </c>
      <c r="AD48" s="1572">
        <f t="shared" si="59"/>
        <v>0</v>
      </c>
      <c r="AE48" s="1419">
        <f t="shared" si="60"/>
        <v>682500</v>
      </c>
      <c r="AF48" s="1419">
        <f t="shared" si="54"/>
        <v>0</v>
      </c>
      <c r="AJ48" s="1415">
        <v>1</v>
      </c>
      <c r="AK48" s="1415" t="s">
        <v>192</v>
      </c>
      <c r="AO48" s="1419"/>
      <c r="AP48" s="1419"/>
    </row>
    <row r="49" spans="1:42" s="1415" customFormat="1" ht="31" customHeight="1" x14ac:dyDescent="0.15">
      <c r="A49" s="1376" t="str">
        <f t="shared" si="43"/>
        <v>02.06.02.01</v>
      </c>
      <c r="B49" s="1529">
        <v>26</v>
      </c>
      <c r="C49" s="1395" t="s">
        <v>1256</v>
      </c>
      <c r="D49" s="1495" t="s">
        <v>195</v>
      </c>
      <c r="E49" s="1565" t="s">
        <v>331</v>
      </c>
      <c r="F49" s="1395" t="s">
        <v>230</v>
      </c>
      <c r="G49" s="1568"/>
      <c r="H49" s="1565" t="s">
        <v>198</v>
      </c>
      <c r="I49" s="1395">
        <v>2006</v>
      </c>
      <c r="J49" s="1579"/>
      <c r="K49" s="1579"/>
      <c r="L49" s="1579"/>
      <c r="M49" s="1579"/>
      <c r="N49" s="1579"/>
      <c r="O49" s="1395" t="s">
        <v>81</v>
      </c>
      <c r="P49" s="1496">
        <v>562500</v>
      </c>
      <c r="Q49" s="1530"/>
      <c r="R49" s="1618"/>
      <c r="S49" s="1435" t="str">
        <f t="shared" si="55"/>
        <v>02.06.02</v>
      </c>
      <c r="T49" s="1415" t="str">
        <f t="shared" si="45"/>
        <v>Alat Rumah Tangga</v>
      </c>
      <c r="U49" s="1416">
        <f t="shared" si="46"/>
        <v>5</v>
      </c>
      <c r="V49" s="1417">
        <f t="shared" si="56"/>
        <v>112500</v>
      </c>
      <c r="W49" s="1418">
        <f t="shared" si="57"/>
        <v>5</v>
      </c>
      <c r="X49" s="1419">
        <f t="shared" si="49"/>
        <v>562500</v>
      </c>
      <c r="Y49" s="1419">
        <f t="shared" si="50"/>
        <v>0</v>
      </c>
      <c r="Z49" s="1571">
        <f t="shared" si="51"/>
        <v>0</v>
      </c>
      <c r="AA49" s="1571">
        <f t="shared" si="52"/>
        <v>0</v>
      </c>
      <c r="AB49" s="1572">
        <f t="shared" si="53"/>
        <v>0</v>
      </c>
      <c r="AC49" s="1572">
        <f t="shared" si="58"/>
        <v>0</v>
      </c>
      <c r="AD49" s="1572">
        <f t="shared" si="59"/>
        <v>0</v>
      </c>
      <c r="AE49" s="1419">
        <f t="shared" si="60"/>
        <v>562500</v>
      </c>
      <c r="AF49" s="1419">
        <f t="shared" si="54"/>
        <v>0</v>
      </c>
      <c r="AJ49" s="1415">
        <v>1</v>
      </c>
      <c r="AK49" s="1415" t="s">
        <v>242</v>
      </c>
      <c r="AO49" s="1419"/>
      <c r="AP49" s="1419"/>
    </row>
    <row r="50" spans="1:42" s="1415" customFormat="1" ht="31" customHeight="1" x14ac:dyDescent="0.15">
      <c r="A50" s="1376" t="str">
        <f t="shared" si="43"/>
        <v>02.06.02.01</v>
      </c>
      <c r="B50" s="1529">
        <v>27</v>
      </c>
      <c r="C50" s="1395" t="s">
        <v>1272</v>
      </c>
      <c r="D50" s="1495" t="s">
        <v>199</v>
      </c>
      <c r="E50" s="1565" t="s">
        <v>331</v>
      </c>
      <c r="F50" s="1395" t="s">
        <v>197</v>
      </c>
      <c r="G50" s="1568"/>
      <c r="H50" s="1565" t="s">
        <v>217</v>
      </c>
      <c r="I50" s="1395">
        <v>2005</v>
      </c>
      <c r="J50" s="1579"/>
      <c r="K50" s="1579"/>
      <c r="L50" s="1579"/>
      <c r="M50" s="1579"/>
      <c r="N50" s="1579"/>
      <c r="O50" s="1395" t="s">
        <v>81</v>
      </c>
      <c r="P50" s="1496">
        <v>595000</v>
      </c>
      <c r="Q50" s="1530"/>
      <c r="R50" s="1618"/>
      <c r="S50" s="1435" t="str">
        <f t="shared" si="55"/>
        <v>02.06.02</v>
      </c>
      <c r="T50" s="1415" t="str">
        <f t="shared" si="45"/>
        <v>Alat Rumah Tangga</v>
      </c>
      <c r="U50" s="1416">
        <f t="shared" si="46"/>
        <v>5</v>
      </c>
      <c r="V50" s="1417">
        <f t="shared" si="56"/>
        <v>119000</v>
      </c>
      <c r="W50" s="1418">
        <f t="shared" si="57"/>
        <v>5</v>
      </c>
      <c r="X50" s="1419">
        <f t="shared" si="49"/>
        <v>595000</v>
      </c>
      <c r="Y50" s="1419">
        <f t="shared" si="50"/>
        <v>0</v>
      </c>
      <c r="Z50" s="1571">
        <f t="shared" si="51"/>
        <v>0</v>
      </c>
      <c r="AA50" s="1571">
        <f t="shared" si="52"/>
        <v>0</v>
      </c>
      <c r="AB50" s="1572">
        <f t="shared" si="53"/>
        <v>0</v>
      </c>
      <c r="AC50" s="1572">
        <f t="shared" si="58"/>
        <v>0</v>
      </c>
      <c r="AD50" s="1572">
        <f t="shared" si="59"/>
        <v>0</v>
      </c>
      <c r="AE50" s="1419">
        <f t="shared" si="60"/>
        <v>595000</v>
      </c>
      <c r="AF50" s="1419">
        <f t="shared" si="54"/>
        <v>0</v>
      </c>
      <c r="AJ50" s="1415">
        <v>1</v>
      </c>
      <c r="AK50" s="1415" t="s">
        <v>216</v>
      </c>
      <c r="AO50" s="1419"/>
      <c r="AP50" s="1419"/>
    </row>
    <row r="51" spans="1:42" s="1415" customFormat="1" ht="31" customHeight="1" x14ac:dyDescent="0.15">
      <c r="A51" s="1376" t="str">
        <f t="shared" si="43"/>
        <v>02.06.02.01</v>
      </c>
      <c r="B51" s="1529">
        <v>28</v>
      </c>
      <c r="C51" s="1395" t="s">
        <v>1256</v>
      </c>
      <c r="D51" s="1495" t="s">
        <v>195</v>
      </c>
      <c r="E51" s="1565" t="s">
        <v>331</v>
      </c>
      <c r="F51" s="1395" t="s">
        <v>230</v>
      </c>
      <c r="G51" s="1568"/>
      <c r="H51" s="1565" t="s">
        <v>198</v>
      </c>
      <c r="I51" s="1395">
        <v>2006</v>
      </c>
      <c r="J51" s="1579"/>
      <c r="K51" s="1579"/>
      <c r="L51" s="1579"/>
      <c r="M51" s="1579"/>
      <c r="N51" s="1579"/>
      <c r="O51" s="1395" t="s">
        <v>81</v>
      </c>
      <c r="P51" s="1496">
        <v>900000</v>
      </c>
      <c r="Q51" s="1530"/>
      <c r="R51" s="1618"/>
      <c r="S51" s="1435" t="str">
        <f t="shared" si="55"/>
        <v>02.06.02</v>
      </c>
      <c r="T51" s="1415" t="str">
        <f t="shared" si="45"/>
        <v>Alat Rumah Tangga</v>
      </c>
      <c r="U51" s="1416">
        <f t="shared" si="46"/>
        <v>5</v>
      </c>
      <c r="V51" s="1417">
        <f t="shared" si="56"/>
        <v>180000</v>
      </c>
      <c r="W51" s="1418">
        <f t="shared" si="57"/>
        <v>5</v>
      </c>
      <c r="X51" s="1419">
        <f t="shared" si="49"/>
        <v>900000</v>
      </c>
      <c r="Y51" s="1419">
        <f t="shared" si="50"/>
        <v>0</v>
      </c>
      <c r="Z51" s="1571">
        <f t="shared" si="51"/>
        <v>0</v>
      </c>
      <c r="AA51" s="1571">
        <f t="shared" si="52"/>
        <v>0</v>
      </c>
      <c r="AB51" s="1572">
        <f t="shared" si="53"/>
        <v>0</v>
      </c>
      <c r="AC51" s="1572">
        <f t="shared" si="58"/>
        <v>0</v>
      </c>
      <c r="AD51" s="1572">
        <f t="shared" si="59"/>
        <v>0</v>
      </c>
      <c r="AE51" s="1419">
        <f t="shared" si="60"/>
        <v>900000</v>
      </c>
      <c r="AF51" s="1419">
        <f t="shared" si="54"/>
        <v>0</v>
      </c>
      <c r="AJ51" s="1415">
        <v>1</v>
      </c>
      <c r="AK51" s="1415" t="s">
        <v>242</v>
      </c>
      <c r="AO51" s="1419"/>
      <c r="AP51" s="1419"/>
    </row>
    <row r="52" spans="1:42" s="1415" customFormat="1" ht="31" customHeight="1" x14ac:dyDescent="0.15">
      <c r="A52" s="1376" t="str">
        <f t="shared" si="43"/>
        <v>02.06.02.01</v>
      </c>
      <c r="B52" s="1529">
        <v>29</v>
      </c>
      <c r="C52" s="1395" t="s">
        <v>1272</v>
      </c>
      <c r="D52" s="1495" t="s">
        <v>199</v>
      </c>
      <c r="E52" s="1565" t="s">
        <v>331</v>
      </c>
      <c r="F52" s="1395" t="s">
        <v>260</v>
      </c>
      <c r="G52" s="1568"/>
      <c r="H52" s="1565" t="s">
        <v>219</v>
      </c>
      <c r="I52" s="1395">
        <v>2006</v>
      </c>
      <c r="J52" s="1579"/>
      <c r="K52" s="1579"/>
      <c r="L52" s="1579"/>
      <c r="M52" s="1579"/>
      <c r="N52" s="1579"/>
      <c r="O52" s="1395" t="s">
        <v>81</v>
      </c>
      <c r="P52" s="1496">
        <v>1275000</v>
      </c>
      <c r="Q52" s="1530"/>
      <c r="R52" s="1618"/>
      <c r="S52" s="1435" t="str">
        <f t="shared" si="55"/>
        <v>02.06.02</v>
      </c>
      <c r="T52" s="1415" t="str">
        <f t="shared" si="45"/>
        <v>Alat Rumah Tangga</v>
      </c>
      <c r="U52" s="1416">
        <f t="shared" si="46"/>
        <v>5</v>
      </c>
      <c r="V52" s="1417">
        <f t="shared" si="56"/>
        <v>255000</v>
      </c>
      <c r="W52" s="1418">
        <f t="shared" si="57"/>
        <v>5</v>
      </c>
      <c r="X52" s="1419">
        <f t="shared" si="49"/>
        <v>1275000</v>
      </c>
      <c r="Y52" s="1419">
        <f t="shared" si="50"/>
        <v>0</v>
      </c>
      <c r="Z52" s="1571">
        <f t="shared" si="51"/>
        <v>0</v>
      </c>
      <c r="AA52" s="1571">
        <f t="shared" si="52"/>
        <v>0</v>
      </c>
      <c r="AB52" s="1572">
        <f t="shared" si="53"/>
        <v>0</v>
      </c>
      <c r="AC52" s="1572">
        <f t="shared" si="58"/>
        <v>0</v>
      </c>
      <c r="AD52" s="1572">
        <f t="shared" si="59"/>
        <v>0</v>
      </c>
      <c r="AE52" s="1419">
        <f t="shared" si="60"/>
        <v>1275000</v>
      </c>
      <c r="AF52" s="1419">
        <f t="shared" si="54"/>
        <v>0</v>
      </c>
      <c r="AJ52" s="1415">
        <v>1</v>
      </c>
      <c r="AK52" s="1415" t="s">
        <v>216</v>
      </c>
      <c r="AO52" s="1419"/>
      <c r="AP52" s="1419"/>
    </row>
    <row r="53" spans="1:42" s="1415" customFormat="1" ht="31" customHeight="1" x14ac:dyDescent="0.15">
      <c r="A53" s="1376" t="str">
        <f t="shared" si="43"/>
        <v>02.06.01.04</v>
      </c>
      <c r="B53" s="1529">
        <v>30</v>
      </c>
      <c r="C53" s="1395" t="s">
        <v>1282</v>
      </c>
      <c r="D53" s="1495" t="s">
        <v>187</v>
      </c>
      <c r="E53" s="1565" t="s">
        <v>331</v>
      </c>
      <c r="F53" s="1395" t="s">
        <v>207</v>
      </c>
      <c r="G53" s="1568"/>
      <c r="H53" s="1565" t="s">
        <v>190</v>
      </c>
      <c r="I53" s="1395">
        <v>2006</v>
      </c>
      <c r="J53" s="1579"/>
      <c r="K53" s="1579"/>
      <c r="L53" s="1579"/>
      <c r="M53" s="1579"/>
      <c r="N53" s="1579"/>
      <c r="O53" s="1395" t="s">
        <v>81</v>
      </c>
      <c r="P53" s="1496">
        <v>975000</v>
      </c>
      <c r="Q53" s="1530"/>
      <c r="R53" s="1618"/>
      <c r="S53" s="1435" t="str">
        <f t="shared" si="55"/>
        <v>02.06.01</v>
      </c>
      <c r="T53" s="1415" t="str">
        <f t="shared" si="45"/>
        <v>Alat Kantor</v>
      </c>
      <c r="U53" s="1416">
        <f t="shared" si="46"/>
        <v>5</v>
      </c>
      <c r="V53" s="1417">
        <f t="shared" si="56"/>
        <v>195000</v>
      </c>
      <c r="W53" s="1418">
        <f t="shared" si="57"/>
        <v>5</v>
      </c>
      <c r="X53" s="1419">
        <f t="shared" si="49"/>
        <v>975000</v>
      </c>
      <c r="Y53" s="1419">
        <f t="shared" si="50"/>
        <v>0</v>
      </c>
      <c r="Z53" s="1571">
        <f t="shared" si="51"/>
        <v>0</v>
      </c>
      <c r="AA53" s="1571">
        <f t="shared" si="52"/>
        <v>0</v>
      </c>
      <c r="AB53" s="1572">
        <f t="shared" si="53"/>
        <v>0</v>
      </c>
      <c r="AC53" s="1572">
        <f t="shared" si="58"/>
        <v>0</v>
      </c>
      <c r="AD53" s="1572">
        <f t="shared" si="59"/>
        <v>0</v>
      </c>
      <c r="AE53" s="1419">
        <f t="shared" si="60"/>
        <v>975000</v>
      </c>
      <c r="AF53" s="1419">
        <f t="shared" si="54"/>
        <v>0</v>
      </c>
      <c r="AJ53" s="1415">
        <v>1</v>
      </c>
      <c r="AK53" s="1415" t="s">
        <v>188</v>
      </c>
      <c r="AO53" s="1419"/>
      <c r="AP53" s="1419"/>
    </row>
    <row r="54" spans="1:42" s="1415" customFormat="1" ht="31" customHeight="1" x14ac:dyDescent="0.15">
      <c r="A54" s="1376" t="str">
        <f t="shared" si="43"/>
        <v>02.06.02.01</v>
      </c>
      <c r="B54" s="1529">
        <v>31</v>
      </c>
      <c r="C54" s="1395" t="s">
        <v>1861</v>
      </c>
      <c r="D54" s="1495" t="s">
        <v>264</v>
      </c>
      <c r="E54" s="1565" t="s">
        <v>331</v>
      </c>
      <c r="F54" s="1395" t="s">
        <v>197</v>
      </c>
      <c r="G54" s="1568"/>
      <c r="H54" s="1565" t="s">
        <v>217</v>
      </c>
      <c r="I54" s="1395">
        <v>2005</v>
      </c>
      <c r="J54" s="1579"/>
      <c r="K54" s="1579"/>
      <c r="L54" s="1579"/>
      <c r="M54" s="1579"/>
      <c r="N54" s="1579"/>
      <c r="O54" s="1395" t="s">
        <v>81</v>
      </c>
      <c r="P54" s="1496">
        <v>650000</v>
      </c>
      <c r="Q54" s="1530"/>
      <c r="R54" s="1618"/>
      <c r="S54" s="1435" t="str">
        <f t="shared" si="55"/>
        <v>02.06.02</v>
      </c>
      <c r="T54" s="1415" t="str">
        <f t="shared" si="45"/>
        <v>Alat Rumah Tangga</v>
      </c>
      <c r="U54" s="1416">
        <f t="shared" si="46"/>
        <v>5</v>
      </c>
      <c r="V54" s="1417">
        <f t="shared" si="56"/>
        <v>130000</v>
      </c>
      <c r="W54" s="1418">
        <f t="shared" si="57"/>
        <v>5</v>
      </c>
      <c r="X54" s="1419">
        <f t="shared" si="49"/>
        <v>650000</v>
      </c>
      <c r="Y54" s="1419">
        <f t="shared" si="50"/>
        <v>0</v>
      </c>
      <c r="Z54" s="1571">
        <f t="shared" si="51"/>
        <v>0</v>
      </c>
      <c r="AA54" s="1571">
        <f t="shared" si="52"/>
        <v>0</v>
      </c>
      <c r="AB54" s="1572">
        <f t="shared" si="53"/>
        <v>0</v>
      </c>
      <c r="AC54" s="1572">
        <f t="shared" si="58"/>
        <v>0</v>
      </c>
      <c r="AD54" s="1572">
        <f t="shared" si="59"/>
        <v>0</v>
      </c>
      <c r="AE54" s="1419">
        <f t="shared" si="60"/>
        <v>650000</v>
      </c>
      <c r="AF54" s="1419">
        <f t="shared" si="54"/>
        <v>0</v>
      </c>
      <c r="AJ54" s="1415">
        <v>1</v>
      </c>
      <c r="AK54" s="1415" t="s">
        <v>188</v>
      </c>
      <c r="AO54" s="1419"/>
      <c r="AP54" s="1419"/>
    </row>
    <row r="55" spans="1:42" s="1415" customFormat="1" ht="31" customHeight="1" x14ac:dyDescent="0.15">
      <c r="A55" s="1376" t="str">
        <f t="shared" si="43"/>
        <v>02.06.02.01</v>
      </c>
      <c r="B55" s="1529">
        <v>32</v>
      </c>
      <c r="C55" s="1395" t="s">
        <v>1861</v>
      </c>
      <c r="D55" s="1495" t="s">
        <v>264</v>
      </c>
      <c r="E55" s="1565" t="s">
        <v>331</v>
      </c>
      <c r="F55" s="1395" t="s">
        <v>197</v>
      </c>
      <c r="G55" s="1568"/>
      <c r="H55" s="1565" t="s">
        <v>217</v>
      </c>
      <c r="I55" s="1395">
        <v>2005</v>
      </c>
      <c r="J55" s="1579"/>
      <c r="K55" s="1579"/>
      <c r="L55" s="1579"/>
      <c r="M55" s="1579"/>
      <c r="N55" s="1579"/>
      <c r="O55" s="1395" t="s">
        <v>81</v>
      </c>
      <c r="P55" s="1496">
        <v>750000</v>
      </c>
      <c r="Q55" s="1530"/>
      <c r="R55" s="1618"/>
      <c r="S55" s="1435" t="str">
        <f t="shared" si="55"/>
        <v>02.06.02</v>
      </c>
      <c r="T55" s="1415" t="str">
        <f t="shared" si="45"/>
        <v>Alat Rumah Tangga</v>
      </c>
      <c r="U55" s="1416">
        <f t="shared" si="46"/>
        <v>5</v>
      </c>
      <c r="V55" s="1417">
        <f t="shared" si="56"/>
        <v>150000</v>
      </c>
      <c r="W55" s="1418">
        <f t="shared" si="57"/>
        <v>5</v>
      </c>
      <c r="X55" s="1419">
        <f t="shared" si="49"/>
        <v>750000</v>
      </c>
      <c r="Y55" s="1419">
        <f t="shared" si="50"/>
        <v>0</v>
      </c>
      <c r="Z55" s="1571">
        <f t="shared" si="51"/>
        <v>0</v>
      </c>
      <c r="AA55" s="1571">
        <f t="shared" si="52"/>
        <v>0</v>
      </c>
      <c r="AB55" s="1572">
        <f t="shared" si="53"/>
        <v>0</v>
      </c>
      <c r="AC55" s="1572">
        <f t="shared" si="58"/>
        <v>0</v>
      </c>
      <c r="AD55" s="1572">
        <f t="shared" si="59"/>
        <v>0</v>
      </c>
      <c r="AE55" s="1419">
        <f t="shared" si="60"/>
        <v>750000</v>
      </c>
      <c r="AF55" s="1419">
        <f t="shared" si="54"/>
        <v>0</v>
      </c>
      <c r="AJ55" s="1415">
        <v>1</v>
      </c>
      <c r="AK55" s="1415" t="s">
        <v>265</v>
      </c>
      <c r="AO55" s="1419"/>
      <c r="AP55" s="1419"/>
    </row>
    <row r="56" spans="1:42" s="1415" customFormat="1" ht="31" customHeight="1" x14ac:dyDescent="0.15">
      <c r="A56" s="1376" t="str">
        <f t="shared" si="43"/>
        <v>02.06.01.04</v>
      </c>
      <c r="B56" s="1529">
        <v>33</v>
      </c>
      <c r="C56" s="1395" t="s">
        <v>1282</v>
      </c>
      <c r="D56" s="1495" t="s">
        <v>187</v>
      </c>
      <c r="E56" s="1565" t="s">
        <v>331</v>
      </c>
      <c r="F56" s="1395" t="s">
        <v>207</v>
      </c>
      <c r="G56" s="1568"/>
      <c r="H56" s="1565" t="s">
        <v>190</v>
      </c>
      <c r="I56" s="1395">
        <v>2006</v>
      </c>
      <c r="J56" s="1579"/>
      <c r="K56" s="1579"/>
      <c r="L56" s="1579"/>
      <c r="M56" s="1579"/>
      <c r="N56" s="1579"/>
      <c r="O56" s="1395" t="s">
        <v>81</v>
      </c>
      <c r="P56" s="1496">
        <v>2730000</v>
      </c>
      <c r="Q56" s="1530"/>
      <c r="R56" s="1618"/>
      <c r="S56" s="1435" t="str">
        <f t="shared" si="55"/>
        <v>02.06.01</v>
      </c>
      <c r="T56" s="1415" t="str">
        <f t="shared" ref="T56:T87" si="61">VLOOKUP(S56,UE,3,FALSE)</f>
        <v>Alat Kantor</v>
      </c>
      <c r="U56" s="1416">
        <f t="shared" ref="U56:U87" si="62">VLOOKUP(S56,UE,4,FALSE)</f>
        <v>5</v>
      </c>
      <c r="V56" s="1417">
        <f t="shared" si="56"/>
        <v>546000</v>
      </c>
      <c r="W56" s="1418">
        <f t="shared" si="57"/>
        <v>5</v>
      </c>
      <c r="X56" s="1419">
        <f t="shared" si="49"/>
        <v>2730000</v>
      </c>
      <c r="Y56" s="1419">
        <f t="shared" si="50"/>
        <v>0</v>
      </c>
      <c r="Z56" s="1571">
        <f t="shared" si="51"/>
        <v>0</v>
      </c>
      <c r="AA56" s="1571">
        <f t="shared" si="52"/>
        <v>0</v>
      </c>
      <c r="AB56" s="1572">
        <f t="shared" si="53"/>
        <v>0</v>
      </c>
      <c r="AC56" s="1572">
        <f t="shared" si="58"/>
        <v>0</v>
      </c>
      <c r="AD56" s="1572">
        <f t="shared" si="59"/>
        <v>0</v>
      </c>
      <c r="AE56" s="1419">
        <f t="shared" si="60"/>
        <v>2730000</v>
      </c>
      <c r="AF56" s="1419">
        <f t="shared" si="54"/>
        <v>0</v>
      </c>
      <c r="AJ56" s="1415">
        <v>1</v>
      </c>
      <c r="AK56" s="1415" t="s">
        <v>188</v>
      </c>
      <c r="AO56" s="1419"/>
      <c r="AP56" s="1419"/>
    </row>
    <row r="57" spans="1:42" s="1415" customFormat="1" ht="31" customHeight="1" x14ac:dyDescent="0.15">
      <c r="A57" s="1376" t="str">
        <f t="shared" si="43"/>
        <v>02.06.02.01</v>
      </c>
      <c r="B57" s="1529">
        <v>34</v>
      </c>
      <c r="C57" s="1395" t="s">
        <v>1256</v>
      </c>
      <c r="D57" s="1495" t="s">
        <v>195</v>
      </c>
      <c r="E57" s="1565" t="s">
        <v>331</v>
      </c>
      <c r="F57" s="1395" t="s">
        <v>230</v>
      </c>
      <c r="G57" s="1568"/>
      <c r="H57" s="1565" t="s">
        <v>198</v>
      </c>
      <c r="I57" s="1395">
        <v>2006</v>
      </c>
      <c r="J57" s="1579"/>
      <c r="K57" s="1579"/>
      <c r="L57" s="1579"/>
      <c r="M57" s="1579"/>
      <c r="N57" s="1579"/>
      <c r="O57" s="1395" t="s">
        <v>81</v>
      </c>
      <c r="P57" s="1496">
        <v>937500</v>
      </c>
      <c r="Q57" s="1530"/>
      <c r="R57" s="1618"/>
      <c r="S57" s="1435" t="str">
        <f t="shared" si="55"/>
        <v>02.06.02</v>
      </c>
      <c r="T57" s="1415" t="str">
        <f t="shared" si="61"/>
        <v>Alat Rumah Tangga</v>
      </c>
      <c r="U57" s="1416">
        <f t="shared" si="62"/>
        <v>5</v>
      </c>
      <c r="V57" s="1417">
        <f t="shared" si="56"/>
        <v>187500</v>
      </c>
      <c r="W57" s="1418">
        <f t="shared" si="57"/>
        <v>5</v>
      </c>
      <c r="X57" s="1419">
        <f t="shared" si="49"/>
        <v>937500</v>
      </c>
      <c r="Y57" s="1419">
        <f t="shared" si="50"/>
        <v>0</v>
      </c>
      <c r="Z57" s="1571">
        <f t="shared" si="51"/>
        <v>0</v>
      </c>
      <c r="AA57" s="1571">
        <f t="shared" si="52"/>
        <v>0</v>
      </c>
      <c r="AB57" s="1572">
        <f t="shared" si="53"/>
        <v>0</v>
      </c>
      <c r="AC57" s="1572">
        <f t="shared" si="58"/>
        <v>0</v>
      </c>
      <c r="AD57" s="1572">
        <f t="shared" si="59"/>
        <v>0</v>
      </c>
      <c r="AE57" s="1419">
        <f t="shared" si="60"/>
        <v>937500</v>
      </c>
      <c r="AF57" s="1419">
        <f t="shared" si="54"/>
        <v>0</v>
      </c>
      <c r="AJ57" s="1415">
        <v>1</v>
      </c>
      <c r="AK57" s="1415" t="s">
        <v>196</v>
      </c>
      <c r="AO57" s="1419"/>
      <c r="AP57" s="1419"/>
    </row>
    <row r="58" spans="1:42" s="1415" customFormat="1" ht="31" customHeight="1" x14ac:dyDescent="0.15">
      <c r="A58" s="1376" t="str">
        <f t="shared" si="43"/>
        <v>02.06.02.01</v>
      </c>
      <c r="B58" s="1529">
        <v>35</v>
      </c>
      <c r="C58" s="1395" t="s">
        <v>1256</v>
      </c>
      <c r="D58" s="1495" t="s">
        <v>195</v>
      </c>
      <c r="E58" s="1565" t="s">
        <v>331</v>
      </c>
      <c r="F58" s="1395" t="s">
        <v>230</v>
      </c>
      <c r="G58" s="1568"/>
      <c r="H58" s="1565" t="s">
        <v>198</v>
      </c>
      <c r="I58" s="1395">
        <v>2005</v>
      </c>
      <c r="J58" s="1579"/>
      <c r="K58" s="1579"/>
      <c r="L58" s="1579"/>
      <c r="M58" s="1579"/>
      <c r="N58" s="1579"/>
      <c r="O58" s="1395" t="s">
        <v>81</v>
      </c>
      <c r="P58" s="1496">
        <v>1050000</v>
      </c>
      <c r="Q58" s="1530"/>
      <c r="R58" s="1618"/>
      <c r="S58" s="1435" t="str">
        <f t="shared" si="55"/>
        <v>02.06.02</v>
      </c>
      <c r="T58" s="1415" t="str">
        <f t="shared" si="61"/>
        <v>Alat Rumah Tangga</v>
      </c>
      <c r="U58" s="1416">
        <f t="shared" si="62"/>
        <v>5</v>
      </c>
      <c r="V58" s="1417">
        <f t="shared" si="56"/>
        <v>210000</v>
      </c>
      <c r="W58" s="1418">
        <f t="shared" si="57"/>
        <v>5</v>
      </c>
      <c r="X58" s="1419">
        <f t="shared" si="49"/>
        <v>1050000</v>
      </c>
      <c r="Y58" s="1419">
        <f t="shared" si="50"/>
        <v>0</v>
      </c>
      <c r="Z58" s="1571">
        <f t="shared" si="51"/>
        <v>0</v>
      </c>
      <c r="AA58" s="1571">
        <f t="shared" si="52"/>
        <v>0</v>
      </c>
      <c r="AB58" s="1572">
        <f t="shared" si="53"/>
        <v>0</v>
      </c>
      <c r="AC58" s="1572">
        <f t="shared" si="58"/>
        <v>0</v>
      </c>
      <c r="AD58" s="1572">
        <f t="shared" si="59"/>
        <v>0</v>
      </c>
      <c r="AE58" s="1419">
        <f t="shared" si="60"/>
        <v>1050000</v>
      </c>
      <c r="AF58" s="1419">
        <f t="shared" si="54"/>
        <v>0</v>
      </c>
      <c r="AJ58" s="1415">
        <v>1</v>
      </c>
      <c r="AK58" s="1415" t="s">
        <v>242</v>
      </c>
      <c r="AO58" s="1419"/>
      <c r="AP58" s="1419"/>
    </row>
    <row r="59" spans="1:42" s="1415" customFormat="1" ht="31" customHeight="1" x14ac:dyDescent="0.15">
      <c r="A59" s="1376" t="str">
        <f t="shared" si="43"/>
        <v>02.06.01.04</v>
      </c>
      <c r="B59" s="1529">
        <v>36</v>
      </c>
      <c r="C59" s="1395" t="s">
        <v>1282</v>
      </c>
      <c r="D59" s="1495" t="s">
        <v>187</v>
      </c>
      <c r="E59" s="1565" t="s">
        <v>331</v>
      </c>
      <c r="F59" s="1395" t="s">
        <v>272</v>
      </c>
      <c r="G59" s="1568"/>
      <c r="H59" s="1565" t="s">
        <v>190</v>
      </c>
      <c r="I59" s="1395">
        <v>2004</v>
      </c>
      <c r="J59" s="1579"/>
      <c r="K59" s="1579"/>
      <c r="L59" s="1579"/>
      <c r="M59" s="1579"/>
      <c r="N59" s="1579"/>
      <c r="O59" s="1395" t="s">
        <v>81</v>
      </c>
      <c r="P59" s="1496">
        <v>1105000</v>
      </c>
      <c r="Q59" s="1530"/>
      <c r="R59" s="1618"/>
      <c r="S59" s="1435" t="str">
        <f t="shared" si="55"/>
        <v>02.06.01</v>
      </c>
      <c r="T59" s="1415" t="str">
        <f t="shared" si="61"/>
        <v>Alat Kantor</v>
      </c>
      <c r="U59" s="1416">
        <f t="shared" si="62"/>
        <v>5</v>
      </c>
      <c r="V59" s="1417">
        <f t="shared" si="56"/>
        <v>221000</v>
      </c>
      <c r="W59" s="1418">
        <f t="shared" si="57"/>
        <v>5</v>
      </c>
      <c r="X59" s="1419">
        <f t="shared" si="49"/>
        <v>1105000</v>
      </c>
      <c r="Y59" s="1419">
        <f t="shared" si="50"/>
        <v>0</v>
      </c>
      <c r="Z59" s="1571">
        <f t="shared" si="51"/>
        <v>0</v>
      </c>
      <c r="AA59" s="1571">
        <f t="shared" si="52"/>
        <v>0</v>
      </c>
      <c r="AB59" s="1572">
        <f t="shared" si="53"/>
        <v>0</v>
      </c>
      <c r="AC59" s="1572">
        <f t="shared" si="58"/>
        <v>0</v>
      </c>
      <c r="AD59" s="1572">
        <f t="shared" si="59"/>
        <v>0</v>
      </c>
      <c r="AE59" s="1419">
        <f t="shared" si="60"/>
        <v>1105000</v>
      </c>
      <c r="AF59" s="1419">
        <f t="shared" si="54"/>
        <v>0</v>
      </c>
      <c r="AJ59" s="1415">
        <v>1</v>
      </c>
      <c r="AK59" s="1415" t="s">
        <v>188</v>
      </c>
      <c r="AO59" s="1419"/>
      <c r="AP59" s="1419"/>
    </row>
    <row r="60" spans="1:42" s="1415" customFormat="1" ht="31" customHeight="1" x14ac:dyDescent="0.15">
      <c r="A60" s="1376" t="str">
        <f t="shared" si="43"/>
        <v>02.06.02.01</v>
      </c>
      <c r="B60" s="1529">
        <v>37</v>
      </c>
      <c r="C60" s="1395" t="s">
        <v>1861</v>
      </c>
      <c r="D60" s="1495" t="s">
        <v>264</v>
      </c>
      <c r="E60" s="1565" t="s">
        <v>331</v>
      </c>
      <c r="F60" s="1395" t="s">
        <v>197</v>
      </c>
      <c r="G60" s="1568"/>
      <c r="H60" s="1565" t="s">
        <v>217</v>
      </c>
      <c r="I60" s="1395">
        <v>2005</v>
      </c>
      <c r="J60" s="1579"/>
      <c r="K60" s="1579"/>
      <c r="L60" s="1579"/>
      <c r="M60" s="1579"/>
      <c r="N60" s="1579"/>
      <c r="O60" s="1395" t="s">
        <v>81</v>
      </c>
      <c r="P60" s="1496">
        <v>750000</v>
      </c>
      <c r="Q60" s="1530"/>
      <c r="R60" s="1618"/>
      <c r="S60" s="1435" t="str">
        <f t="shared" si="55"/>
        <v>02.06.02</v>
      </c>
      <c r="T60" s="1415" t="str">
        <f t="shared" si="61"/>
        <v>Alat Rumah Tangga</v>
      </c>
      <c r="U60" s="1416">
        <f t="shared" si="62"/>
        <v>5</v>
      </c>
      <c r="V60" s="1417">
        <f t="shared" si="56"/>
        <v>150000</v>
      </c>
      <c r="W60" s="1418">
        <f t="shared" si="57"/>
        <v>5</v>
      </c>
      <c r="X60" s="1419">
        <f t="shared" si="49"/>
        <v>750000</v>
      </c>
      <c r="Y60" s="1419">
        <f t="shared" si="50"/>
        <v>0</v>
      </c>
      <c r="Z60" s="1571">
        <f t="shared" si="51"/>
        <v>0</v>
      </c>
      <c r="AA60" s="1571">
        <f t="shared" si="52"/>
        <v>0</v>
      </c>
      <c r="AB60" s="1572">
        <f t="shared" si="53"/>
        <v>0</v>
      </c>
      <c r="AC60" s="1572">
        <f t="shared" si="58"/>
        <v>0</v>
      </c>
      <c r="AD60" s="1572">
        <f t="shared" si="59"/>
        <v>0</v>
      </c>
      <c r="AE60" s="1419">
        <f t="shared" si="60"/>
        <v>750000</v>
      </c>
      <c r="AF60" s="1419">
        <f t="shared" si="54"/>
        <v>0</v>
      </c>
      <c r="AJ60" s="1415">
        <v>1</v>
      </c>
      <c r="AK60" s="1415" t="s">
        <v>188</v>
      </c>
      <c r="AO60" s="1419"/>
      <c r="AP60" s="1419"/>
    </row>
    <row r="61" spans="1:42" s="1415" customFormat="1" ht="31" customHeight="1" x14ac:dyDescent="0.15">
      <c r="A61" s="1376" t="str">
        <f t="shared" si="43"/>
        <v>02.06.01.04</v>
      </c>
      <c r="B61" s="1529">
        <v>38</v>
      </c>
      <c r="C61" s="1395" t="s">
        <v>1758</v>
      </c>
      <c r="D61" s="1495" t="s">
        <v>244</v>
      </c>
      <c r="E61" s="1565" t="s">
        <v>331</v>
      </c>
      <c r="F61" s="1395" t="s">
        <v>197</v>
      </c>
      <c r="G61" s="1568"/>
      <c r="H61" s="1565" t="s">
        <v>279</v>
      </c>
      <c r="I61" s="1395">
        <v>2001</v>
      </c>
      <c r="J61" s="1579"/>
      <c r="K61" s="1579"/>
      <c r="L61" s="1579"/>
      <c r="M61" s="1579"/>
      <c r="N61" s="1579"/>
      <c r="O61" s="1395" t="s">
        <v>81</v>
      </c>
      <c r="P61" s="1496">
        <v>1787500</v>
      </c>
      <c r="Q61" s="1530"/>
      <c r="R61" s="1618"/>
      <c r="S61" s="1435" t="str">
        <f t="shared" si="55"/>
        <v>02.06.01</v>
      </c>
      <c r="T61" s="1415" t="str">
        <f t="shared" si="61"/>
        <v>Alat Kantor</v>
      </c>
      <c r="U61" s="1416">
        <f t="shared" si="62"/>
        <v>5</v>
      </c>
      <c r="V61" s="1417">
        <f t="shared" si="56"/>
        <v>357500</v>
      </c>
      <c r="W61" s="1418">
        <f t="shared" si="57"/>
        <v>5</v>
      </c>
      <c r="X61" s="1419">
        <f t="shared" si="49"/>
        <v>1787500</v>
      </c>
      <c r="Y61" s="1419">
        <f t="shared" si="50"/>
        <v>0</v>
      </c>
      <c r="Z61" s="1571">
        <f t="shared" si="51"/>
        <v>0</v>
      </c>
      <c r="AA61" s="1571">
        <f t="shared" si="52"/>
        <v>0</v>
      </c>
      <c r="AB61" s="1572">
        <f t="shared" si="53"/>
        <v>0</v>
      </c>
      <c r="AC61" s="1572">
        <f t="shared" si="58"/>
        <v>0</v>
      </c>
      <c r="AD61" s="1572">
        <f t="shared" si="59"/>
        <v>0</v>
      </c>
      <c r="AE61" s="1419">
        <f t="shared" si="60"/>
        <v>1787500</v>
      </c>
      <c r="AF61" s="1419">
        <f t="shared" si="54"/>
        <v>0</v>
      </c>
      <c r="AJ61" s="1415">
        <v>1</v>
      </c>
      <c r="AK61" s="1415" t="s">
        <v>245</v>
      </c>
      <c r="AO61" s="1419"/>
      <c r="AP61" s="1419"/>
    </row>
    <row r="62" spans="1:42" s="1415" customFormat="1" ht="31" customHeight="1" x14ac:dyDescent="0.15">
      <c r="A62" s="1376" t="str">
        <f t="shared" si="43"/>
        <v>02.06.02.01</v>
      </c>
      <c r="B62" s="1529">
        <v>39</v>
      </c>
      <c r="C62" s="1395" t="s">
        <v>1861</v>
      </c>
      <c r="D62" s="1495" t="s">
        <v>264</v>
      </c>
      <c r="E62" s="1565" t="s">
        <v>331</v>
      </c>
      <c r="F62" s="1395" t="s">
        <v>197</v>
      </c>
      <c r="G62" s="1568"/>
      <c r="H62" s="1565" t="s">
        <v>217</v>
      </c>
      <c r="I62" s="1395">
        <v>2005</v>
      </c>
      <c r="J62" s="1579"/>
      <c r="K62" s="1579"/>
      <c r="L62" s="1579"/>
      <c r="M62" s="1579"/>
      <c r="N62" s="1579"/>
      <c r="O62" s="1395" t="s">
        <v>81</v>
      </c>
      <c r="P62" s="1496">
        <v>600000</v>
      </c>
      <c r="Q62" s="1530"/>
      <c r="R62" s="1618"/>
      <c r="S62" s="1435" t="str">
        <f t="shared" si="55"/>
        <v>02.06.02</v>
      </c>
      <c r="T62" s="1415" t="str">
        <f t="shared" si="61"/>
        <v>Alat Rumah Tangga</v>
      </c>
      <c r="U62" s="1416">
        <f t="shared" si="62"/>
        <v>5</v>
      </c>
      <c r="V62" s="1417">
        <f t="shared" si="56"/>
        <v>120000</v>
      </c>
      <c r="W62" s="1418">
        <f t="shared" si="57"/>
        <v>5</v>
      </c>
      <c r="X62" s="1419">
        <f t="shared" si="49"/>
        <v>600000</v>
      </c>
      <c r="Y62" s="1419">
        <f t="shared" si="50"/>
        <v>0</v>
      </c>
      <c r="Z62" s="1571">
        <f t="shared" si="51"/>
        <v>0</v>
      </c>
      <c r="AA62" s="1571">
        <f t="shared" si="52"/>
        <v>0</v>
      </c>
      <c r="AB62" s="1572">
        <f t="shared" si="53"/>
        <v>0</v>
      </c>
      <c r="AC62" s="1572">
        <f t="shared" si="58"/>
        <v>0</v>
      </c>
      <c r="AD62" s="1572">
        <f t="shared" si="59"/>
        <v>0</v>
      </c>
      <c r="AE62" s="1419">
        <f t="shared" si="60"/>
        <v>600000</v>
      </c>
      <c r="AF62" s="1419">
        <f t="shared" si="54"/>
        <v>0</v>
      </c>
      <c r="AJ62" s="1415">
        <v>1</v>
      </c>
      <c r="AK62" s="1415" t="s">
        <v>188</v>
      </c>
      <c r="AO62" s="1419"/>
      <c r="AP62" s="1419"/>
    </row>
    <row r="63" spans="1:42" s="1415" customFormat="1" ht="31" customHeight="1" x14ac:dyDescent="0.15">
      <c r="A63" s="1376" t="str">
        <f t="shared" si="43"/>
        <v>02.06.01.04</v>
      </c>
      <c r="B63" s="1529">
        <v>40</v>
      </c>
      <c r="C63" s="1395" t="s">
        <v>1757</v>
      </c>
      <c r="D63" s="1495" t="s">
        <v>244</v>
      </c>
      <c r="E63" s="1565" t="s">
        <v>331</v>
      </c>
      <c r="F63" s="1395" t="s">
        <v>197</v>
      </c>
      <c r="G63" s="1568"/>
      <c r="H63" s="1565" t="s">
        <v>229</v>
      </c>
      <c r="I63" s="1395">
        <v>2005</v>
      </c>
      <c r="J63" s="1579"/>
      <c r="K63" s="1579"/>
      <c r="L63" s="1579"/>
      <c r="M63" s="1579"/>
      <c r="N63" s="1579"/>
      <c r="O63" s="1395" t="s">
        <v>81</v>
      </c>
      <c r="P63" s="1496">
        <v>770000</v>
      </c>
      <c r="Q63" s="1530"/>
      <c r="R63" s="1618"/>
      <c r="S63" s="1435" t="str">
        <f t="shared" si="55"/>
        <v>02.06.01</v>
      </c>
      <c r="T63" s="1415" t="str">
        <f t="shared" si="61"/>
        <v>Alat Kantor</v>
      </c>
      <c r="U63" s="1416">
        <f t="shared" si="62"/>
        <v>5</v>
      </c>
      <c r="V63" s="1417">
        <f t="shared" si="56"/>
        <v>154000</v>
      </c>
      <c r="W63" s="1418">
        <f t="shared" si="57"/>
        <v>5</v>
      </c>
      <c r="X63" s="1419">
        <f t="shared" si="49"/>
        <v>770000</v>
      </c>
      <c r="Y63" s="1419">
        <f t="shared" si="50"/>
        <v>0</v>
      </c>
      <c r="Z63" s="1571">
        <f t="shared" si="51"/>
        <v>0</v>
      </c>
      <c r="AA63" s="1571">
        <f t="shared" si="52"/>
        <v>0</v>
      </c>
      <c r="AB63" s="1572">
        <f t="shared" si="53"/>
        <v>0</v>
      </c>
      <c r="AC63" s="1572">
        <f t="shared" si="58"/>
        <v>0</v>
      </c>
      <c r="AD63" s="1572">
        <f t="shared" si="59"/>
        <v>0</v>
      </c>
      <c r="AE63" s="1419">
        <f t="shared" si="60"/>
        <v>770000</v>
      </c>
      <c r="AF63" s="1419">
        <f t="shared" si="54"/>
        <v>0</v>
      </c>
      <c r="AJ63" s="1415">
        <v>1</v>
      </c>
      <c r="AK63" s="1415" t="s">
        <v>188</v>
      </c>
      <c r="AO63" s="1419"/>
      <c r="AP63" s="1419"/>
    </row>
    <row r="64" spans="1:42" s="1415" customFormat="1" ht="31" customHeight="1" x14ac:dyDescent="0.15">
      <c r="A64" s="1376" t="str">
        <f t="shared" si="43"/>
        <v>02.06.02.01</v>
      </c>
      <c r="B64" s="1529">
        <v>41</v>
      </c>
      <c r="C64" s="1395" t="s">
        <v>1256</v>
      </c>
      <c r="D64" s="1495" t="s">
        <v>195</v>
      </c>
      <c r="E64" s="1565" t="s">
        <v>331</v>
      </c>
      <c r="F64" s="1395" t="s">
        <v>230</v>
      </c>
      <c r="G64" s="1568"/>
      <c r="H64" s="1565" t="s">
        <v>198</v>
      </c>
      <c r="I64" s="1395">
        <v>2006</v>
      </c>
      <c r="J64" s="1579"/>
      <c r="K64" s="1579"/>
      <c r="L64" s="1579"/>
      <c r="M64" s="1579"/>
      <c r="N64" s="1579"/>
      <c r="O64" s="1395" t="s">
        <v>81</v>
      </c>
      <c r="P64" s="1496">
        <v>600000</v>
      </c>
      <c r="Q64" s="1530"/>
      <c r="R64" s="1618"/>
      <c r="S64" s="1435" t="str">
        <f t="shared" si="55"/>
        <v>02.06.02</v>
      </c>
      <c r="T64" s="1415" t="str">
        <f t="shared" si="61"/>
        <v>Alat Rumah Tangga</v>
      </c>
      <c r="U64" s="1416">
        <f t="shared" si="62"/>
        <v>5</v>
      </c>
      <c r="V64" s="1417">
        <f t="shared" si="56"/>
        <v>120000</v>
      </c>
      <c r="W64" s="1418">
        <f t="shared" si="57"/>
        <v>5</v>
      </c>
      <c r="X64" s="1419">
        <f t="shared" si="49"/>
        <v>600000</v>
      </c>
      <c r="Y64" s="1419">
        <f t="shared" si="50"/>
        <v>0</v>
      </c>
      <c r="Z64" s="1571">
        <f t="shared" si="51"/>
        <v>0</v>
      </c>
      <c r="AA64" s="1571">
        <f t="shared" si="52"/>
        <v>0</v>
      </c>
      <c r="AB64" s="1572">
        <f t="shared" si="53"/>
        <v>0</v>
      </c>
      <c r="AC64" s="1572">
        <f t="shared" si="58"/>
        <v>0</v>
      </c>
      <c r="AD64" s="1572">
        <f t="shared" si="59"/>
        <v>0</v>
      </c>
      <c r="AE64" s="1419">
        <f t="shared" si="60"/>
        <v>600000</v>
      </c>
      <c r="AF64" s="1419">
        <f t="shared" si="54"/>
        <v>0</v>
      </c>
      <c r="AJ64" s="1415">
        <v>1</v>
      </c>
      <c r="AK64" s="1415" t="s">
        <v>242</v>
      </c>
      <c r="AO64" s="1419"/>
      <c r="AP64" s="1419"/>
    </row>
    <row r="65" spans="1:45" s="1415" customFormat="1" ht="31" customHeight="1" x14ac:dyDescent="0.15">
      <c r="A65" s="1376" t="str">
        <f t="shared" si="43"/>
        <v>02.06.02.01</v>
      </c>
      <c r="B65" s="1529">
        <v>42</v>
      </c>
      <c r="C65" s="1395" t="s">
        <v>1259</v>
      </c>
      <c r="D65" s="1495" t="s">
        <v>191</v>
      </c>
      <c r="E65" s="1565" t="s">
        <v>331</v>
      </c>
      <c r="F65" s="1395" t="s">
        <v>271</v>
      </c>
      <c r="G65" s="1568"/>
      <c r="H65" s="1565" t="s">
        <v>198</v>
      </c>
      <c r="I65" s="1395">
        <v>2006</v>
      </c>
      <c r="J65" s="1579"/>
      <c r="K65" s="1579"/>
      <c r="L65" s="1579"/>
      <c r="M65" s="1579"/>
      <c r="N65" s="1579"/>
      <c r="O65" s="1395" t="s">
        <v>81</v>
      </c>
      <c r="P65" s="1496">
        <v>750000</v>
      </c>
      <c r="Q65" s="1530"/>
      <c r="R65" s="1618"/>
      <c r="S65" s="1435" t="str">
        <f t="shared" si="55"/>
        <v>02.06.02</v>
      </c>
      <c r="T65" s="1415" t="str">
        <f t="shared" si="61"/>
        <v>Alat Rumah Tangga</v>
      </c>
      <c r="U65" s="1416">
        <f t="shared" si="62"/>
        <v>5</v>
      </c>
      <c r="V65" s="1417">
        <f t="shared" si="56"/>
        <v>150000</v>
      </c>
      <c r="W65" s="1418">
        <f t="shared" si="57"/>
        <v>5</v>
      </c>
      <c r="X65" s="1419">
        <f t="shared" si="49"/>
        <v>750000</v>
      </c>
      <c r="Y65" s="1419">
        <f t="shared" si="50"/>
        <v>0</v>
      </c>
      <c r="Z65" s="1571">
        <f t="shared" si="51"/>
        <v>0</v>
      </c>
      <c r="AA65" s="1571">
        <f t="shared" si="52"/>
        <v>0</v>
      </c>
      <c r="AB65" s="1572">
        <f t="shared" si="53"/>
        <v>0</v>
      </c>
      <c r="AC65" s="1572">
        <f t="shared" si="58"/>
        <v>0</v>
      </c>
      <c r="AD65" s="1572">
        <f t="shared" si="59"/>
        <v>0</v>
      </c>
      <c r="AE65" s="1419">
        <f t="shared" si="60"/>
        <v>750000</v>
      </c>
      <c r="AF65" s="1419">
        <f t="shared" si="54"/>
        <v>0</v>
      </c>
      <c r="AJ65" s="1415">
        <v>1</v>
      </c>
      <c r="AK65" s="1415" t="s">
        <v>242</v>
      </c>
      <c r="AO65" s="1419"/>
      <c r="AP65" s="1419"/>
    </row>
    <row r="66" spans="1:45" s="1415" customFormat="1" ht="31" customHeight="1" x14ac:dyDescent="0.15">
      <c r="A66" s="1376" t="str">
        <f t="shared" si="43"/>
        <v>02.06.01.04</v>
      </c>
      <c r="B66" s="1529">
        <v>43</v>
      </c>
      <c r="C66" s="1395" t="s">
        <v>1282</v>
      </c>
      <c r="D66" s="1495" t="s">
        <v>187</v>
      </c>
      <c r="E66" s="1565" t="s">
        <v>331</v>
      </c>
      <c r="F66" s="1395" t="s">
        <v>285</v>
      </c>
      <c r="G66" s="1568"/>
      <c r="H66" s="1565" t="s">
        <v>190</v>
      </c>
      <c r="I66" s="1395">
        <v>2006</v>
      </c>
      <c r="J66" s="1579"/>
      <c r="K66" s="1579"/>
      <c r="L66" s="1579"/>
      <c r="M66" s="1579"/>
      <c r="N66" s="1579"/>
      <c r="O66" s="1395" t="s">
        <v>81</v>
      </c>
      <c r="P66" s="1496">
        <v>2100000</v>
      </c>
      <c r="Q66" s="1530"/>
      <c r="R66" s="1618"/>
      <c r="S66" s="1435" t="str">
        <f t="shared" si="55"/>
        <v>02.06.01</v>
      </c>
      <c r="T66" s="1415" t="str">
        <f t="shared" si="61"/>
        <v>Alat Kantor</v>
      </c>
      <c r="U66" s="1416">
        <f t="shared" si="62"/>
        <v>5</v>
      </c>
      <c r="V66" s="1417">
        <f t="shared" si="56"/>
        <v>420000</v>
      </c>
      <c r="W66" s="1418">
        <f t="shared" si="57"/>
        <v>5</v>
      </c>
      <c r="X66" s="1419">
        <f t="shared" si="49"/>
        <v>2100000</v>
      </c>
      <c r="Y66" s="1419">
        <f t="shared" si="50"/>
        <v>0</v>
      </c>
      <c r="Z66" s="1571">
        <f t="shared" si="51"/>
        <v>0</v>
      </c>
      <c r="AA66" s="1571">
        <f t="shared" si="52"/>
        <v>0</v>
      </c>
      <c r="AB66" s="1572">
        <f t="shared" si="53"/>
        <v>0</v>
      </c>
      <c r="AC66" s="1572">
        <f t="shared" si="58"/>
        <v>0</v>
      </c>
      <c r="AD66" s="1572">
        <f t="shared" si="59"/>
        <v>0</v>
      </c>
      <c r="AE66" s="1419">
        <f t="shared" si="60"/>
        <v>2100000</v>
      </c>
      <c r="AF66" s="1419">
        <f t="shared" si="54"/>
        <v>0</v>
      </c>
      <c r="AJ66" s="1415">
        <v>1</v>
      </c>
      <c r="AK66" s="1415" t="s">
        <v>188</v>
      </c>
      <c r="AO66" s="1419"/>
      <c r="AP66" s="1419"/>
    </row>
    <row r="67" spans="1:45" s="1415" customFormat="1" ht="31" customHeight="1" x14ac:dyDescent="0.15">
      <c r="A67" s="1376" t="str">
        <f t="shared" si="43"/>
        <v>02.06.01.01</v>
      </c>
      <c r="B67" s="1529">
        <v>44</v>
      </c>
      <c r="C67" s="1395" t="s">
        <v>1261</v>
      </c>
      <c r="D67" s="1495" t="s">
        <v>286</v>
      </c>
      <c r="E67" s="1565" t="s">
        <v>361</v>
      </c>
      <c r="F67" s="1395" t="s">
        <v>288</v>
      </c>
      <c r="G67" s="1568"/>
      <c r="H67" s="1565" t="s">
        <v>211</v>
      </c>
      <c r="I67" s="1395">
        <v>2006</v>
      </c>
      <c r="J67" s="1579"/>
      <c r="K67" s="1579"/>
      <c r="L67" s="1579"/>
      <c r="M67" s="1579"/>
      <c r="N67" s="1579"/>
      <c r="O67" s="1395" t="s">
        <v>81</v>
      </c>
      <c r="P67" s="1496">
        <v>5625000</v>
      </c>
      <c r="Q67" s="1530"/>
      <c r="R67" s="1618"/>
      <c r="S67" s="1435" t="str">
        <f t="shared" si="55"/>
        <v>02.06.01</v>
      </c>
      <c r="T67" s="1415" t="str">
        <f t="shared" si="61"/>
        <v>Alat Kantor</v>
      </c>
      <c r="U67" s="1416">
        <f t="shared" si="62"/>
        <v>5</v>
      </c>
      <c r="V67" s="1417">
        <f t="shared" si="56"/>
        <v>1125000</v>
      </c>
      <c r="W67" s="1418">
        <f t="shared" si="57"/>
        <v>5</v>
      </c>
      <c r="X67" s="1419">
        <f t="shared" si="49"/>
        <v>5625000</v>
      </c>
      <c r="Y67" s="1419">
        <f t="shared" si="50"/>
        <v>0</v>
      </c>
      <c r="Z67" s="1571">
        <f t="shared" si="51"/>
        <v>0</v>
      </c>
      <c r="AA67" s="1571">
        <f t="shared" si="52"/>
        <v>0</v>
      </c>
      <c r="AB67" s="1572">
        <f t="shared" si="53"/>
        <v>0</v>
      </c>
      <c r="AC67" s="1572">
        <f t="shared" si="58"/>
        <v>0</v>
      </c>
      <c r="AD67" s="1572">
        <f t="shared" si="59"/>
        <v>0</v>
      </c>
      <c r="AE67" s="1419">
        <f t="shared" si="60"/>
        <v>5625000</v>
      </c>
      <c r="AF67" s="1419">
        <f t="shared" si="54"/>
        <v>0</v>
      </c>
      <c r="AJ67" s="1415">
        <v>2</v>
      </c>
      <c r="AK67" s="1415" t="s">
        <v>287</v>
      </c>
      <c r="AO67" s="1419"/>
      <c r="AP67" s="1419"/>
    </row>
    <row r="68" spans="1:45" s="1415" customFormat="1" ht="31" customHeight="1" x14ac:dyDescent="0.15">
      <c r="A68" s="1376" t="str">
        <f t="shared" si="43"/>
        <v>02.06.02.01</v>
      </c>
      <c r="B68" s="1529">
        <v>45</v>
      </c>
      <c r="C68" s="1395" t="s">
        <v>1256</v>
      </c>
      <c r="D68" s="1495" t="s">
        <v>195</v>
      </c>
      <c r="E68" s="1565" t="s">
        <v>331</v>
      </c>
      <c r="F68" s="1395" t="s">
        <v>259</v>
      </c>
      <c r="G68" s="1568"/>
      <c r="H68" s="1565" t="s">
        <v>198</v>
      </c>
      <c r="I68" s="1395">
        <v>2006</v>
      </c>
      <c r="J68" s="1579"/>
      <c r="K68" s="1579"/>
      <c r="L68" s="1579"/>
      <c r="M68" s="1579"/>
      <c r="N68" s="1579"/>
      <c r="O68" s="1395" t="s">
        <v>81</v>
      </c>
      <c r="P68" s="1496">
        <v>600000</v>
      </c>
      <c r="Q68" s="1530"/>
      <c r="R68" s="1618"/>
      <c r="S68" s="1435" t="str">
        <f t="shared" si="55"/>
        <v>02.06.02</v>
      </c>
      <c r="T68" s="1415" t="str">
        <f t="shared" si="61"/>
        <v>Alat Rumah Tangga</v>
      </c>
      <c r="U68" s="1416">
        <f t="shared" si="62"/>
        <v>5</v>
      </c>
      <c r="V68" s="1417">
        <f t="shared" si="56"/>
        <v>120000</v>
      </c>
      <c r="W68" s="1418">
        <f t="shared" si="57"/>
        <v>5</v>
      </c>
      <c r="X68" s="1419">
        <f t="shared" si="49"/>
        <v>600000</v>
      </c>
      <c r="Y68" s="1419">
        <f t="shared" si="50"/>
        <v>0</v>
      </c>
      <c r="Z68" s="1571">
        <f t="shared" si="51"/>
        <v>0</v>
      </c>
      <c r="AA68" s="1571">
        <f t="shared" si="52"/>
        <v>0</v>
      </c>
      <c r="AB68" s="1572">
        <f t="shared" si="53"/>
        <v>0</v>
      </c>
      <c r="AC68" s="1572">
        <f t="shared" si="58"/>
        <v>0</v>
      </c>
      <c r="AD68" s="1572">
        <f t="shared" si="59"/>
        <v>0</v>
      </c>
      <c r="AE68" s="1419">
        <f t="shared" si="60"/>
        <v>600000</v>
      </c>
      <c r="AF68" s="1419">
        <f t="shared" si="54"/>
        <v>0</v>
      </c>
      <c r="AJ68" s="1415">
        <v>1</v>
      </c>
      <c r="AK68" s="1415" t="s">
        <v>297</v>
      </c>
      <c r="AO68" s="1419"/>
      <c r="AP68" s="1419"/>
    </row>
    <row r="69" spans="1:45" s="1415" customFormat="1" ht="31" customHeight="1" x14ac:dyDescent="0.15">
      <c r="A69" s="1376" t="str">
        <f t="shared" si="43"/>
        <v>02.06.03.02</v>
      </c>
      <c r="B69" s="1529">
        <v>46</v>
      </c>
      <c r="C69" s="1395" t="s">
        <v>1277</v>
      </c>
      <c r="D69" s="1495" t="s">
        <v>933</v>
      </c>
      <c r="E69" s="1395" t="s">
        <v>334</v>
      </c>
      <c r="F69" s="1395" t="s">
        <v>205</v>
      </c>
      <c r="G69" s="1568"/>
      <c r="H69" s="1565"/>
      <c r="I69" s="1395">
        <v>2007</v>
      </c>
      <c r="J69" s="1579"/>
      <c r="K69" s="1579"/>
      <c r="L69" s="1579"/>
      <c r="M69" s="1579"/>
      <c r="N69" s="1579"/>
      <c r="O69" s="1395" t="s">
        <v>81</v>
      </c>
      <c r="P69" s="1496">
        <v>10988888.888888888</v>
      </c>
      <c r="Q69" s="1530"/>
      <c r="R69" s="1618"/>
      <c r="S69" s="1435" t="str">
        <f t="shared" si="55"/>
        <v>02.06.03</v>
      </c>
      <c r="T69" s="1415" t="str">
        <f t="shared" si="61"/>
        <v>Peralatan Komputer</v>
      </c>
      <c r="U69" s="1416">
        <f t="shared" si="62"/>
        <v>4</v>
      </c>
      <c r="V69" s="1417">
        <f t="shared" si="56"/>
        <v>2747222.222222222</v>
      </c>
      <c r="W69" s="1418">
        <f t="shared" si="57"/>
        <v>4</v>
      </c>
      <c r="X69" s="1419">
        <f t="shared" si="49"/>
        <v>10988888.888888888</v>
      </c>
      <c r="Y69" s="1419">
        <f t="shared" si="50"/>
        <v>0</v>
      </c>
      <c r="Z69" s="1571">
        <f t="shared" si="51"/>
        <v>0</v>
      </c>
      <c r="AA69" s="1571">
        <f t="shared" si="52"/>
        <v>0</v>
      </c>
      <c r="AB69" s="1572">
        <f t="shared" si="53"/>
        <v>0</v>
      </c>
      <c r="AC69" s="1572">
        <f t="shared" si="58"/>
        <v>0</v>
      </c>
      <c r="AD69" s="1572">
        <f t="shared" si="59"/>
        <v>0</v>
      </c>
      <c r="AE69" s="1419">
        <f t="shared" si="60"/>
        <v>10988888.888888888</v>
      </c>
      <c r="AF69" s="1419">
        <f t="shared" si="54"/>
        <v>0</v>
      </c>
      <c r="AJ69" s="1415">
        <v>3</v>
      </c>
      <c r="AK69" s="1415" t="s">
        <v>333</v>
      </c>
      <c r="AO69" s="1419"/>
      <c r="AP69" s="1419"/>
    </row>
    <row r="70" spans="1:45" s="1415" customFormat="1" ht="31" customHeight="1" x14ac:dyDescent="0.15">
      <c r="A70" s="1376" t="str">
        <f t="shared" si="43"/>
        <v>02.06.04.07</v>
      </c>
      <c r="B70" s="1529">
        <v>47</v>
      </c>
      <c r="C70" s="1395" t="s">
        <v>1278</v>
      </c>
      <c r="D70" s="1495" t="s">
        <v>934</v>
      </c>
      <c r="E70" s="1395" t="s">
        <v>331</v>
      </c>
      <c r="F70" s="1395" t="s">
        <v>72</v>
      </c>
      <c r="G70" s="1568"/>
      <c r="H70" s="1565" t="s">
        <v>341</v>
      </c>
      <c r="I70" s="1395">
        <v>2007</v>
      </c>
      <c r="J70" s="1579"/>
      <c r="K70" s="1579"/>
      <c r="L70" s="1579"/>
      <c r="M70" s="1579"/>
      <c r="N70" s="1579"/>
      <c r="O70" s="1395" t="s">
        <v>81</v>
      </c>
      <c r="P70" s="1496">
        <v>5950000</v>
      </c>
      <c r="Q70" s="1530"/>
      <c r="R70" s="1618"/>
      <c r="S70" s="1435" t="str">
        <f t="shared" si="55"/>
        <v>02.06.04</v>
      </c>
      <c r="T70" s="1415" t="str">
        <f t="shared" si="61"/>
        <v>Meja Dan Kursi Kerja/Rapat Pejabat</v>
      </c>
      <c r="U70" s="1416">
        <f t="shared" si="62"/>
        <v>5</v>
      </c>
      <c r="V70" s="1417">
        <f t="shared" si="56"/>
        <v>1190000</v>
      </c>
      <c r="W70" s="1418">
        <f t="shared" si="57"/>
        <v>5</v>
      </c>
      <c r="X70" s="1419">
        <f t="shared" si="49"/>
        <v>5950000</v>
      </c>
      <c r="Y70" s="1419">
        <f t="shared" si="50"/>
        <v>0</v>
      </c>
      <c r="Z70" s="1571">
        <f t="shared" si="51"/>
        <v>0</v>
      </c>
      <c r="AA70" s="1571">
        <f t="shared" si="52"/>
        <v>0</v>
      </c>
      <c r="AB70" s="1572">
        <f t="shared" si="53"/>
        <v>0</v>
      </c>
      <c r="AC70" s="1572">
        <f t="shared" si="58"/>
        <v>0</v>
      </c>
      <c r="AD70" s="1572">
        <f t="shared" si="59"/>
        <v>0</v>
      </c>
      <c r="AE70" s="1419">
        <f t="shared" si="60"/>
        <v>5950000</v>
      </c>
      <c r="AF70" s="1419">
        <f t="shared" si="54"/>
        <v>0</v>
      </c>
      <c r="AJ70" s="1415">
        <v>1</v>
      </c>
      <c r="AK70" s="1415" t="s">
        <v>343</v>
      </c>
      <c r="AO70" s="1419"/>
      <c r="AP70" s="1419"/>
    </row>
    <row r="71" spans="1:45" s="1415" customFormat="1" ht="31" customHeight="1" x14ac:dyDescent="0.15">
      <c r="A71" s="1376" t="str">
        <f t="shared" si="43"/>
        <v>02.06.02.01</v>
      </c>
      <c r="B71" s="1529">
        <v>48</v>
      </c>
      <c r="C71" s="1395" t="s">
        <v>1279</v>
      </c>
      <c r="D71" s="1495" t="s">
        <v>935</v>
      </c>
      <c r="E71" s="1395" t="s">
        <v>331</v>
      </c>
      <c r="F71" s="1395" t="s">
        <v>72</v>
      </c>
      <c r="G71" s="1568"/>
      <c r="H71" s="1565" t="s">
        <v>341</v>
      </c>
      <c r="I71" s="1395">
        <v>2007</v>
      </c>
      <c r="J71" s="1579"/>
      <c r="K71" s="1579"/>
      <c r="L71" s="1579"/>
      <c r="M71" s="1579"/>
      <c r="N71" s="1579"/>
      <c r="O71" s="1395" t="s">
        <v>81</v>
      </c>
      <c r="P71" s="1496">
        <v>5940000</v>
      </c>
      <c r="Q71" s="1530"/>
      <c r="R71" s="1618"/>
      <c r="S71" s="1435" t="str">
        <f t="shared" si="55"/>
        <v>02.06.02</v>
      </c>
      <c r="T71" s="1415" t="str">
        <f t="shared" si="61"/>
        <v>Alat Rumah Tangga</v>
      </c>
      <c r="U71" s="1416">
        <f t="shared" si="62"/>
        <v>5</v>
      </c>
      <c r="V71" s="1417">
        <f t="shared" si="56"/>
        <v>1188000</v>
      </c>
      <c r="W71" s="1418">
        <f t="shared" si="57"/>
        <v>5</v>
      </c>
      <c r="X71" s="1419">
        <f t="shared" si="49"/>
        <v>5940000</v>
      </c>
      <c r="Y71" s="1419">
        <f t="shared" si="50"/>
        <v>0</v>
      </c>
      <c r="Z71" s="1571">
        <f t="shared" si="51"/>
        <v>0</v>
      </c>
      <c r="AA71" s="1571">
        <f t="shared" si="52"/>
        <v>0</v>
      </c>
      <c r="AB71" s="1572">
        <f t="shared" si="53"/>
        <v>0</v>
      </c>
      <c r="AC71" s="1572">
        <f t="shared" si="58"/>
        <v>0</v>
      </c>
      <c r="AD71" s="1572">
        <f t="shared" si="59"/>
        <v>0</v>
      </c>
      <c r="AE71" s="1419">
        <f t="shared" si="60"/>
        <v>5940000</v>
      </c>
      <c r="AF71" s="1419">
        <f t="shared" si="54"/>
        <v>0</v>
      </c>
      <c r="AJ71" s="1415">
        <v>1</v>
      </c>
      <c r="AK71" s="1415" t="s">
        <v>347</v>
      </c>
      <c r="AO71" s="1419"/>
      <c r="AP71" s="1419"/>
    </row>
    <row r="72" spans="1:45" s="1415" customFormat="1" ht="31" customHeight="1" x14ac:dyDescent="0.15">
      <c r="A72" s="1376" t="str">
        <f t="shared" si="43"/>
        <v>02.06.02.04</v>
      </c>
      <c r="B72" s="1529">
        <v>49</v>
      </c>
      <c r="C72" s="1395" t="s">
        <v>1318</v>
      </c>
      <c r="D72" s="1495" t="s">
        <v>936</v>
      </c>
      <c r="E72" s="1395" t="s">
        <v>349</v>
      </c>
      <c r="F72" s="1395" t="s">
        <v>210</v>
      </c>
      <c r="G72" s="1568"/>
      <c r="H72" s="1565" t="s">
        <v>341</v>
      </c>
      <c r="I72" s="1395">
        <v>2007</v>
      </c>
      <c r="J72" s="1579"/>
      <c r="K72" s="1579"/>
      <c r="L72" s="1579"/>
      <c r="M72" s="1579"/>
      <c r="N72" s="1579"/>
      <c r="O72" s="1395" t="s">
        <v>81</v>
      </c>
      <c r="P72" s="1496">
        <v>44900000</v>
      </c>
      <c r="Q72" s="1530"/>
      <c r="R72" s="1618"/>
      <c r="S72" s="1435" t="str">
        <f t="shared" si="55"/>
        <v>02.06.02</v>
      </c>
      <c r="T72" s="1415" t="str">
        <f t="shared" si="61"/>
        <v>Alat Rumah Tangga</v>
      </c>
      <c r="U72" s="1416">
        <f t="shared" si="62"/>
        <v>5</v>
      </c>
      <c r="V72" s="1417">
        <f t="shared" si="56"/>
        <v>8980000</v>
      </c>
      <c r="W72" s="1418">
        <f t="shared" si="57"/>
        <v>5</v>
      </c>
      <c r="X72" s="1419">
        <f t="shared" si="49"/>
        <v>44900000</v>
      </c>
      <c r="Y72" s="1419">
        <f t="shared" si="50"/>
        <v>0</v>
      </c>
      <c r="Z72" s="1571">
        <f t="shared" si="51"/>
        <v>0</v>
      </c>
      <c r="AA72" s="1571">
        <f t="shared" si="52"/>
        <v>0</v>
      </c>
      <c r="AB72" s="1572">
        <f t="shared" si="53"/>
        <v>0</v>
      </c>
      <c r="AC72" s="1572">
        <f t="shared" si="58"/>
        <v>0</v>
      </c>
      <c r="AD72" s="1572">
        <f t="shared" si="59"/>
        <v>0</v>
      </c>
      <c r="AE72" s="1419">
        <f t="shared" si="60"/>
        <v>44900000</v>
      </c>
      <c r="AF72" s="1419">
        <f t="shared" si="54"/>
        <v>0</v>
      </c>
      <c r="AJ72" s="1415">
        <v>6</v>
      </c>
      <c r="AK72" s="1415" t="s">
        <v>330</v>
      </c>
      <c r="AO72" s="1419"/>
      <c r="AP72" s="1419"/>
    </row>
    <row r="73" spans="1:45" s="1415" customFormat="1" ht="31" customHeight="1" x14ac:dyDescent="0.15">
      <c r="A73" s="1376" t="str">
        <f t="shared" si="43"/>
        <v>02.06.01.01</v>
      </c>
      <c r="B73" s="1529">
        <v>50</v>
      </c>
      <c r="C73" s="1395" t="s">
        <v>1280</v>
      </c>
      <c r="D73" s="1570" t="s">
        <v>937</v>
      </c>
      <c r="E73" s="1494" t="s">
        <v>331</v>
      </c>
      <c r="F73" s="1395" t="s">
        <v>355</v>
      </c>
      <c r="G73" s="1568"/>
      <c r="H73" s="1565" t="s">
        <v>356</v>
      </c>
      <c r="I73" s="1395">
        <v>2008</v>
      </c>
      <c r="J73" s="1579"/>
      <c r="K73" s="1579"/>
      <c r="L73" s="1579"/>
      <c r="M73" s="1579"/>
      <c r="N73" s="1579"/>
      <c r="O73" s="1395" t="s">
        <v>81</v>
      </c>
      <c r="P73" s="1496">
        <v>1990000</v>
      </c>
      <c r="Q73" s="1530"/>
      <c r="R73" s="1618"/>
      <c r="S73" s="1435" t="str">
        <f t="shared" si="55"/>
        <v>02.06.01</v>
      </c>
      <c r="T73" s="1415" t="str">
        <f t="shared" si="61"/>
        <v>Alat Kantor</v>
      </c>
      <c r="U73" s="1416">
        <f t="shared" si="62"/>
        <v>5</v>
      </c>
      <c r="V73" s="1417">
        <f t="shared" si="56"/>
        <v>398000</v>
      </c>
      <c r="W73" s="1418">
        <f t="shared" si="57"/>
        <v>5</v>
      </c>
      <c r="X73" s="1419">
        <f t="shared" si="49"/>
        <v>1990000</v>
      </c>
      <c r="Y73" s="1419">
        <f t="shared" si="50"/>
        <v>0</v>
      </c>
      <c r="Z73" s="1571">
        <f t="shared" si="51"/>
        <v>0</v>
      </c>
      <c r="AA73" s="1571">
        <f t="shared" si="52"/>
        <v>0</v>
      </c>
      <c r="AB73" s="1572">
        <f t="shared" si="53"/>
        <v>0</v>
      </c>
      <c r="AC73" s="1572">
        <f t="shared" si="58"/>
        <v>0</v>
      </c>
      <c r="AD73" s="1572">
        <f t="shared" si="59"/>
        <v>0</v>
      </c>
      <c r="AE73" s="1419">
        <f t="shared" si="60"/>
        <v>1990000</v>
      </c>
      <c r="AF73" s="1419">
        <f t="shared" si="54"/>
        <v>0</v>
      </c>
      <c r="AJ73" s="1415">
        <v>1</v>
      </c>
      <c r="AK73" s="1415" t="s">
        <v>339</v>
      </c>
      <c r="AO73" s="1419"/>
      <c r="AP73" s="1419"/>
      <c r="AS73" s="1415">
        <v>2</v>
      </c>
    </row>
    <row r="74" spans="1:45" s="1415" customFormat="1" ht="31" customHeight="1" x14ac:dyDescent="0.15">
      <c r="A74" s="1376" t="str">
        <f t="shared" si="43"/>
        <v>02.06.01.05</v>
      </c>
      <c r="B74" s="1529">
        <v>51</v>
      </c>
      <c r="C74" s="1395" t="s">
        <v>1319</v>
      </c>
      <c r="D74" s="1585" t="s">
        <v>938</v>
      </c>
      <c r="E74" s="1494" t="s">
        <v>331</v>
      </c>
      <c r="F74" s="1395" t="s">
        <v>308</v>
      </c>
      <c r="G74" s="1568"/>
      <c r="H74" s="1565" t="s">
        <v>356</v>
      </c>
      <c r="I74" s="1395">
        <v>2008</v>
      </c>
      <c r="J74" s="1579"/>
      <c r="K74" s="1579"/>
      <c r="L74" s="1579"/>
      <c r="M74" s="1579"/>
      <c r="N74" s="1579"/>
      <c r="O74" s="1395" t="s">
        <v>81</v>
      </c>
      <c r="P74" s="1496">
        <v>24970000</v>
      </c>
      <c r="Q74" s="1530"/>
      <c r="R74" s="1618"/>
      <c r="S74" s="1435" t="str">
        <f t="shared" si="55"/>
        <v>02.06.01</v>
      </c>
      <c r="T74" s="1415" t="str">
        <f t="shared" si="61"/>
        <v>Alat Kantor</v>
      </c>
      <c r="U74" s="1416">
        <f t="shared" si="62"/>
        <v>5</v>
      </c>
      <c r="V74" s="1417">
        <f t="shared" si="56"/>
        <v>4994000</v>
      </c>
      <c r="W74" s="1418">
        <f t="shared" si="57"/>
        <v>5</v>
      </c>
      <c r="X74" s="1419">
        <f t="shared" si="49"/>
        <v>24970000</v>
      </c>
      <c r="Y74" s="1419">
        <f t="shared" si="50"/>
        <v>0</v>
      </c>
      <c r="Z74" s="1571">
        <f t="shared" si="51"/>
        <v>0</v>
      </c>
      <c r="AA74" s="1571">
        <f t="shared" si="52"/>
        <v>0</v>
      </c>
      <c r="AB74" s="1572">
        <f t="shared" si="53"/>
        <v>0</v>
      </c>
      <c r="AC74" s="1572">
        <f t="shared" si="58"/>
        <v>0</v>
      </c>
      <c r="AD74" s="1572">
        <f t="shared" si="59"/>
        <v>0</v>
      </c>
      <c r="AE74" s="1419">
        <f t="shared" si="60"/>
        <v>24970000</v>
      </c>
      <c r="AF74" s="1419">
        <f t="shared" si="54"/>
        <v>0</v>
      </c>
      <c r="AJ74" s="1415">
        <v>1</v>
      </c>
      <c r="AK74" s="1415" t="s">
        <v>950</v>
      </c>
      <c r="AO74" s="1419"/>
      <c r="AP74" s="1419"/>
      <c r="AS74" s="1415">
        <v>6</v>
      </c>
    </row>
    <row r="75" spans="1:45" s="1415" customFormat="1" ht="31" customHeight="1" x14ac:dyDescent="0.15">
      <c r="A75" s="1376" t="str">
        <f t="shared" si="43"/>
        <v>02.06.03.02</v>
      </c>
      <c r="B75" s="1529">
        <v>52</v>
      </c>
      <c r="C75" s="1395" t="s">
        <v>1277</v>
      </c>
      <c r="D75" s="1570" t="s">
        <v>939</v>
      </c>
      <c r="E75" s="1494" t="s">
        <v>331</v>
      </c>
      <c r="F75" s="1395" t="s">
        <v>359</v>
      </c>
      <c r="G75" s="1568"/>
      <c r="H75" s="1565" t="s">
        <v>356</v>
      </c>
      <c r="I75" s="1395">
        <v>2008</v>
      </c>
      <c r="J75" s="1579"/>
      <c r="K75" s="1579"/>
      <c r="L75" s="1579"/>
      <c r="M75" s="1579"/>
      <c r="N75" s="1579"/>
      <c r="O75" s="1395" t="s">
        <v>81</v>
      </c>
      <c r="P75" s="1496">
        <v>19960000</v>
      </c>
      <c r="Q75" s="1530"/>
      <c r="R75" s="1618"/>
      <c r="S75" s="1435" t="str">
        <f t="shared" si="55"/>
        <v>02.06.03</v>
      </c>
      <c r="T75" s="1415" t="str">
        <f t="shared" si="61"/>
        <v>Peralatan Komputer</v>
      </c>
      <c r="U75" s="1416">
        <f t="shared" si="62"/>
        <v>4</v>
      </c>
      <c r="V75" s="1417">
        <f t="shared" si="56"/>
        <v>4990000</v>
      </c>
      <c r="W75" s="1418">
        <f t="shared" si="57"/>
        <v>4</v>
      </c>
      <c r="X75" s="1419">
        <f t="shared" si="49"/>
        <v>19960000</v>
      </c>
      <c r="Y75" s="1419">
        <f t="shared" si="50"/>
        <v>0</v>
      </c>
      <c r="Z75" s="1571">
        <f t="shared" si="51"/>
        <v>0</v>
      </c>
      <c r="AA75" s="1571">
        <f t="shared" si="52"/>
        <v>0</v>
      </c>
      <c r="AB75" s="1572">
        <f t="shared" si="53"/>
        <v>0</v>
      </c>
      <c r="AC75" s="1572">
        <f t="shared" si="58"/>
        <v>0</v>
      </c>
      <c r="AD75" s="1572">
        <f t="shared" si="59"/>
        <v>0</v>
      </c>
      <c r="AE75" s="1419">
        <f t="shared" si="60"/>
        <v>19960000</v>
      </c>
      <c r="AF75" s="1419">
        <f t="shared" si="54"/>
        <v>0</v>
      </c>
      <c r="AJ75" s="1415">
        <v>1</v>
      </c>
      <c r="AK75" s="1415" t="s">
        <v>333</v>
      </c>
      <c r="AO75" s="1419"/>
      <c r="AP75" s="1419"/>
      <c r="AS75" s="1415">
        <v>1</v>
      </c>
    </row>
    <row r="76" spans="1:45" s="1415" customFormat="1" ht="31" customHeight="1" x14ac:dyDescent="0.15">
      <c r="A76" s="1376" t="str">
        <f t="shared" si="43"/>
        <v>02.06.03.05</v>
      </c>
      <c r="B76" s="1529">
        <v>53</v>
      </c>
      <c r="C76" s="1395" t="s">
        <v>1387</v>
      </c>
      <c r="D76" s="1585" t="s">
        <v>1281</v>
      </c>
      <c r="E76" s="1494" t="s">
        <v>361</v>
      </c>
      <c r="F76" s="1395" t="s">
        <v>362</v>
      </c>
      <c r="G76" s="1568"/>
      <c r="H76" s="1565" t="s">
        <v>356</v>
      </c>
      <c r="I76" s="1395">
        <v>2008</v>
      </c>
      <c r="J76" s="1579"/>
      <c r="K76" s="1579"/>
      <c r="L76" s="1579"/>
      <c r="M76" s="1579"/>
      <c r="N76" s="1579"/>
      <c r="O76" s="1395" t="s">
        <v>81</v>
      </c>
      <c r="P76" s="1496">
        <v>2000000</v>
      </c>
      <c r="Q76" s="1530"/>
      <c r="R76" s="1618"/>
      <c r="S76" s="1435" t="str">
        <f t="shared" si="55"/>
        <v>02.06.03</v>
      </c>
      <c r="T76" s="1415" t="str">
        <f t="shared" si="61"/>
        <v>Peralatan Komputer</v>
      </c>
      <c r="U76" s="1416">
        <f t="shared" si="62"/>
        <v>4</v>
      </c>
      <c r="V76" s="1417">
        <f t="shared" si="56"/>
        <v>500000</v>
      </c>
      <c r="W76" s="1418">
        <f t="shared" si="57"/>
        <v>4</v>
      </c>
      <c r="X76" s="1419">
        <f t="shared" si="49"/>
        <v>2000000</v>
      </c>
      <c r="Y76" s="1419">
        <f t="shared" si="50"/>
        <v>0</v>
      </c>
      <c r="Z76" s="1571">
        <f t="shared" si="51"/>
        <v>0</v>
      </c>
      <c r="AA76" s="1571">
        <f t="shared" si="52"/>
        <v>0</v>
      </c>
      <c r="AB76" s="1572">
        <f t="shared" si="53"/>
        <v>0</v>
      </c>
      <c r="AC76" s="1572">
        <f t="shared" si="58"/>
        <v>0</v>
      </c>
      <c r="AD76" s="1572">
        <f t="shared" si="59"/>
        <v>0</v>
      </c>
      <c r="AE76" s="1419">
        <f t="shared" si="60"/>
        <v>2000000</v>
      </c>
      <c r="AF76" s="1419">
        <f t="shared" si="54"/>
        <v>0</v>
      </c>
      <c r="AJ76" s="1415">
        <v>2</v>
      </c>
      <c r="AK76" s="1415" t="s">
        <v>339</v>
      </c>
      <c r="AO76" s="1419"/>
      <c r="AP76" s="1419"/>
      <c r="AS76" s="1415">
        <v>1</v>
      </c>
    </row>
    <row r="77" spans="1:45" s="1415" customFormat="1" ht="31" customHeight="1" x14ac:dyDescent="0.15">
      <c r="A77" s="1376" t="str">
        <f t="shared" si="43"/>
        <v>02.06.02.04</v>
      </c>
      <c r="B77" s="1529">
        <v>54</v>
      </c>
      <c r="C77" s="1395" t="s">
        <v>1318</v>
      </c>
      <c r="D77" s="1570" t="s">
        <v>372</v>
      </c>
      <c r="E77" s="1494" t="s">
        <v>334</v>
      </c>
      <c r="F77" s="1395" t="s">
        <v>210</v>
      </c>
      <c r="G77" s="1568"/>
      <c r="H77" s="1565" t="s">
        <v>356</v>
      </c>
      <c r="I77" s="1395">
        <v>2008</v>
      </c>
      <c r="J77" s="1579"/>
      <c r="K77" s="1579"/>
      <c r="L77" s="1579"/>
      <c r="M77" s="1579"/>
      <c r="N77" s="1579"/>
      <c r="O77" s="1395" t="s">
        <v>81</v>
      </c>
      <c r="P77" s="1496">
        <v>23970000</v>
      </c>
      <c r="Q77" s="1530"/>
      <c r="R77" s="1618"/>
      <c r="S77" s="1435" t="str">
        <f t="shared" si="55"/>
        <v>02.06.02</v>
      </c>
      <c r="T77" s="1415" t="str">
        <f t="shared" si="61"/>
        <v>Alat Rumah Tangga</v>
      </c>
      <c r="U77" s="1416">
        <f t="shared" si="62"/>
        <v>5</v>
      </c>
      <c r="V77" s="1417">
        <f t="shared" si="56"/>
        <v>4794000</v>
      </c>
      <c r="W77" s="1418">
        <f t="shared" si="57"/>
        <v>5</v>
      </c>
      <c r="X77" s="1419">
        <f t="shared" si="49"/>
        <v>23970000</v>
      </c>
      <c r="Y77" s="1419">
        <f t="shared" si="50"/>
        <v>0</v>
      </c>
      <c r="Z77" s="1571">
        <f t="shared" si="51"/>
        <v>0</v>
      </c>
      <c r="AA77" s="1571">
        <f t="shared" si="52"/>
        <v>0</v>
      </c>
      <c r="AB77" s="1572">
        <f t="shared" si="53"/>
        <v>0</v>
      </c>
      <c r="AC77" s="1572">
        <f t="shared" si="58"/>
        <v>0</v>
      </c>
      <c r="AD77" s="1572">
        <f t="shared" si="59"/>
        <v>0</v>
      </c>
      <c r="AE77" s="1419">
        <f t="shared" si="60"/>
        <v>23970000</v>
      </c>
      <c r="AF77" s="1419">
        <f t="shared" si="54"/>
        <v>0</v>
      </c>
      <c r="AJ77" s="1415">
        <v>3</v>
      </c>
      <c r="AK77" s="1415" t="s">
        <v>330</v>
      </c>
      <c r="AO77" s="1419"/>
      <c r="AP77" s="1419"/>
    </row>
    <row r="78" spans="1:45" s="1415" customFormat="1" ht="37" customHeight="1" x14ac:dyDescent="0.15">
      <c r="A78" s="1376" t="str">
        <f t="shared" si="43"/>
        <v>02.06.01.05</v>
      </c>
      <c r="B78" s="1529">
        <v>55</v>
      </c>
      <c r="C78" s="1395" t="s">
        <v>1319</v>
      </c>
      <c r="D78" s="1586" t="s">
        <v>941</v>
      </c>
      <c r="E78" s="1494" t="s">
        <v>331</v>
      </c>
      <c r="F78" s="1395" t="s">
        <v>950</v>
      </c>
      <c r="G78" s="1568"/>
      <c r="H78" s="1565" t="s">
        <v>217</v>
      </c>
      <c r="I78" s="1395">
        <v>2009</v>
      </c>
      <c r="J78" s="1579"/>
      <c r="K78" s="1579"/>
      <c r="L78" s="1579"/>
      <c r="M78" s="1579"/>
      <c r="N78" s="1579"/>
      <c r="O78" s="1395" t="s">
        <v>81</v>
      </c>
      <c r="P78" s="1496">
        <v>6950000</v>
      </c>
      <c r="Q78" s="1530"/>
      <c r="R78" s="1618"/>
      <c r="S78" s="1435" t="str">
        <f t="shared" si="55"/>
        <v>02.06.01</v>
      </c>
      <c r="T78" s="1415" t="str">
        <f t="shared" si="61"/>
        <v>Alat Kantor</v>
      </c>
      <c r="U78" s="1416">
        <f t="shared" si="62"/>
        <v>5</v>
      </c>
      <c r="V78" s="1417">
        <f t="shared" si="56"/>
        <v>1390000</v>
      </c>
      <c r="W78" s="1418">
        <f t="shared" si="57"/>
        <v>5</v>
      </c>
      <c r="X78" s="1419">
        <f t="shared" si="49"/>
        <v>6950000</v>
      </c>
      <c r="Y78" s="1419">
        <f t="shared" si="50"/>
        <v>0</v>
      </c>
      <c r="Z78" s="1571">
        <f t="shared" si="51"/>
        <v>0</v>
      </c>
      <c r="AA78" s="1571">
        <f t="shared" si="52"/>
        <v>0</v>
      </c>
      <c r="AB78" s="1572">
        <f t="shared" si="53"/>
        <v>0</v>
      </c>
      <c r="AC78" s="1572">
        <f t="shared" si="58"/>
        <v>0</v>
      </c>
      <c r="AD78" s="1572">
        <f t="shared" si="59"/>
        <v>0</v>
      </c>
      <c r="AE78" s="1419">
        <f t="shared" si="60"/>
        <v>6950000</v>
      </c>
      <c r="AF78" s="1419">
        <f t="shared" si="54"/>
        <v>0</v>
      </c>
      <c r="AJ78" s="1415">
        <v>1</v>
      </c>
      <c r="AK78" s="1415" t="s">
        <v>950</v>
      </c>
      <c r="AO78" s="1419"/>
      <c r="AP78" s="1419"/>
    </row>
    <row r="79" spans="1:45" s="1415" customFormat="1" ht="37" customHeight="1" x14ac:dyDescent="0.15">
      <c r="A79" s="1376" t="str">
        <f t="shared" si="43"/>
        <v>02.06.04.07</v>
      </c>
      <c r="B79" s="1529">
        <v>56</v>
      </c>
      <c r="C79" s="1395" t="s">
        <v>1263</v>
      </c>
      <c r="D79" s="1586" t="s">
        <v>942</v>
      </c>
      <c r="E79" s="1395" t="s">
        <v>334</v>
      </c>
      <c r="F79" s="1395" t="s">
        <v>72</v>
      </c>
      <c r="G79" s="1568"/>
      <c r="H79" s="1565"/>
      <c r="I79" s="1395">
        <v>2009</v>
      </c>
      <c r="J79" s="1579"/>
      <c r="K79" s="1579"/>
      <c r="L79" s="1579"/>
      <c r="M79" s="1579"/>
      <c r="N79" s="1579"/>
      <c r="O79" s="1395" t="s">
        <v>81</v>
      </c>
      <c r="P79" s="1496">
        <v>8299500</v>
      </c>
      <c r="Q79" s="1530"/>
      <c r="R79" s="1618"/>
      <c r="S79" s="1435" t="str">
        <f t="shared" si="55"/>
        <v>02.06.04</v>
      </c>
      <c r="T79" s="1415" t="str">
        <f t="shared" si="61"/>
        <v>Meja Dan Kursi Kerja/Rapat Pejabat</v>
      </c>
      <c r="U79" s="1416">
        <f t="shared" si="62"/>
        <v>5</v>
      </c>
      <c r="V79" s="1417">
        <f t="shared" si="56"/>
        <v>1659900</v>
      </c>
      <c r="W79" s="1418">
        <f t="shared" si="57"/>
        <v>5</v>
      </c>
      <c r="X79" s="1419">
        <f t="shared" si="49"/>
        <v>8299500</v>
      </c>
      <c r="Y79" s="1419">
        <f t="shared" si="50"/>
        <v>0</v>
      </c>
      <c r="Z79" s="1571">
        <f t="shared" si="51"/>
        <v>0</v>
      </c>
      <c r="AA79" s="1571">
        <f t="shared" si="52"/>
        <v>0</v>
      </c>
      <c r="AB79" s="1572">
        <f t="shared" si="53"/>
        <v>0</v>
      </c>
      <c r="AC79" s="1572">
        <f t="shared" si="58"/>
        <v>0</v>
      </c>
      <c r="AD79" s="1572">
        <f t="shared" si="59"/>
        <v>0</v>
      </c>
      <c r="AE79" s="1419">
        <f t="shared" si="60"/>
        <v>8299500</v>
      </c>
      <c r="AF79" s="1419">
        <f t="shared" si="54"/>
        <v>0</v>
      </c>
      <c r="AJ79" s="1415">
        <v>3</v>
      </c>
      <c r="AK79" s="1415" t="s">
        <v>950</v>
      </c>
      <c r="AO79" s="1419"/>
      <c r="AP79" s="1419"/>
    </row>
    <row r="80" spans="1:45" s="1415" customFormat="1" ht="37" customHeight="1" x14ac:dyDescent="0.15">
      <c r="A80" s="1376" t="str">
        <f t="shared" si="43"/>
        <v>02.06.04.07</v>
      </c>
      <c r="B80" s="1529">
        <v>57</v>
      </c>
      <c r="C80" s="1395" t="s">
        <v>1263</v>
      </c>
      <c r="D80" s="1586" t="s">
        <v>943</v>
      </c>
      <c r="E80" s="1494" t="s">
        <v>331</v>
      </c>
      <c r="F80" s="1395" t="s">
        <v>72</v>
      </c>
      <c r="G80" s="1568"/>
      <c r="H80" s="1565"/>
      <c r="I80" s="1395">
        <v>2009</v>
      </c>
      <c r="J80" s="1579"/>
      <c r="K80" s="1579"/>
      <c r="L80" s="1579"/>
      <c r="M80" s="1579"/>
      <c r="N80" s="1579"/>
      <c r="O80" s="1395" t="s">
        <v>81</v>
      </c>
      <c r="P80" s="1496">
        <v>2766500</v>
      </c>
      <c r="Q80" s="1530"/>
      <c r="R80" s="1618"/>
      <c r="S80" s="1435" t="str">
        <f t="shared" si="55"/>
        <v>02.06.04</v>
      </c>
      <c r="T80" s="1415" t="str">
        <f t="shared" si="61"/>
        <v>Meja Dan Kursi Kerja/Rapat Pejabat</v>
      </c>
      <c r="U80" s="1416">
        <f t="shared" si="62"/>
        <v>5</v>
      </c>
      <c r="V80" s="1417">
        <f t="shared" si="56"/>
        <v>553300</v>
      </c>
      <c r="W80" s="1418">
        <f t="shared" si="57"/>
        <v>5</v>
      </c>
      <c r="X80" s="1419">
        <f t="shared" si="49"/>
        <v>2766500</v>
      </c>
      <c r="Y80" s="1419">
        <f t="shared" si="50"/>
        <v>0</v>
      </c>
      <c r="Z80" s="1571">
        <f t="shared" si="51"/>
        <v>0</v>
      </c>
      <c r="AA80" s="1571">
        <f t="shared" si="52"/>
        <v>0</v>
      </c>
      <c r="AB80" s="1572">
        <f t="shared" si="53"/>
        <v>0</v>
      </c>
      <c r="AC80" s="1572">
        <f t="shared" si="58"/>
        <v>0</v>
      </c>
      <c r="AD80" s="1572">
        <f t="shared" si="59"/>
        <v>0</v>
      </c>
      <c r="AE80" s="1419">
        <f t="shared" si="60"/>
        <v>2766500</v>
      </c>
      <c r="AF80" s="1419">
        <f t="shared" si="54"/>
        <v>0</v>
      </c>
      <c r="AJ80" s="1415">
        <v>1</v>
      </c>
      <c r="AK80" s="1415" t="s">
        <v>950</v>
      </c>
      <c r="AO80" s="1419"/>
      <c r="AP80" s="1419"/>
    </row>
    <row r="81" spans="1:42" s="1415" customFormat="1" ht="31" customHeight="1" x14ac:dyDescent="0.15">
      <c r="A81" s="1376" t="str">
        <f t="shared" si="43"/>
        <v>02.06.03.02</v>
      </c>
      <c r="B81" s="1529">
        <v>58</v>
      </c>
      <c r="C81" s="1395" t="s">
        <v>1277</v>
      </c>
      <c r="D81" s="1568" t="s">
        <v>944</v>
      </c>
      <c r="E81" s="1494" t="s">
        <v>331</v>
      </c>
      <c r="F81" s="1395" t="s">
        <v>968</v>
      </c>
      <c r="G81" s="1568"/>
      <c r="H81" s="1565" t="s">
        <v>356</v>
      </c>
      <c r="I81" s="1395">
        <v>2010</v>
      </c>
      <c r="J81" s="1579"/>
      <c r="K81" s="1579"/>
      <c r="L81" s="1579"/>
      <c r="M81" s="1579"/>
      <c r="N81" s="1579"/>
      <c r="O81" s="1395" t="s">
        <v>81</v>
      </c>
      <c r="P81" s="1496">
        <v>16100000</v>
      </c>
      <c r="Q81" s="1530"/>
      <c r="R81" s="1618"/>
      <c r="S81" s="1435" t="str">
        <f t="shared" si="55"/>
        <v>02.06.03</v>
      </c>
      <c r="T81" s="1415" t="str">
        <f t="shared" si="61"/>
        <v>Peralatan Komputer</v>
      </c>
      <c r="U81" s="1416">
        <f t="shared" si="62"/>
        <v>4</v>
      </c>
      <c r="V81" s="1417">
        <f t="shared" si="56"/>
        <v>4025000</v>
      </c>
      <c r="W81" s="1418">
        <f t="shared" si="57"/>
        <v>4</v>
      </c>
      <c r="X81" s="1419">
        <f t="shared" si="49"/>
        <v>16100000</v>
      </c>
      <c r="Y81" s="1419">
        <f t="shared" si="50"/>
        <v>0</v>
      </c>
      <c r="Z81" s="1571">
        <f t="shared" si="51"/>
        <v>0</v>
      </c>
      <c r="AA81" s="1571">
        <f t="shared" si="52"/>
        <v>0</v>
      </c>
      <c r="AB81" s="1572">
        <f t="shared" si="53"/>
        <v>0</v>
      </c>
      <c r="AC81" s="1572">
        <f t="shared" si="58"/>
        <v>0</v>
      </c>
      <c r="AD81" s="1572">
        <f t="shared" si="59"/>
        <v>0</v>
      </c>
      <c r="AE81" s="1419">
        <f t="shared" si="60"/>
        <v>16100000</v>
      </c>
      <c r="AF81" s="1419">
        <f t="shared" si="54"/>
        <v>0</v>
      </c>
      <c r="AJ81" s="1415">
        <v>1</v>
      </c>
      <c r="AK81" s="1415" t="s">
        <v>333</v>
      </c>
      <c r="AO81" s="1419"/>
      <c r="AP81" s="1419"/>
    </row>
    <row r="82" spans="1:42" s="1415" customFormat="1" ht="31" customHeight="1" x14ac:dyDescent="0.15">
      <c r="A82" s="1376" t="str">
        <f t="shared" si="43"/>
        <v>02.06.02.04</v>
      </c>
      <c r="B82" s="1529">
        <v>59</v>
      </c>
      <c r="C82" s="1395" t="s">
        <v>1318</v>
      </c>
      <c r="D82" s="1587" t="s">
        <v>936</v>
      </c>
      <c r="E82" s="1395" t="s">
        <v>361</v>
      </c>
      <c r="F82" s="1395" t="s">
        <v>210</v>
      </c>
      <c r="G82" s="1568"/>
      <c r="H82" s="1565" t="s">
        <v>356</v>
      </c>
      <c r="I82" s="1395">
        <v>2010</v>
      </c>
      <c r="J82" s="1579"/>
      <c r="K82" s="1579"/>
      <c r="L82" s="1579"/>
      <c r="M82" s="1579"/>
      <c r="N82" s="1579"/>
      <c r="O82" s="1395" t="s">
        <v>81</v>
      </c>
      <c r="P82" s="1496">
        <v>17800000</v>
      </c>
      <c r="Q82" s="1530"/>
      <c r="R82" s="1618"/>
      <c r="S82" s="1435" t="str">
        <f t="shared" si="55"/>
        <v>02.06.02</v>
      </c>
      <c r="T82" s="1415" t="str">
        <f t="shared" si="61"/>
        <v>Alat Rumah Tangga</v>
      </c>
      <c r="U82" s="1416">
        <f t="shared" si="62"/>
        <v>5</v>
      </c>
      <c r="V82" s="1417">
        <f t="shared" si="56"/>
        <v>3560000</v>
      </c>
      <c r="W82" s="1418">
        <f t="shared" si="57"/>
        <v>4</v>
      </c>
      <c r="X82" s="1419">
        <f t="shared" si="49"/>
        <v>14240000</v>
      </c>
      <c r="Y82" s="1419">
        <f t="shared" si="50"/>
        <v>3560000</v>
      </c>
      <c r="Z82" s="1571">
        <f t="shared" si="51"/>
        <v>0</v>
      </c>
      <c r="AA82" s="1571">
        <f t="shared" si="52"/>
        <v>0</v>
      </c>
      <c r="AB82" s="1572">
        <f t="shared" si="53"/>
        <v>0</v>
      </c>
      <c r="AC82" s="1572">
        <f t="shared" si="58"/>
        <v>0</v>
      </c>
      <c r="AD82" s="1572">
        <f t="shared" si="59"/>
        <v>0</v>
      </c>
      <c r="AE82" s="1419">
        <f t="shared" si="60"/>
        <v>17800000</v>
      </c>
      <c r="AF82" s="1419">
        <f t="shared" si="54"/>
        <v>0</v>
      </c>
      <c r="AJ82" s="1415">
        <v>2</v>
      </c>
      <c r="AK82" s="1415" t="s">
        <v>330</v>
      </c>
      <c r="AO82" s="1419"/>
      <c r="AP82" s="1419"/>
    </row>
    <row r="83" spans="1:42" s="1415" customFormat="1" ht="31" customHeight="1" x14ac:dyDescent="0.15">
      <c r="A83" s="1376" t="str">
        <f t="shared" si="43"/>
        <v>02.06.04.01</v>
      </c>
      <c r="B83" s="1529">
        <v>60</v>
      </c>
      <c r="C83" s="1395" t="s">
        <v>1273</v>
      </c>
      <c r="D83" s="1584" t="s">
        <v>1271</v>
      </c>
      <c r="E83" s="1494" t="s">
        <v>179</v>
      </c>
      <c r="F83" s="1395" t="s">
        <v>280</v>
      </c>
      <c r="G83" s="1568"/>
      <c r="H83" s="1565" t="s">
        <v>380</v>
      </c>
      <c r="I83" s="1395">
        <v>2011</v>
      </c>
      <c r="J83" s="1579"/>
      <c r="K83" s="1579"/>
      <c r="L83" s="1579"/>
      <c r="M83" s="1579"/>
      <c r="N83" s="1579"/>
      <c r="O83" s="1395" t="s">
        <v>81</v>
      </c>
      <c r="P83" s="1496">
        <v>19888000</v>
      </c>
      <c r="Q83" s="1530"/>
      <c r="R83" s="1618"/>
      <c r="S83" s="1435" t="str">
        <f t="shared" si="55"/>
        <v>02.06.04</v>
      </c>
      <c r="T83" s="1415" t="str">
        <f t="shared" si="61"/>
        <v>Meja Dan Kursi Kerja/Rapat Pejabat</v>
      </c>
      <c r="U83" s="1416">
        <f t="shared" si="62"/>
        <v>5</v>
      </c>
      <c r="V83" s="1417">
        <f t="shared" si="56"/>
        <v>3977600</v>
      </c>
      <c r="W83" s="1418">
        <f t="shared" si="57"/>
        <v>3</v>
      </c>
      <c r="X83" s="1419">
        <f t="shared" si="49"/>
        <v>11932800</v>
      </c>
      <c r="Y83" s="1419">
        <f t="shared" si="50"/>
        <v>3977600</v>
      </c>
      <c r="Z83" s="1571">
        <f t="shared" si="51"/>
        <v>3977600</v>
      </c>
      <c r="AA83" s="1571">
        <f t="shared" si="52"/>
        <v>0</v>
      </c>
      <c r="AB83" s="1572">
        <f t="shared" si="53"/>
        <v>0</v>
      </c>
      <c r="AC83" s="1572">
        <f t="shared" si="58"/>
        <v>0</v>
      </c>
      <c r="AD83" s="1572">
        <f t="shared" si="59"/>
        <v>0</v>
      </c>
      <c r="AE83" s="1419">
        <f t="shared" si="60"/>
        <v>19888000</v>
      </c>
      <c r="AF83" s="1419">
        <f t="shared" si="54"/>
        <v>0</v>
      </c>
      <c r="AJ83" s="1415">
        <v>10</v>
      </c>
      <c r="AK83" s="1415" t="s">
        <v>364</v>
      </c>
      <c r="AO83" s="1419"/>
      <c r="AP83" s="1419"/>
    </row>
    <row r="84" spans="1:42" s="1415" customFormat="1" ht="31" customHeight="1" x14ac:dyDescent="0.15">
      <c r="A84" s="1376" t="str">
        <f t="shared" si="43"/>
        <v>02.06.04.03</v>
      </c>
      <c r="B84" s="1529">
        <v>61</v>
      </c>
      <c r="C84" s="1395" t="s">
        <v>1331</v>
      </c>
      <c r="D84" s="1584" t="s">
        <v>2273</v>
      </c>
      <c r="E84" s="1494" t="s">
        <v>179</v>
      </c>
      <c r="F84" s="1395" t="s">
        <v>72</v>
      </c>
      <c r="G84" s="1568"/>
      <c r="H84" s="1565" t="s">
        <v>72</v>
      </c>
      <c r="I84" s="1395">
        <v>2011</v>
      </c>
      <c r="J84" s="1579"/>
      <c r="K84" s="1579"/>
      <c r="L84" s="1579"/>
      <c r="M84" s="1579"/>
      <c r="N84" s="1579"/>
      <c r="O84" s="1395" t="s">
        <v>81</v>
      </c>
      <c r="P84" s="1496">
        <v>27478000</v>
      </c>
      <c r="Q84" s="1530"/>
      <c r="R84" s="1618"/>
      <c r="S84" s="1435" t="str">
        <f t="shared" si="55"/>
        <v>02.06.04</v>
      </c>
      <c r="T84" s="1415" t="str">
        <f t="shared" si="61"/>
        <v>Meja Dan Kursi Kerja/Rapat Pejabat</v>
      </c>
      <c r="U84" s="1416">
        <f t="shared" si="62"/>
        <v>5</v>
      </c>
      <c r="V84" s="1417">
        <f t="shared" si="56"/>
        <v>5495600</v>
      </c>
      <c r="W84" s="1418">
        <f t="shared" si="57"/>
        <v>3</v>
      </c>
      <c r="X84" s="1419">
        <f t="shared" si="49"/>
        <v>16486800</v>
      </c>
      <c r="Y84" s="1419">
        <f t="shared" si="50"/>
        <v>5495600</v>
      </c>
      <c r="Z84" s="1571">
        <f t="shared" si="51"/>
        <v>5495600</v>
      </c>
      <c r="AA84" s="1571">
        <f t="shared" si="52"/>
        <v>0</v>
      </c>
      <c r="AB84" s="1572">
        <f t="shared" si="53"/>
        <v>0</v>
      </c>
      <c r="AC84" s="1572">
        <f t="shared" si="58"/>
        <v>0</v>
      </c>
      <c r="AD84" s="1572">
        <f t="shared" si="59"/>
        <v>0</v>
      </c>
      <c r="AE84" s="1419">
        <f t="shared" si="60"/>
        <v>27478000</v>
      </c>
      <c r="AF84" s="1419">
        <f t="shared" si="54"/>
        <v>0</v>
      </c>
      <c r="AJ84" s="1415">
        <v>10</v>
      </c>
      <c r="AK84" s="1415" t="s">
        <v>382</v>
      </c>
      <c r="AO84" s="1419"/>
      <c r="AP84" s="1419"/>
    </row>
    <row r="85" spans="1:42" s="1415" customFormat="1" ht="31" customHeight="1" x14ac:dyDescent="0.15">
      <c r="A85" s="1376" t="str">
        <f t="shared" si="43"/>
        <v>02.06.03.02</v>
      </c>
      <c r="B85" s="1529">
        <v>62</v>
      </c>
      <c r="C85" s="1395" t="s">
        <v>1277</v>
      </c>
      <c r="D85" s="1587" t="s">
        <v>1275</v>
      </c>
      <c r="E85" s="1494" t="s">
        <v>331</v>
      </c>
      <c r="F85" s="1395" t="s">
        <v>969</v>
      </c>
      <c r="G85" s="1568"/>
      <c r="H85" s="1565" t="s">
        <v>341</v>
      </c>
      <c r="I85" s="1395">
        <v>2011</v>
      </c>
      <c r="J85" s="1579"/>
      <c r="K85" s="1579"/>
      <c r="L85" s="1579"/>
      <c r="M85" s="1579"/>
      <c r="N85" s="1579"/>
      <c r="O85" s="1395" t="s">
        <v>81</v>
      </c>
      <c r="P85" s="1496">
        <v>16775000</v>
      </c>
      <c r="Q85" s="1530"/>
      <c r="R85" s="1618"/>
      <c r="S85" s="1435" t="str">
        <f t="shared" si="55"/>
        <v>02.06.03</v>
      </c>
      <c r="T85" s="1415" t="str">
        <f t="shared" si="61"/>
        <v>Peralatan Komputer</v>
      </c>
      <c r="U85" s="1416">
        <f t="shared" si="62"/>
        <v>4</v>
      </c>
      <c r="V85" s="1417">
        <f t="shared" si="56"/>
        <v>4193750</v>
      </c>
      <c r="W85" s="1418">
        <f t="shared" si="57"/>
        <v>3</v>
      </c>
      <c r="X85" s="1419">
        <f t="shared" si="49"/>
        <v>12581250</v>
      </c>
      <c r="Y85" s="1419">
        <f t="shared" si="50"/>
        <v>4193750</v>
      </c>
      <c r="Z85" s="1571">
        <f t="shared" si="51"/>
        <v>0</v>
      </c>
      <c r="AA85" s="1571">
        <f t="shared" si="52"/>
        <v>0</v>
      </c>
      <c r="AB85" s="1572">
        <f t="shared" si="53"/>
        <v>0</v>
      </c>
      <c r="AC85" s="1572">
        <f t="shared" si="58"/>
        <v>0</v>
      </c>
      <c r="AD85" s="1572">
        <f t="shared" si="59"/>
        <v>0</v>
      </c>
      <c r="AE85" s="1419">
        <f t="shared" si="60"/>
        <v>16775000</v>
      </c>
      <c r="AF85" s="1419">
        <f t="shared" si="54"/>
        <v>0</v>
      </c>
      <c r="AJ85" s="1415">
        <v>1</v>
      </c>
      <c r="AK85" s="1415" t="s">
        <v>333</v>
      </c>
      <c r="AO85" s="1419"/>
      <c r="AP85" s="1419"/>
    </row>
    <row r="86" spans="1:42" s="1415" customFormat="1" ht="31" customHeight="1" x14ac:dyDescent="0.15">
      <c r="A86" s="1376" t="str">
        <f t="shared" si="43"/>
        <v>02.06.02.01</v>
      </c>
      <c r="B86" s="1529">
        <v>63</v>
      </c>
      <c r="C86" s="1395" t="s">
        <v>1272</v>
      </c>
      <c r="D86" s="1588" t="s">
        <v>946</v>
      </c>
      <c r="E86" s="1395" t="s">
        <v>179</v>
      </c>
      <c r="F86" s="1395" t="s">
        <v>280</v>
      </c>
      <c r="G86" s="1568"/>
      <c r="H86" s="1565" t="s">
        <v>714</v>
      </c>
      <c r="I86" s="1395">
        <v>2012</v>
      </c>
      <c r="J86" s="1579"/>
      <c r="K86" s="1579"/>
      <c r="L86" s="1579"/>
      <c r="M86" s="1579"/>
      <c r="N86" s="1579"/>
      <c r="O86" s="1395" t="s">
        <v>81</v>
      </c>
      <c r="P86" s="1496">
        <v>27500000</v>
      </c>
      <c r="Q86" s="1530"/>
      <c r="R86" s="1618"/>
      <c r="S86" s="1435" t="str">
        <f t="shared" si="55"/>
        <v>02.06.02</v>
      </c>
      <c r="T86" s="1415" t="str">
        <f t="shared" si="61"/>
        <v>Alat Rumah Tangga</v>
      </c>
      <c r="U86" s="1416">
        <f t="shared" si="62"/>
        <v>5</v>
      </c>
      <c r="V86" s="1417">
        <f t="shared" si="56"/>
        <v>5500000</v>
      </c>
      <c r="W86" s="1418">
        <f t="shared" si="57"/>
        <v>2</v>
      </c>
      <c r="X86" s="1419">
        <f t="shared" si="49"/>
        <v>11000000</v>
      </c>
      <c r="Y86" s="1419">
        <f t="shared" si="50"/>
        <v>5500000</v>
      </c>
      <c r="Z86" s="1571">
        <f t="shared" si="51"/>
        <v>5500000</v>
      </c>
      <c r="AA86" s="1571">
        <f t="shared" si="52"/>
        <v>5500000</v>
      </c>
      <c r="AB86" s="1572">
        <f t="shared" si="53"/>
        <v>0</v>
      </c>
      <c r="AC86" s="1572">
        <f t="shared" si="58"/>
        <v>0</v>
      </c>
      <c r="AD86" s="1572">
        <f t="shared" si="59"/>
        <v>0</v>
      </c>
      <c r="AE86" s="1419">
        <f t="shared" si="60"/>
        <v>27500000</v>
      </c>
      <c r="AF86" s="1419">
        <f t="shared" si="54"/>
        <v>0</v>
      </c>
      <c r="AJ86" s="1415">
        <v>10</v>
      </c>
      <c r="AK86" s="1415" t="s">
        <v>950</v>
      </c>
      <c r="AN86" s="1415">
        <v>2</v>
      </c>
      <c r="AO86" s="1419"/>
      <c r="AP86" s="1419"/>
    </row>
    <row r="87" spans="1:42" s="1415" customFormat="1" ht="31" customHeight="1" x14ac:dyDescent="0.15">
      <c r="A87" s="1376" t="str">
        <f t="shared" si="43"/>
        <v>02.06.02.01</v>
      </c>
      <c r="B87" s="1529">
        <v>64</v>
      </c>
      <c r="C87" s="1395" t="s">
        <v>1256</v>
      </c>
      <c r="D87" s="1588" t="s">
        <v>947</v>
      </c>
      <c r="E87" s="1395" t="s">
        <v>179</v>
      </c>
      <c r="F87" s="1395" t="s">
        <v>970</v>
      </c>
      <c r="G87" s="1568"/>
      <c r="H87" s="1565" t="s">
        <v>341</v>
      </c>
      <c r="I87" s="1395">
        <v>2012</v>
      </c>
      <c r="J87" s="1579"/>
      <c r="K87" s="1579"/>
      <c r="L87" s="1579"/>
      <c r="M87" s="1579"/>
      <c r="N87" s="1579"/>
      <c r="O87" s="1395" t="s">
        <v>81</v>
      </c>
      <c r="P87" s="1496">
        <v>19800000</v>
      </c>
      <c r="Q87" s="1530"/>
      <c r="R87" s="1618"/>
      <c r="S87" s="1435" t="str">
        <f t="shared" si="55"/>
        <v>02.06.02</v>
      </c>
      <c r="T87" s="1415" t="str">
        <f t="shared" si="61"/>
        <v>Alat Rumah Tangga</v>
      </c>
      <c r="U87" s="1416">
        <f t="shared" si="62"/>
        <v>5</v>
      </c>
      <c r="V87" s="1417">
        <f t="shared" si="56"/>
        <v>3960000</v>
      </c>
      <c r="W87" s="1418">
        <f t="shared" si="57"/>
        <v>2</v>
      </c>
      <c r="X87" s="1419">
        <f t="shared" si="49"/>
        <v>7920000</v>
      </c>
      <c r="Y87" s="1419">
        <f t="shared" si="50"/>
        <v>3960000</v>
      </c>
      <c r="Z87" s="1571">
        <f t="shared" si="51"/>
        <v>3960000</v>
      </c>
      <c r="AA87" s="1571">
        <f t="shared" si="52"/>
        <v>3960000</v>
      </c>
      <c r="AB87" s="1572">
        <f t="shared" si="53"/>
        <v>0</v>
      </c>
      <c r="AC87" s="1572">
        <f t="shared" si="58"/>
        <v>0</v>
      </c>
      <c r="AD87" s="1572">
        <f t="shared" si="59"/>
        <v>0</v>
      </c>
      <c r="AE87" s="1419">
        <f t="shared" si="60"/>
        <v>19800000</v>
      </c>
      <c r="AF87" s="1419">
        <f t="shared" si="54"/>
        <v>0</v>
      </c>
      <c r="AJ87" s="1415">
        <v>10</v>
      </c>
      <c r="AK87" s="1415" t="s">
        <v>950</v>
      </c>
      <c r="AN87" s="1415">
        <v>6</v>
      </c>
      <c r="AO87" s="1419"/>
      <c r="AP87" s="1419"/>
    </row>
    <row r="88" spans="1:42" s="1415" customFormat="1" ht="31" customHeight="1" x14ac:dyDescent="0.15">
      <c r="A88" s="1376" t="str">
        <f t="shared" ref="A88:A124" si="63">LEFT(C88,11)</f>
        <v>02.06.02.01</v>
      </c>
      <c r="B88" s="1529">
        <v>65</v>
      </c>
      <c r="C88" s="1395" t="s">
        <v>1279</v>
      </c>
      <c r="D88" s="1588" t="s">
        <v>948</v>
      </c>
      <c r="E88" s="1395" t="s">
        <v>712</v>
      </c>
      <c r="F88" s="1395" t="s">
        <v>950</v>
      </c>
      <c r="G88" s="1568"/>
      <c r="H88" s="1565" t="s">
        <v>715</v>
      </c>
      <c r="I88" s="1395">
        <v>2012</v>
      </c>
      <c r="J88" s="1579"/>
      <c r="K88" s="1579"/>
      <c r="L88" s="1579"/>
      <c r="M88" s="1579"/>
      <c r="N88" s="1579"/>
      <c r="O88" s="1395" t="s">
        <v>81</v>
      </c>
      <c r="P88" s="1496">
        <v>29370000</v>
      </c>
      <c r="Q88" s="1530"/>
      <c r="R88" s="1618"/>
      <c r="S88" s="1435" t="str">
        <f t="shared" si="55"/>
        <v>02.06.02</v>
      </c>
      <c r="T88" s="1415" t="str">
        <f t="shared" ref="T88:T119" si="64">VLOOKUP(S88,UE,3,FALSE)</f>
        <v>Alat Rumah Tangga</v>
      </c>
      <c r="U88" s="1416">
        <f t="shared" ref="U88:U120" si="65">VLOOKUP(S88,UE,4,FALSE)</f>
        <v>5</v>
      </c>
      <c r="V88" s="1417">
        <f t="shared" si="56"/>
        <v>5874000</v>
      </c>
      <c r="W88" s="1418">
        <f t="shared" si="57"/>
        <v>2</v>
      </c>
      <c r="X88" s="1419">
        <f t="shared" ref="X88:X120" si="66">IF(W88&gt;U88,P88,V88*W88)</f>
        <v>11748000</v>
      </c>
      <c r="Y88" s="1419">
        <f t="shared" ref="Y88:Y94" si="67">IF(P88=X88,0,V88)</f>
        <v>5874000</v>
      </c>
      <c r="Z88" s="1571">
        <f t="shared" ref="Z88:Z94" si="68">IF(P88=X88+Y88,0,V88)</f>
        <v>5874000</v>
      </c>
      <c r="AA88" s="1571">
        <f t="shared" ref="AA88:AA94" si="69">IF(P88=X88+Y88+Z88,0,V88)</f>
        <v>5874000</v>
      </c>
      <c r="AB88" s="1572">
        <f t="shared" ref="AB88:AB105" si="70">IF(P88=X88+Y88+Z88+AA88,0,V88)</f>
        <v>0</v>
      </c>
      <c r="AC88" s="1572">
        <f t="shared" ref="AC88:AC123" si="71">IF(P88=X88+Y88+Z88+AA88+AB88,0,V88)</f>
        <v>0</v>
      </c>
      <c r="AD88" s="1572">
        <f t="shared" si="59"/>
        <v>0</v>
      </c>
      <c r="AE88" s="1419">
        <f t="shared" si="60"/>
        <v>29370000</v>
      </c>
      <c r="AF88" s="1419">
        <f t="shared" ref="AF88:AF120" si="72">P88-AE88</f>
        <v>0</v>
      </c>
      <c r="AJ88" s="1415">
        <v>1</v>
      </c>
      <c r="AK88" s="1415" t="s">
        <v>950</v>
      </c>
      <c r="AN88" s="1415">
        <v>4</v>
      </c>
      <c r="AO88" s="1419"/>
      <c r="AP88" s="1419"/>
    </row>
    <row r="89" spans="1:42" s="1415" customFormat="1" ht="31" customHeight="1" x14ac:dyDescent="0.15">
      <c r="A89" s="1376" t="str">
        <f t="shared" si="63"/>
        <v>02.06.03.02</v>
      </c>
      <c r="B89" s="1529">
        <v>66</v>
      </c>
      <c r="C89" s="1395" t="s">
        <v>1277</v>
      </c>
      <c r="D89" s="1495" t="s">
        <v>944</v>
      </c>
      <c r="E89" s="1395" t="s">
        <v>331</v>
      </c>
      <c r="F89" s="1395" t="s">
        <v>950</v>
      </c>
      <c r="G89" s="1568"/>
      <c r="H89" s="1565" t="s">
        <v>341</v>
      </c>
      <c r="I89" s="1395">
        <v>2012</v>
      </c>
      <c r="J89" s="1579"/>
      <c r="K89" s="1579"/>
      <c r="L89" s="1579"/>
      <c r="M89" s="1579"/>
      <c r="N89" s="1579"/>
      <c r="O89" s="1395" t="s">
        <v>81</v>
      </c>
      <c r="P89" s="1496">
        <v>16885000</v>
      </c>
      <c r="Q89" s="1530"/>
      <c r="R89" s="1618"/>
      <c r="S89" s="1435" t="str">
        <f t="shared" ref="S89:S120" si="73">LEFT(C89,8)</f>
        <v>02.06.03</v>
      </c>
      <c r="T89" s="1415" t="str">
        <f t="shared" si="64"/>
        <v>Peralatan Komputer</v>
      </c>
      <c r="U89" s="1416">
        <f t="shared" si="65"/>
        <v>4</v>
      </c>
      <c r="V89" s="1417">
        <f t="shared" ref="V89:V120" si="74">P89/U89</f>
        <v>4221250</v>
      </c>
      <c r="W89" s="1418">
        <f t="shared" ref="W89:W120" si="75">IF(2013-I89+1&gt;U89,U89,IF(2013-I89+1&lt;0,0,(2013-I89+1)))</f>
        <v>2</v>
      </c>
      <c r="X89" s="1419">
        <f t="shared" si="66"/>
        <v>8442500</v>
      </c>
      <c r="Y89" s="1419">
        <f t="shared" si="67"/>
        <v>4221250</v>
      </c>
      <c r="Z89" s="1571">
        <f t="shared" si="68"/>
        <v>4221250</v>
      </c>
      <c r="AA89" s="1571">
        <f t="shared" si="69"/>
        <v>0</v>
      </c>
      <c r="AB89" s="1572">
        <f t="shared" si="70"/>
        <v>0</v>
      </c>
      <c r="AC89" s="1572">
        <f t="shared" si="71"/>
        <v>0</v>
      </c>
      <c r="AD89" s="1572">
        <f t="shared" ref="AD89:AD123" si="76">IF(P89=X89+Y89+Z89+AA89+AB89+AC89,0,V89)</f>
        <v>0</v>
      </c>
      <c r="AE89" s="1419">
        <f t="shared" ref="AE89:AE120" si="77">SUM(X89:AD89)</f>
        <v>16885000</v>
      </c>
      <c r="AF89" s="1419">
        <f t="shared" si="72"/>
        <v>0</v>
      </c>
      <c r="AJ89" s="1415">
        <v>1</v>
      </c>
      <c r="AK89" s="1415" t="s">
        <v>950</v>
      </c>
      <c r="AN89" s="1415">
        <v>3</v>
      </c>
      <c r="AO89" s="1419"/>
      <c r="AP89" s="1419"/>
    </row>
    <row r="90" spans="1:42" s="1415" customFormat="1" ht="31" customHeight="1" x14ac:dyDescent="0.15">
      <c r="A90" s="1376" t="str">
        <f t="shared" si="63"/>
        <v>02.06.03.02</v>
      </c>
      <c r="B90" s="1529">
        <v>67</v>
      </c>
      <c r="C90" s="1395" t="s">
        <v>1276</v>
      </c>
      <c r="D90" s="1589" t="s">
        <v>1266</v>
      </c>
      <c r="E90" s="1569" t="s">
        <v>331</v>
      </c>
      <c r="F90" s="1395" t="s">
        <v>386</v>
      </c>
      <c r="G90" s="1395"/>
      <c r="H90" s="1565" t="s">
        <v>341</v>
      </c>
      <c r="I90" s="1395">
        <v>2012</v>
      </c>
      <c r="J90" s="1395">
        <v>2012</v>
      </c>
      <c r="K90" s="1579"/>
      <c r="L90" s="1579"/>
      <c r="M90" s="1579"/>
      <c r="N90" s="1579"/>
      <c r="O90" s="1579"/>
      <c r="P90" s="1496">
        <v>15719000</v>
      </c>
      <c r="Q90" s="1441"/>
      <c r="R90" s="1623"/>
      <c r="S90" s="1435" t="str">
        <f t="shared" si="73"/>
        <v>02.06.03</v>
      </c>
      <c r="T90" s="1415" t="str">
        <f t="shared" si="64"/>
        <v>Peralatan Komputer</v>
      </c>
      <c r="U90" s="1416">
        <f t="shared" si="65"/>
        <v>4</v>
      </c>
      <c r="V90" s="1417">
        <f t="shared" si="74"/>
        <v>3929750</v>
      </c>
      <c r="W90" s="1418">
        <f t="shared" si="75"/>
        <v>2</v>
      </c>
      <c r="X90" s="1419">
        <f t="shared" si="66"/>
        <v>7859500</v>
      </c>
      <c r="Y90" s="1419">
        <f t="shared" si="67"/>
        <v>3929750</v>
      </c>
      <c r="Z90" s="1571">
        <f t="shared" si="68"/>
        <v>3929750</v>
      </c>
      <c r="AA90" s="1571">
        <f t="shared" si="69"/>
        <v>0</v>
      </c>
      <c r="AB90" s="1572">
        <f t="shared" si="70"/>
        <v>0</v>
      </c>
      <c r="AC90" s="1572">
        <f t="shared" si="71"/>
        <v>0</v>
      </c>
      <c r="AD90" s="1572">
        <f t="shared" si="76"/>
        <v>0</v>
      </c>
      <c r="AE90" s="1419">
        <f t="shared" si="77"/>
        <v>15719000</v>
      </c>
      <c r="AF90" s="1419">
        <f t="shared" si="72"/>
        <v>0</v>
      </c>
      <c r="AJ90" s="1415">
        <v>1</v>
      </c>
      <c r="AK90" s="1415" t="s">
        <v>950</v>
      </c>
      <c r="AN90" s="1415">
        <v>8</v>
      </c>
      <c r="AO90" s="1419"/>
      <c r="AP90" s="1419"/>
    </row>
    <row r="91" spans="1:42" s="1415" customFormat="1" ht="31" customHeight="1" x14ac:dyDescent="0.15">
      <c r="A91" s="1376" t="str">
        <f t="shared" si="63"/>
        <v>02.06.03.05</v>
      </c>
      <c r="B91" s="1529">
        <v>68</v>
      </c>
      <c r="C91" s="1395" t="s">
        <v>1387</v>
      </c>
      <c r="D91" s="1568" t="s">
        <v>1267</v>
      </c>
      <c r="E91" s="1494" t="s">
        <v>352</v>
      </c>
      <c r="F91" s="1565" t="s">
        <v>950</v>
      </c>
      <c r="G91" s="1495"/>
      <c r="H91" s="1565" t="s">
        <v>341</v>
      </c>
      <c r="I91" s="1395">
        <v>2013</v>
      </c>
      <c r="J91" s="1579"/>
      <c r="K91" s="1579"/>
      <c r="L91" s="1579"/>
      <c r="M91" s="1395"/>
      <c r="N91" s="1395"/>
      <c r="O91" s="1395" t="s">
        <v>81</v>
      </c>
      <c r="P91" s="1583">
        <v>5860000</v>
      </c>
      <c r="Q91" s="1530"/>
      <c r="R91" s="1618"/>
      <c r="S91" s="1435" t="str">
        <f t="shared" si="73"/>
        <v>02.06.03</v>
      </c>
      <c r="T91" s="1415" t="str">
        <f t="shared" si="64"/>
        <v>Peralatan Komputer</v>
      </c>
      <c r="U91" s="1416">
        <f t="shared" si="65"/>
        <v>4</v>
      </c>
      <c r="V91" s="1417">
        <f t="shared" si="74"/>
        <v>1465000</v>
      </c>
      <c r="W91" s="1418">
        <f t="shared" si="75"/>
        <v>1</v>
      </c>
      <c r="X91" s="1419">
        <f t="shared" si="66"/>
        <v>1465000</v>
      </c>
      <c r="Y91" s="1419">
        <f t="shared" si="67"/>
        <v>1465000</v>
      </c>
      <c r="Z91" s="1571">
        <f t="shared" si="68"/>
        <v>1465000</v>
      </c>
      <c r="AA91" s="1571">
        <f t="shared" si="69"/>
        <v>1465000</v>
      </c>
      <c r="AB91" s="1572">
        <f t="shared" si="70"/>
        <v>0</v>
      </c>
      <c r="AC91" s="1572">
        <f t="shared" si="71"/>
        <v>0</v>
      </c>
      <c r="AD91" s="1572">
        <f t="shared" si="76"/>
        <v>0</v>
      </c>
      <c r="AE91" s="1419">
        <f t="shared" si="77"/>
        <v>5860000</v>
      </c>
      <c r="AF91" s="1419">
        <f t="shared" si="72"/>
        <v>0</v>
      </c>
      <c r="AJ91" s="1415">
        <v>5</v>
      </c>
      <c r="AK91" s="1415" t="s">
        <v>950</v>
      </c>
      <c r="AO91" s="1419"/>
      <c r="AP91" s="1419"/>
    </row>
    <row r="92" spans="1:42" s="1415" customFormat="1" ht="31" customHeight="1" x14ac:dyDescent="0.15">
      <c r="A92" s="1376" t="str">
        <f t="shared" si="63"/>
        <v>02.06.03.05</v>
      </c>
      <c r="B92" s="1529">
        <v>69</v>
      </c>
      <c r="C92" s="1395" t="s">
        <v>1387</v>
      </c>
      <c r="D92" s="1568" t="s">
        <v>1268</v>
      </c>
      <c r="E92" s="1494" t="s">
        <v>331</v>
      </c>
      <c r="F92" s="1565" t="s">
        <v>950</v>
      </c>
      <c r="G92" s="1495"/>
      <c r="H92" s="1565" t="s">
        <v>341</v>
      </c>
      <c r="I92" s="1395">
        <v>2013</v>
      </c>
      <c r="J92" s="1579"/>
      <c r="K92" s="1579"/>
      <c r="L92" s="1579"/>
      <c r="M92" s="1395"/>
      <c r="N92" s="1395"/>
      <c r="O92" s="1395" t="s">
        <v>81</v>
      </c>
      <c r="P92" s="1583">
        <v>4420000</v>
      </c>
      <c r="Q92" s="1530"/>
      <c r="R92" s="1618"/>
      <c r="S92" s="1435" t="str">
        <f t="shared" si="73"/>
        <v>02.06.03</v>
      </c>
      <c r="T92" s="1415" t="str">
        <f t="shared" si="64"/>
        <v>Peralatan Komputer</v>
      </c>
      <c r="U92" s="1416">
        <f t="shared" si="65"/>
        <v>4</v>
      </c>
      <c r="V92" s="1417">
        <f t="shared" si="74"/>
        <v>1105000</v>
      </c>
      <c r="W92" s="1418">
        <f t="shared" si="75"/>
        <v>1</v>
      </c>
      <c r="X92" s="1419">
        <f t="shared" si="66"/>
        <v>1105000</v>
      </c>
      <c r="Y92" s="1419">
        <f t="shared" si="67"/>
        <v>1105000</v>
      </c>
      <c r="Z92" s="1571">
        <f t="shared" si="68"/>
        <v>1105000</v>
      </c>
      <c r="AA92" s="1571">
        <f t="shared" si="69"/>
        <v>1105000</v>
      </c>
      <c r="AB92" s="1572">
        <f t="shared" si="70"/>
        <v>0</v>
      </c>
      <c r="AC92" s="1572">
        <f t="shared" si="71"/>
        <v>0</v>
      </c>
      <c r="AD92" s="1572">
        <f t="shared" si="76"/>
        <v>0</v>
      </c>
      <c r="AE92" s="1419">
        <f t="shared" si="77"/>
        <v>4420000</v>
      </c>
      <c r="AF92" s="1419">
        <f t="shared" si="72"/>
        <v>0</v>
      </c>
      <c r="AJ92" s="1415">
        <v>1</v>
      </c>
      <c r="AK92" s="1415" t="s">
        <v>950</v>
      </c>
      <c r="AO92" s="1419"/>
      <c r="AP92" s="1419"/>
    </row>
    <row r="93" spans="1:42" s="1415" customFormat="1" ht="31" customHeight="1" x14ac:dyDescent="0.15">
      <c r="A93" s="1376" t="str">
        <f t="shared" si="63"/>
        <v>02.06.01.04</v>
      </c>
      <c r="B93" s="1529">
        <v>70</v>
      </c>
      <c r="C93" s="1395" t="s">
        <v>1282</v>
      </c>
      <c r="D93" s="1568" t="s">
        <v>1269</v>
      </c>
      <c r="E93" s="1494" t="s">
        <v>349</v>
      </c>
      <c r="F93" s="1565" t="s">
        <v>950</v>
      </c>
      <c r="G93" s="1495"/>
      <c r="H93" s="1565" t="s">
        <v>341</v>
      </c>
      <c r="I93" s="1395">
        <v>2013</v>
      </c>
      <c r="J93" s="1579"/>
      <c r="K93" s="1579"/>
      <c r="L93" s="1579"/>
      <c r="M93" s="1395"/>
      <c r="N93" s="1395"/>
      <c r="O93" s="1395" t="s">
        <v>81</v>
      </c>
      <c r="P93" s="1583">
        <v>14945803.312527647</v>
      </c>
      <c r="Q93" s="1530"/>
      <c r="R93" s="1618"/>
      <c r="S93" s="1435" t="str">
        <f t="shared" si="73"/>
        <v>02.06.01</v>
      </c>
      <c r="T93" s="1415" t="str">
        <f t="shared" si="64"/>
        <v>Alat Kantor</v>
      </c>
      <c r="U93" s="1416">
        <f t="shared" si="65"/>
        <v>5</v>
      </c>
      <c r="V93" s="1417">
        <f t="shared" si="74"/>
        <v>2989160.6625055294</v>
      </c>
      <c r="W93" s="1418">
        <f t="shared" si="75"/>
        <v>1</v>
      </c>
      <c r="X93" s="1419">
        <f t="shared" si="66"/>
        <v>2989160.6625055294</v>
      </c>
      <c r="Y93" s="1419">
        <f t="shared" si="67"/>
        <v>2989160.6625055294</v>
      </c>
      <c r="Z93" s="1571">
        <f t="shared" si="68"/>
        <v>2989160.6625055294</v>
      </c>
      <c r="AA93" s="1571">
        <f t="shared" si="69"/>
        <v>2989160.6625055294</v>
      </c>
      <c r="AB93" s="1572">
        <f t="shared" si="70"/>
        <v>2989160.6625055294</v>
      </c>
      <c r="AC93" s="1572">
        <f t="shared" si="71"/>
        <v>0</v>
      </c>
      <c r="AD93" s="1572">
        <f t="shared" si="76"/>
        <v>0</v>
      </c>
      <c r="AE93" s="1419">
        <f t="shared" si="77"/>
        <v>14945803.312527647</v>
      </c>
      <c r="AF93" s="1419">
        <f t="shared" si="72"/>
        <v>0</v>
      </c>
      <c r="AJ93" s="1415">
        <v>6</v>
      </c>
      <c r="AK93" s="1415" t="s">
        <v>950</v>
      </c>
      <c r="AO93" s="1419"/>
      <c r="AP93" s="1419"/>
    </row>
    <row r="94" spans="1:42" s="1415" customFormat="1" ht="31" customHeight="1" x14ac:dyDescent="0.15">
      <c r="A94" s="1376" t="str">
        <f t="shared" si="63"/>
        <v>02.06.02.04</v>
      </c>
      <c r="B94" s="1529">
        <v>71</v>
      </c>
      <c r="C94" s="1395" t="s">
        <v>1318</v>
      </c>
      <c r="D94" s="1568" t="s">
        <v>208</v>
      </c>
      <c r="E94" s="1494" t="s">
        <v>352</v>
      </c>
      <c r="F94" s="1565" t="s">
        <v>971</v>
      </c>
      <c r="G94" s="1495"/>
      <c r="H94" s="1565" t="s">
        <v>341</v>
      </c>
      <c r="I94" s="1395">
        <v>2014</v>
      </c>
      <c r="J94" s="1579"/>
      <c r="K94" s="1579"/>
      <c r="L94" s="1579"/>
      <c r="M94" s="1395"/>
      <c r="N94" s="1395"/>
      <c r="O94" s="1395" t="s">
        <v>81</v>
      </c>
      <c r="P94" s="1583">
        <v>30000000</v>
      </c>
      <c r="Q94" s="1530"/>
      <c r="R94" s="1618"/>
      <c r="S94" s="1435" t="str">
        <f t="shared" si="73"/>
        <v>02.06.02</v>
      </c>
      <c r="T94" s="1415" t="str">
        <f t="shared" si="64"/>
        <v>Alat Rumah Tangga</v>
      </c>
      <c r="U94" s="1416">
        <f t="shared" si="65"/>
        <v>5</v>
      </c>
      <c r="V94" s="1417">
        <f t="shared" si="74"/>
        <v>6000000</v>
      </c>
      <c r="W94" s="1418">
        <f t="shared" si="75"/>
        <v>0</v>
      </c>
      <c r="X94" s="1419">
        <f t="shared" si="66"/>
        <v>0</v>
      </c>
      <c r="Y94" s="1419">
        <f t="shared" si="67"/>
        <v>6000000</v>
      </c>
      <c r="Z94" s="1571">
        <f t="shared" si="68"/>
        <v>6000000</v>
      </c>
      <c r="AA94" s="1571">
        <f t="shared" si="69"/>
        <v>6000000</v>
      </c>
      <c r="AB94" s="1572">
        <f t="shared" si="70"/>
        <v>6000000</v>
      </c>
      <c r="AC94" s="1572">
        <f t="shared" si="71"/>
        <v>6000000</v>
      </c>
      <c r="AD94" s="1572">
        <f t="shared" si="76"/>
        <v>0</v>
      </c>
      <c r="AE94" s="1419">
        <f t="shared" si="77"/>
        <v>30000000</v>
      </c>
      <c r="AF94" s="1419">
        <f t="shared" si="72"/>
        <v>0</v>
      </c>
      <c r="AJ94" s="1415">
        <v>5</v>
      </c>
      <c r="AK94" s="1415" t="s">
        <v>906</v>
      </c>
      <c r="AO94" s="1419"/>
      <c r="AP94" s="1419">
        <v>2</v>
      </c>
    </row>
    <row r="95" spans="1:42" s="1415" customFormat="1" ht="31" customHeight="1" x14ac:dyDescent="0.15">
      <c r="A95" s="1376" t="str">
        <f t="shared" si="63"/>
        <v>02.06.04.07</v>
      </c>
      <c r="B95" s="1529">
        <v>72</v>
      </c>
      <c r="C95" s="1395" t="s">
        <v>1278</v>
      </c>
      <c r="D95" s="1568" t="s">
        <v>1287</v>
      </c>
      <c r="E95" s="1494" t="s">
        <v>361</v>
      </c>
      <c r="F95" s="1565"/>
      <c r="G95" s="1495"/>
      <c r="H95" s="1565" t="s">
        <v>341</v>
      </c>
      <c r="I95" s="1395">
        <v>2017</v>
      </c>
      <c r="J95" s="1579"/>
      <c r="K95" s="1579"/>
      <c r="L95" s="1579"/>
      <c r="M95" s="1395"/>
      <c r="N95" s="1395"/>
      <c r="O95" s="1395"/>
      <c r="P95" s="1583">
        <v>12829927.00729927</v>
      </c>
      <c r="Q95" s="1530"/>
      <c r="R95" s="1618"/>
      <c r="S95" s="1435" t="str">
        <f t="shared" si="73"/>
        <v>02.06.04</v>
      </c>
      <c r="T95" s="1415" t="str">
        <f t="shared" si="64"/>
        <v>Meja Dan Kursi Kerja/Rapat Pejabat</v>
      </c>
      <c r="U95" s="1416">
        <f t="shared" si="65"/>
        <v>5</v>
      </c>
      <c r="V95" s="1417">
        <f t="shared" si="74"/>
        <v>2565985.4014598541</v>
      </c>
      <c r="W95" s="1418">
        <f t="shared" si="75"/>
        <v>0</v>
      </c>
      <c r="X95" s="1419">
        <f t="shared" si="66"/>
        <v>0</v>
      </c>
      <c r="Y95" s="1419"/>
      <c r="Z95" s="1571"/>
      <c r="AA95" s="1571"/>
      <c r="AB95" s="1572">
        <f t="shared" si="70"/>
        <v>2565985.4014598541</v>
      </c>
      <c r="AC95" s="1572">
        <f t="shared" si="71"/>
        <v>2565985.4014598541</v>
      </c>
      <c r="AD95" s="1572">
        <f t="shared" si="76"/>
        <v>2565985.4014598541</v>
      </c>
      <c r="AE95" s="1419">
        <f t="shared" si="77"/>
        <v>7697956.2043795623</v>
      </c>
      <c r="AF95" s="1419">
        <f t="shared" si="72"/>
        <v>5131970.8029197082</v>
      </c>
      <c r="AJ95" s="1415">
        <v>2</v>
      </c>
      <c r="AM95" s="1415" t="str">
        <f t="shared" ref="AM95:AM105" si="78">UPPER(D95)</f>
        <v>ALMARI PUSTAKA</v>
      </c>
      <c r="AO95" s="1419"/>
      <c r="AP95" s="1419">
        <v>6</v>
      </c>
    </row>
    <row r="96" spans="1:42" s="1415" customFormat="1" ht="31" customHeight="1" x14ac:dyDescent="0.15">
      <c r="A96" s="1376" t="str">
        <f t="shared" si="63"/>
        <v>02.06.02.01</v>
      </c>
      <c r="B96" s="1529">
        <v>73</v>
      </c>
      <c r="C96" s="1395" t="s">
        <v>1860</v>
      </c>
      <c r="D96" s="1568" t="s">
        <v>1288</v>
      </c>
      <c r="E96" s="1494" t="s">
        <v>179</v>
      </c>
      <c r="F96" s="1565"/>
      <c r="G96" s="1495"/>
      <c r="H96" s="1565" t="s">
        <v>341</v>
      </c>
      <c r="I96" s="1395">
        <v>2017</v>
      </c>
      <c r="J96" s="1579"/>
      <c r="K96" s="1579"/>
      <c r="L96" s="1579"/>
      <c r="M96" s="1395"/>
      <c r="N96" s="1395"/>
      <c r="O96" s="1395"/>
      <c r="P96" s="1583">
        <v>18106751.82481752</v>
      </c>
      <c r="Q96" s="1530"/>
      <c r="R96" s="1618"/>
      <c r="S96" s="1435" t="str">
        <f t="shared" si="73"/>
        <v>02.06.02</v>
      </c>
      <c r="T96" s="1415" t="str">
        <f t="shared" si="64"/>
        <v>Alat Rumah Tangga</v>
      </c>
      <c r="U96" s="1416">
        <f t="shared" si="65"/>
        <v>5</v>
      </c>
      <c r="V96" s="1417">
        <f t="shared" si="74"/>
        <v>3621350.364963504</v>
      </c>
      <c r="W96" s="1418">
        <f t="shared" si="75"/>
        <v>0</v>
      </c>
      <c r="X96" s="1419">
        <f t="shared" si="66"/>
        <v>0</v>
      </c>
      <c r="Y96" s="1419"/>
      <c r="Z96" s="1571"/>
      <c r="AA96" s="1571"/>
      <c r="AB96" s="1572">
        <f t="shared" si="70"/>
        <v>3621350.364963504</v>
      </c>
      <c r="AC96" s="1572">
        <f t="shared" si="71"/>
        <v>3621350.364963504</v>
      </c>
      <c r="AD96" s="1572">
        <f t="shared" si="76"/>
        <v>3621350.364963504</v>
      </c>
      <c r="AE96" s="1419">
        <f t="shared" si="77"/>
        <v>10864051.094890513</v>
      </c>
      <c r="AF96" s="1419">
        <f t="shared" si="72"/>
        <v>7242700.7299270071</v>
      </c>
      <c r="AJ96" s="1415">
        <v>10</v>
      </c>
      <c r="AM96" s="1415" t="str">
        <f t="shared" si="78"/>
        <v>MEJA DAN KURSI PUSTAKA</v>
      </c>
      <c r="AO96" s="1419"/>
      <c r="AP96" s="1419">
        <v>3</v>
      </c>
    </row>
    <row r="97" spans="1:42" s="1415" customFormat="1" ht="31" customHeight="1" x14ac:dyDescent="0.15">
      <c r="A97" s="1376" t="str">
        <f t="shared" si="63"/>
        <v>02.06.04.07</v>
      </c>
      <c r="B97" s="1529">
        <v>74</v>
      </c>
      <c r="C97" s="1395" t="s">
        <v>1278</v>
      </c>
      <c r="D97" s="1568" t="s">
        <v>1289</v>
      </c>
      <c r="E97" s="1494" t="s">
        <v>334</v>
      </c>
      <c r="F97" s="1565"/>
      <c r="G97" s="1495"/>
      <c r="H97" s="1565" t="s">
        <v>341</v>
      </c>
      <c r="I97" s="1395">
        <v>2017</v>
      </c>
      <c r="J97" s="1579"/>
      <c r="K97" s="1579"/>
      <c r="L97" s="1579"/>
      <c r="M97" s="1395"/>
      <c r="N97" s="1395"/>
      <c r="O97" s="1395"/>
      <c r="P97" s="1583">
        <v>25763321.16788321</v>
      </c>
      <c r="Q97" s="1530"/>
      <c r="R97" s="1618"/>
      <c r="S97" s="1435" t="str">
        <f t="shared" si="73"/>
        <v>02.06.04</v>
      </c>
      <c r="T97" s="1415" t="str">
        <f t="shared" si="64"/>
        <v>Meja Dan Kursi Kerja/Rapat Pejabat</v>
      </c>
      <c r="U97" s="1416">
        <f t="shared" si="65"/>
        <v>5</v>
      </c>
      <c r="V97" s="1417">
        <f t="shared" si="74"/>
        <v>5152664.2335766423</v>
      </c>
      <c r="W97" s="1418">
        <f t="shared" si="75"/>
        <v>0</v>
      </c>
      <c r="X97" s="1419">
        <f t="shared" si="66"/>
        <v>0</v>
      </c>
      <c r="Y97" s="1419"/>
      <c r="Z97" s="1571"/>
      <c r="AA97" s="1571"/>
      <c r="AB97" s="1572">
        <f t="shared" si="70"/>
        <v>5152664.2335766423</v>
      </c>
      <c r="AC97" s="1572">
        <f t="shared" si="71"/>
        <v>5152664.2335766423</v>
      </c>
      <c r="AD97" s="1572">
        <f t="shared" si="76"/>
        <v>5152664.2335766423</v>
      </c>
      <c r="AE97" s="1419">
        <f t="shared" si="77"/>
        <v>15457992.700729927</v>
      </c>
      <c r="AF97" s="1419">
        <f t="shared" si="72"/>
        <v>10305328.467153283</v>
      </c>
      <c r="AJ97" s="1415">
        <v>3</v>
      </c>
      <c r="AM97" s="1415" t="str">
        <f t="shared" si="78"/>
        <v>RAK BUKU PUSTAKA</v>
      </c>
      <c r="AO97" s="1419"/>
      <c r="AP97" s="1419">
        <v>1</v>
      </c>
    </row>
    <row r="98" spans="1:42" s="1415" customFormat="1" ht="31" customHeight="1" x14ac:dyDescent="0.15">
      <c r="A98" s="1376" t="str">
        <f t="shared" si="63"/>
        <v>02.06.02.04</v>
      </c>
      <c r="B98" s="1529">
        <v>75</v>
      </c>
      <c r="C98" s="1395" t="s">
        <v>1318</v>
      </c>
      <c r="D98" s="1568" t="s">
        <v>208</v>
      </c>
      <c r="E98" s="1494" t="s">
        <v>361</v>
      </c>
      <c r="F98" s="1565"/>
      <c r="G98" s="1495"/>
      <c r="H98" s="1565" t="s">
        <v>341</v>
      </c>
      <c r="I98" s="1395">
        <v>2017</v>
      </c>
      <c r="J98" s="1579"/>
      <c r="K98" s="1579"/>
      <c r="L98" s="1579"/>
      <c r="M98" s="1395"/>
      <c r="N98" s="1395"/>
      <c r="O98" s="1395"/>
      <c r="P98" s="1583">
        <v>11705185.182842745</v>
      </c>
      <c r="Q98" s="1530"/>
      <c r="R98" s="1618"/>
      <c r="S98" s="1435" t="str">
        <f t="shared" si="73"/>
        <v>02.06.02</v>
      </c>
      <c r="T98" s="1415" t="str">
        <f t="shared" si="64"/>
        <v>Alat Rumah Tangga</v>
      </c>
      <c r="U98" s="1416">
        <f t="shared" si="65"/>
        <v>5</v>
      </c>
      <c r="V98" s="1417">
        <f t="shared" si="74"/>
        <v>2341037.036568549</v>
      </c>
      <c r="W98" s="1418">
        <f t="shared" si="75"/>
        <v>0</v>
      </c>
      <c r="X98" s="1419">
        <f t="shared" si="66"/>
        <v>0</v>
      </c>
      <c r="Y98" s="1419"/>
      <c r="Z98" s="1571"/>
      <c r="AA98" s="1571"/>
      <c r="AB98" s="1572">
        <f t="shared" si="70"/>
        <v>2341037.036568549</v>
      </c>
      <c r="AC98" s="1572">
        <f t="shared" si="71"/>
        <v>2341037.036568549</v>
      </c>
      <c r="AD98" s="1572">
        <f t="shared" si="76"/>
        <v>2341037.036568549</v>
      </c>
      <c r="AE98" s="1419">
        <f t="shared" si="77"/>
        <v>7023111.1097056475</v>
      </c>
      <c r="AF98" s="1419">
        <f t="shared" si="72"/>
        <v>4682074.0731370971</v>
      </c>
      <c r="AJ98" s="1415">
        <v>2</v>
      </c>
      <c r="AM98" s="1415" t="str">
        <f t="shared" si="78"/>
        <v>AC</v>
      </c>
      <c r="AO98" s="1419"/>
      <c r="AP98" s="1419">
        <v>3</v>
      </c>
    </row>
    <row r="99" spans="1:42" s="1415" customFormat="1" ht="31" customHeight="1" x14ac:dyDescent="0.15">
      <c r="A99" s="1376" t="str">
        <f t="shared" si="63"/>
        <v>02.06.03.02</v>
      </c>
      <c r="B99" s="1529">
        <v>76</v>
      </c>
      <c r="C99" s="1395" t="s">
        <v>1277</v>
      </c>
      <c r="D99" s="1568" t="s">
        <v>1275</v>
      </c>
      <c r="E99" s="1494" t="s">
        <v>334</v>
      </c>
      <c r="F99" s="1565"/>
      <c r="G99" s="1495"/>
      <c r="H99" s="1565" t="s">
        <v>341</v>
      </c>
      <c r="I99" s="1395">
        <v>2017</v>
      </c>
      <c r="J99" s="1579"/>
      <c r="K99" s="1579"/>
      <c r="L99" s="1579"/>
      <c r="M99" s="1395"/>
      <c r="N99" s="1395"/>
      <c r="O99" s="1395"/>
      <c r="P99" s="1583">
        <v>32160780.487256635</v>
      </c>
      <c r="Q99" s="1530"/>
      <c r="R99" s="1618"/>
      <c r="S99" s="1435" t="str">
        <f t="shared" si="73"/>
        <v>02.06.03</v>
      </c>
      <c r="T99" s="1415" t="str">
        <f t="shared" si="64"/>
        <v>Peralatan Komputer</v>
      </c>
      <c r="U99" s="1416">
        <f t="shared" si="65"/>
        <v>4</v>
      </c>
      <c r="V99" s="1417">
        <f t="shared" si="74"/>
        <v>8040195.1218141587</v>
      </c>
      <c r="W99" s="1418">
        <f t="shared" si="75"/>
        <v>0</v>
      </c>
      <c r="X99" s="1419">
        <f t="shared" si="66"/>
        <v>0</v>
      </c>
      <c r="Y99" s="1419"/>
      <c r="Z99" s="1571"/>
      <c r="AA99" s="1571"/>
      <c r="AB99" s="1572">
        <f t="shared" si="70"/>
        <v>8040195.1218141587</v>
      </c>
      <c r="AC99" s="1572">
        <f t="shared" si="71"/>
        <v>8040195.1218141587</v>
      </c>
      <c r="AD99" s="1572">
        <f t="shared" si="76"/>
        <v>8040195.1218141587</v>
      </c>
      <c r="AE99" s="1419">
        <f t="shared" si="77"/>
        <v>24120585.365442477</v>
      </c>
      <c r="AF99" s="1419">
        <f t="shared" si="72"/>
        <v>8040195.1218141578</v>
      </c>
      <c r="AJ99" s="1415">
        <v>3</v>
      </c>
      <c r="AM99" s="1415" t="str">
        <f t="shared" si="78"/>
        <v>KOMPUTER</v>
      </c>
      <c r="AO99" s="1419"/>
      <c r="AP99" s="1419"/>
    </row>
    <row r="100" spans="1:42" s="1415" customFormat="1" ht="31" customHeight="1" x14ac:dyDescent="0.15">
      <c r="A100" s="1376" t="str">
        <f t="shared" si="63"/>
        <v>02.06.03.02</v>
      </c>
      <c r="B100" s="1529">
        <v>77</v>
      </c>
      <c r="C100" s="1395" t="s">
        <v>1283</v>
      </c>
      <c r="D100" s="1568" t="s">
        <v>1290</v>
      </c>
      <c r="E100" s="1494" t="s">
        <v>361</v>
      </c>
      <c r="F100" s="1565"/>
      <c r="G100" s="1495"/>
      <c r="H100" s="1565" t="s">
        <v>341</v>
      </c>
      <c r="I100" s="1395">
        <v>2017</v>
      </c>
      <c r="J100" s="1579"/>
      <c r="K100" s="1579"/>
      <c r="L100" s="1579"/>
      <c r="M100" s="1395"/>
      <c r="N100" s="1395"/>
      <c r="O100" s="1395"/>
      <c r="P100" s="1583">
        <v>21440520.370000001</v>
      </c>
      <c r="Q100" s="1530"/>
      <c r="R100" s="1618"/>
      <c r="S100" s="1435" t="str">
        <f t="shared" si="73"/>
        <v>02.06.03</v>
      </c>
      <c r="T100" s="1415" t="str">
        <f t="shared" si="64"/>
        <v>Peralatan Komputer</v>
      </c>
      <c r="U100" s="1416">
        <f t="shared" si="65"/>
        <v>4</v>
      </c>
      <c r="V100" s="1417">
        <f t="shared" si="74"/>
        <v>5360130.0925000003</v>
      </c>
      <c r="W100" s="1418">
        <f t="shared" si="75"/>
        <v>0</v>
      </c>
      <c r="X100" s="1419">
        <f t="shared" si="66"/>
        <v>0</v>
      </c>
      <c r="Y100" s="1419"/>
      <c r="Z100" s="1571"/>
      <c r="AA100" s="1571"/>
      <c r="AB100" s="1572">
        <f t="shared" si="70"/>
        <v>5360130.0925000003</v>
      </c>
      <c r="AC100" s="1572">
        <f t="shared" si="71"/>
        <v>5360130.0925000003</v>
      </c>
      <c r="AD100" s="1572">
        <f t="shared" si="76"/>
        <v>5360130.0925000003</v>
      </c>
      <c r="AE100" s="1419">
        <f t="shared" si="77"/>
        <v>16080390.2775</v>
      </c>
      <c r="AF100" s="1419">
        <f t="shared" si="72"/>
        <v>5360130.0925000012</v>
      </c>
      <c r="AJ100" s="1415">
        <v>2</v>
      </c>
      <c r="AM100" s="1415" t="str">
        <f t="shared" si="78"/>
        <v>LAPTOP</v>
      </c>
      <c r="AO100" s="1419"/>
      <c r="AP100" s="1419"/>
    </row>
    <row r="101" spans="1:42" s="1415" customFormat="1" ht="31" customHeight="1" x14ac:dyDescent="0.15">
      <c r="A101" s="1376" t="str">
        <f t="shared" si="63"/>
        <v>02.06.03.05</v>
      </c>
      <c r="B101" s="1529">
        <v>78</v>
      </c>
      <c r="C101" s="1395" t="s">
        <v>1387</v>
      </c>
      <c r="D101" s="1568" t="s">
        <v>232</v>
      </c>
      <c r="E101" s="1494" t="s">
        <v>349</v>
      </c>
      <c r="F101" s="1565"/>
      <c r="G101" s="1495"/>
      <c r="H101" s="1565" t="s">
        <v>341</v>
      </c>
      <c r="I101" s="1395">
        <v>2017</v>
      </c>
      <c r="J101" s="1579"/>
      <c r="K101" s="1579"/>
      <c r="L101" s="1579"/>
      <c r="M101" s="1395"/>
      <c r="N101" s="1395"/>
      <c r="O101" s="1395"/>
      <c r="P101" s="1583">
        <v>9209039.0093846638</v>
      </c>
      <c r="Q101" s="1530"/>
      <c r="R101" s="1618"/>
      <c r="S101" s="1435" t="str">
        <f t="shared" si="73"/>
        <v>02.06.03</v>
      </c>
      <c r="T101" s="1415" t="str">
        <f t="shared" si="64"/>
        <v>Peralatan Komputer</v>
      </c>
      <c r="U101" s="1416">
        <f t="shared" si="65"/>
        <v>4</v>
      </c>
      <c r="V101" s="1417">
        <f t="shared" si="74"/>
        <v>2302259.7523461659</v>
      </c>
      <c r="W101" s="1418">
        <f t="shared" si="75"/>
        <v>0</v>
      </c>
      <c r="X101" s="1419">
        <f t="shared" si="66"/>
        <v>0</v>
      </c>
      <c r="Y101" s="1419"/>
      <c r="Z101" s="1571"/>
      <c r="AA101" s="1571"/>
      <c r="AB101" s="1572">
        <f t="shared" si="70"/>
        <v>2302259.7523461659</v>
      </c>
      <c r="AC101" s="1572">
        <f t="shared" si="71"/>
        <v>2302259.7523461659</v>
      </c>
      <c r="AD101" s="1572">
        <f t="shared" si="76"/>
        <v>2302259.7523461659</v>
      </c>
      <c r="AE101" s="1419">
        <f t="shared" si="77"/>
        <v>6906779.2570384983</v>
      </c>
      <c r="AF101" s="1419">
        <f t="shared" si="72"/>
        <v>2302259.7523461655</v>
      </c>
      <c r="AJ101" s="1415">
        <v>6</v>
      </c>
      <c r="AM101" s="1415" t="str">
        <f t="shared" si="78"/>
        <v>PRINTER</v>
      </c>
      <c r="AO101" s="1419"/>
      <c r="AP101" s="1419"/>
    </row>
    <row r="102" spans="1:42" s="1415" customFormat="1" ht="31" customHeight="1" x14ac:dyDescent="0.15">
      <c r="A102" s="1376" t="str">
        <f t="shared" si="63"/>
        <v>02.06.03.01</v>
      </c>
      <c r="B102" s="1529">
        <v>79</v>
      </c>
      <c r="C102" s="1395" t="s">
        <v>1286</v>
      </c>
      <c r="D102" s="1568" t="s">
        <v>1291</v>
      </c>
      <c r="E102" s="1569" t="s">
        <v>331</v>
      </c>
      <c r="F102" s="1565"/>
      <c r="G102" s="1495"/>
      <c r="H102" s="1565" t="s">
        <v>341</v>
      </c>
      <c r="I102" s="1395">
        <v>2017</v>
      </c>
      <c r="J102" s="1579"/>
      <c r="K102" s="1579"/>
      <c r="L102" s="1579"/>
      <c r="M102" s="1395"/>
      <c r="N102" s="1395"/>
      <c r="O102" s="1395"/>
      <c r="P102" s="1583">
        <v>7653734.6433552559</v>
      </c>
      <c r="Q102" s="1530"/>
      <c r="R102" s="1618"/>
      <c r="S102" s="1435" t="str">
        <f t="shared" si="73"/>
        <v>02.06.03</v>
      </c>
      <c r="T102" s="1415" t="str">
        <f t="shared" si="64"/>
        <v>Peralatan Komputer</v>
      </c>
      <c r="U102" s="1416">
        <f t="shared" si="65"/>
        <v>4</v>
      </c>
      <c r="V102" s="1417">
        <f t="shared" si="74"/>
        <v>1913433.660838814</v>
      </c>
      <c r="W102" s="1418">
        <f t="shared" si="75"/>
        <v>0</v>
      </c>
      <c r="X102" s="1419">
        <f t="shared" si="66"/>
        <v>0</v>
      </c>
      <c r="Y102" s="1419"/>
      <c r="Z102" s="1571"/>
      <c r="AA102" s="1571"/>
      <c r="AB102" s="1572">
        <f t="shared" si="70"/>
        <v>1913433.660838814</v>
      </c>
      <c r="AC102" s="1572">
        <f t="shared" si="71"/>
        <v>1913433.660838814</v>
      </c>
      <c r="AD102" s="1572">
        <f t="shared" si="76"/>
        <v>1913433.660838814</v>
      </c>
      <c r="AE102" s="1419">
        <f t="shared" si="77"/>
        <v>5740300.9825164415</v>
      </c>
      <c r="AF102" s="1419">
        <f t="shared" si="72"/>
        <v>1913433.6608388145</v>
      </c>
      <c r="AJ102" s="1415">
        <v>1</v>
      </c>
      <c r="AM102" s="1415" t="str">
        <f t="shared" si="78"/>
        <v>WIFI</v>
      </c>
      <c r="AO102" s="1419"/>
      <c r="AP102" s="1419"/>
    </row>
    <row r="103" spans="1:42" s="1415" customFormat="1" ht="31" customHeight="1" x14ac:dyDescent="0.15">
      <c r="A103" s="1376" t="str">
        <f t="shared" si="63"/>
        <v>02.06.02.06</v>
      </c>
      <c r="B103" s="1529">
        <v>80</v>
      </c>
      <c r="C103" s="1395" t="s">
        <v>1332</v>
      </c>
      <c r="D103" s="1568" t="s">
        <v>1292</v>
      </c>
      <c r="E103" s="1569" t="s">
        <v>331</v>
      </c>
      <c r="F103" s="1565"/>
      <c r="G103" s="1495"/>
      <c r="H103" s="1565" t="s">
        <v>341</v>
      </c>
      <c r="I103" s="1395">
        <v>2017</v>
      </c>
      <c r="J103" s="1579"/>
      <c r="K103" s="1579"/>
      <c r="L103" s="1579"/>
      <c r="M103" s="1395"/>
      <c r="N103" s="1395"/>
      <c r="O103" s="1395"/>
      <c r="P103" s="1583">
        <v>6640740.3523229416</v>
      </c>
      <c r="Q103" s="1530"/>
      <c r="R103" s="1618"/>
      <c r="S103" s="1435" t="str">
        <f t="shared" si="73"/>
        <v>02.06.02</v>
      </c>
      <c r="T103" s="1415" t="str">
        <f t="shared" si="64"/>
        <v>Alat Rumah Tangga</v>
      </c>
      <c r="U103" s="1416">
        <f t="shared" si="65"/>
        <v>5</v>
      </c>
      <c r="V103" s="1417">
        <f t="shared" si="74"/>
        <v>1328148.0704645882</v>
      </c>
      <c r="W103" s="1418">
        <f t="shared" si="75"/>
        <v>0</v>
      </c>
      <c r="X103" s="1419">
        <f t="shared" si="66"/>
        <v>0</v>
      </c>
      <c r="Y103" s="1419"/>
      <c r="Z103" s="1571"/>
      <c r="AA103" s="1571"/>
      <c r="AB103" s="1572">
        <f t="shared" si="70"/>
        <v>1328148.0704645882</v>
      </c>
      <c r="AC103" s="1572">
        <f t="shared" si="71"/>
        <v>1328148.0704645882</v>
      </c>
      <c r="AD103" s="1572">
        <f t="shared" si="76"/>
        <v>1328148.0704645882</v>
      </c>
      <c r="AE103" s="1419">
        <f t="shared" si="77"/>
        <v>3984444.2113937647</v>
      </c>
      <c r="AF103" s="1419">
        <f t="shared" si="72"/>
        <v>2656296.1409291769</v>
      </c>
      <c r="AJ103" s="1415">
        <v>1</v>
      </c>
      <c r="AM103" s="1415" t="str">
        <f t="shared" si="78"/>
        <v>KAMERA CCTV</v>
      </c>
      <c r="AO103" s="1419"/>
      <c r="AP103" s="1419"/>
    </row>
    <row r="104" spans="1:42" s="1415" customFormat="1" ht="31" customHeight="1" x14ac:dyDescent="0.15">
      <c r="A104" s="1376" t="str">
        <f t="shared" si="63"/>
        <v>02.06.03.05</v>
      </c>
      <c r="B104" s="1529">
        <v>81</v>
      </c>
      <c r="C104" s="1395" t="s">
        <v>1285</v>
      </c>
      <c r="D104" s="1568" t="s">
        <v>1293</v>
      </c>
      <c r="E104" s="1569" t="s">
        <v>331</v>
      </c>
      <c r="F104" s="1565"/>
      <c r="G104" s="1495"/>
      <c r="H104" s="1565" t="s">
        <v>341</v>
      </c>
      <c r="I104" s="1395">
        <v>2017</v>
      </c>
      <c r="J104" s="1579"/>
      <c r="K104" s="1579"/>
      <c r="L104" s="1579"/>
      <c r="M104" s="1395"/>
      <c r="N104" s="1395"/>
      <c r="O104" s="1395"/>
      <c r="P104" s="1583">
        <v>19000000</v>
      </c>
      <c r="Q104" s="1530"/>
      <c r="R104" s="1618"/>
      <c r="S104" s="1435" t="str">
        <f t="shared" si="73"/>
        <v>02.06.03</v>
      </c>
      <c r="T104" s="1415" t="str">
        <f t="shared" si="64"/>
        <v>Peralatan Komputer</v>
      </c>
      <c r="U104" s="1416">
        <f t="shared" si="65"/>
        <v>4</v>
      </c>
      <c r="V104" s="1417">
        <f t="shared" si="74"/>
        <v>4750000</v>
      </c>
      <c r="W104" s="1418">
        <f t="shared" si="75"/>
        <v>0</v>
      </c>
      <c r="X104" s="1419">
        <f t="shared" si="66"/>
        <v>0</v>
      </c>
      <c r="Y104" s="1419"/>
      <c r="Z104" s="1571"/>
      <c r="AA104" s="1571"/>
      <c r="AB104" s="1572">
        <f t="shared" si="70"/>
        <v>4750000</v>
      </c>
      <c r="AC104" s="1572">
        <f t="shared" si="71"/>
        <v>4750000</v>
      </c>
      <c r="AD104" s="1572">
        <f t="shared" si="76"/>
        <v>4750000</v>
      </c>
      <c r="AE104" s="1419">
        <f t="shared" si="77"/>
        <v>14250000</v>
      </c>
      <c r="AF104" s="1419">
        <f t="shared" si="72"/>
        <v>4750000</v>
      </c>
      <c r="AJ104" s="1415">
        <v>1</v>
      </c>
      <c r="AM104" s="1415" t="str">
        <f t="shared" si="78"/>
        <v>SCANNER</v>
      </c>
      <c r="AO104" s="1419"/>
      <c r="AP104" s="1419"/>
    </row>
    <row r="105" spans="1:42" s="1415" customFormat="1" ht="31" customHeight="1" x14ac:dyDescent="0.15">
      <c r="A105" s="1376" t="str">
        <f t="shared" si="63"/>
        <v>02.06.01.04</v>
      </c>
      <c r="B105" s="1529">
        <v>82</v>
      </c>
      <c r="C105" s="1395" t="s">
        <v>1756</v>
      </c>
      <c r="D105" s="1568" t="s">
        <v>1294</v>
      </c>
      <c r="E105" s="1494" t="s">
        <v>361</v>
      </c>
      <c r="F105" s="1565"/>
      <c r="G105" s="1495"/>
      <c r="H105" s="1565" t="s">
        <v>341</v>
      </c>
      <c r="I105" s="1395">
        <v>2017</v>
      </c>
      <c r="J105" s="1579"/>
      <c r="K105" s="1579"/>
      <c r="L105" s="1579"/>
      <c r="M105" s="1395"/>
      <c r="N105" s="1395"/>
      <c r="O105" s="1395"/>
      <c r="P105" s="1583">
        <v>19771364</v>
      </c>
      <c r="Q105" s="1530"/>
      <c r="R105" s="1618"/>
      <c r="S105" s="1435" t="str">
        <f t="shared" si="73"/>
        <v>02.06.01</v>
      </c>
      <c r="T105" s="1415" t="str">
        <f t="shared" si="64"/>
        <v>Alat Kantor</v>
      </c>
      <c r="U105" s="1416">
        <f t="shared" si="65"/>
        <v>5</v>
      </c>
      <c r="V105" s="1417">
        <f t="shared" si="74"/>
        <v>3954272.8</v>
      </c>
      <c r="W105" s="1418">
        <f t="shared" si="75"/>
        <v>0</v>
      </c>
      <c r="X105" s="1419">
        <f t="shared" si="66"/>
        <v>0</v>
      </c>
      <c r="Y105" s="1419"/>
      <c r="Z105" s="1571"/>
      <c r="AA105" s="1571"/>
      <c r="AB105" s="1572">
        <f t="shared" si="70"/>
        <v>3954272.8</v>
      </c>
      <c r="AC105" s="1572">
        <f t="shared" si="71"/>
        <v>3954272.8</v>
      </c>
      <c r="AD105" s="1572">
        <f t="shared" si="76"/>
        <v>3954272.8</v>
      </c>
      <c r="AE105" s="1419">
        <f t="shared" si="77"/>
        <v>11862818.399999999</v>
      </c>
      <c r="AF105" s="1419">
        <f t="shared" si="72"/>
        <v>7908545.6000000015</v>
      </c>
      <c r="AJ105" s="1415">
        <v>2</v>
      </c>
      <c r="AM105" s="1415" t="str">
        <f t="shared" si="78"/>
        <v>RAK ARSIP</v>
      </c>
      <c r="AO105" s="1419"/>
      <c r="AP105" s="1419"/>
    </row>
    <row r="106" spans="1:42" s="1415" customFormat="1" ht="31" customHeight="1" x14ac:dyDescent="0.15">
      <c r="A106" s="1376" t="str">
        <f t="shared" si="63"/>
        <v>02.06.03.02</v>
      </c>
      <c r="B106" s="1529">
        <v>83</v>
      </c>
      <c r="C106" s="1395" t="s">
        <v>1283</v>
      </c>
      <c r="D106" s="1568" t="s">
        <v>1290</v>
      </c>
      <c r="E106" s="1569" t="s">
        <v>331</v>
      </c>
      <c r="F106" s="1565" t="s">
        <v>386</v>
      </c>
      <c r="G106" s="1495"/>
      <c r="H106" s="1565" t="s">
        <v>341</v>
      </c>
      <c r="I106" s="1395">
        <v>2018</v>
      </c>
      <c r="J106" s="1579"/>
      <c r="K106" s="1579"/>
      <c r="L106" s="1579"/>
      <c r="M106" s="1395"/>
      <c r="N106" s="1395"/>
      <c r="O106" s="1395" t="s">
        <v>81</v>
      </c>
      <c r="P106" s="1583">
        <v>11316666.666666666</v>
      </c>
      <c r="Q106" s="1530"/>
      <c r="R106" s="1618"/>
      <c r="S106" s="1435" t="str">
        <f t="shared" si="73"/>
        <v>02.06.03</v>
      </c>
      <c r="T106" s="1415" t="str">
        <f t="shared" si="64"/>
        <v>Peralatan Komputer</v>
      </c>
      <c r="U106" s="1416">
        <f t="shared" si="65"/>
        <v>4</v>
      </c>
      <c r="V106" s="1417">
        <f t="shared" si="74"/>
        <v>2829166.6666666665</v>
      </c>
      <c r="W106" s="1418">
        <f t="shared" si="75"/>
        <v>0</v>
      </c>
      <c r="X106" s="1419">
        <f t="shared" si="66"/>
        <v>0</v>
      </c>
      <c r="Y106" s="1419"/>
      <c r="Z106" s="1571"/>
      <c r="AA106" s="1571"/>
      <c r="AB106" s="1572"/>
      <c r="AC106" s="1572">
        <f t="shared" si="71"/>
        <v>2829166.6666666665</v>
      </c>
      <c r="AD106" s="1572">
        <f t="shared" si="76"/>
        <v>2829166.6666666665</v>
      </c>
      <c r="AE106" s="1419">
        <f t="shared" si="77"/>
        <v>5658333.333333333</v>
      </c>
      <c r="AF106" s="1419">
        <f t="shared" si="72"/>
        <v>5658333.333333333</v>
      </c>
      <c r="AO106" s="1419"/>
      <c r="AP106" s="1419"/>
    </row>
    <row r="107" spans="1:42" s="1415" customFormat="1" ht="31" customHeight="1" x14ac:dyDescent="0.15">
      <c r="A107" s="1376" t="str">
        <f t="shared" si="63"/>
        <v>02.06.03.02</v>
      </c>
      <c r="B107" s="1529">
        <v>84</v>
      </c>
      <c r="C107" s="1395" t="s">
        <v>1283</v>
      </c>
      <c r="D107" s="1568" t="s">
        <v>1290</v>
      </c>
      <c r="E107" s="1569" t="s">
        <v>331</v>
      </c>
      <c r="F107" s="1565" t="s">
        <v>386</v>
      </c>
      <c r="G107" s="1495"/>
      <c r="H107" s="1565" t="s">
        <v>341</v>
      </c>
      <c r="I107" s="1395">
        <v>2018</v>
      </c>
      <c r="J107" s="1579"/>
      <c r="K107" s="1579"/>
      <c r="L107" s="1579"/>
      <c r="M107" s="1395"/>
      <c r="N107" s="1395"/>
      <c r="O107" s="1395" t="s">
        <v>81</v>
      </c>
      <c r="P107" s="1583">
        <v>11316666.666666666</v>
      </c>
      <c r="Q107" s="1530"/>
      <c r="R107" s="1618"/>
      <c r="S107" s="1435" t="str">
        <f t="shared" si="73"/>
        <v>02.06.03</v>
      </c>
      <c r="T107" s="1415" t="str">
        <f t="shared" si="64"/>
        <v>Peralatan Komputer</v>
      </c>
      <c r="U107" s="1416">
        <f t="shared" si="65"/>
        <v>4</v>
      </c>
      <c r="V107" s="1417">
        <f t="shared" si="74"/>
        <v>2829166.6666666665</v>
      </c>
      <c r="W107" s="1418">
        <f t="shared" si="75"/>
        <v>0</v>
      </c>
      <c r="X107" s="1419">
        <f t="shared" si="66"/>
        <v>0</v>
      </c>
      <c r="Y107" s="1419"/>
      <c r="Z107" s="1571"/>
      <c r="AA107" s="1571"/>
      <c r="AB107" s="1572"/>
      <c r="AC107" s="1572">
        <f t="shared" si="71"/>
        <v>2829166.6666666665</v>
      </c>
      <c r="AD107" s="1572">
        <f t="shared" si="76"/>
        <v>2829166.6666666665</v>
      </c>
      <c r="AE107" s="1419">
        <f t="shared" si="77"/>
        <v>5658333.333333333</v>
      </c>
      <c r="AF107" s="1419">
        <f t="shared" si="72"/>
        <v>5658333.333333333</v>
      </c>
      <c r="AO107" s="1419"/>
      <c r="AP107" s="1419"/>
    </row>
    <row r="108" spans="1:42" s="1415" customFormat="1" ht="31" customHeight="1" x14ac:dyDescent="0.15">
      <c r="A108" s="1376" t="str">
        <f t="shared" si="63"/>
        <v>02.06.03.02</v>
      </c>
      <c r="B108" s="1529">
        <v>85</v>
      </c>
      <c r="C108" s="1395" t="s">
        <v>1283</v>
      </c>
      <c r="D108" s="1568" t="s">
        <v>1290</v>
      </c>
      <c r="E108" s="1569" t="s">
        <v>331</v>
      </c>
      <c r="F108" s="1565" t="s">
        <v>386</v>
      </c>
      <c r="G108" s="1495"/>
      <c r="H108" s="1565" t="s">
        <v>341</v>
      </c>
      <c r="I108" s="1395">
        <v>2018</v>
      </c>
      <c r="J108" s="1579"/>
      <c r="K108" s="1579"/>
      <c r="L108" s="1579"/>
      <c r="M108" s="1395"/>
      <c r="N108" s="1395"/>
      <c r="O108" s="1395" t="s">
        <v>81</v>
      </c>
      <c r="P108" s="1583">
        <v>11316666.666666666</v>
      </c>
      <c r="Q108" s="1530"/>
      <c r="R108" s="1618"/>
      <c r="S108" s="1435" t="str">
        <f t="shared" si="73"/>
        <v>02.06.03</v>
      </c>
      <c r="T108" s="1415" t="str">
        <f t="shared" si="64"/>
        <v>Peralatan Komputer</v>
      </c>
      <c r="U108" s="1416">
        <f t="shared" si="65"/>
        <v>4</v>
      </c>
      <c r="V108" s="1417">
        <f t="shared" si="74"/>
        <v>2829166.6666666665</v>
      </c>
      <c r="W108" s="1418">
        <f t="shared" si="75"/>
        <v>0</v>
      </c>
      <c r="X108" s="1419">
        <f t="shared" si="66"/>
        <v>0</v>
      </c>
      <c r="Y108" s="1419"/>
      <c r="Z108" s="1571"/>
      <c r="AA108" s="1571"/>
      <c r="AB108" s="1572"/>
      <c r="AC108" s="1572">
        <f t="shared" si="71"/>
        <v>2829166.6666666665</v>
      </c>
      <c r="AD108" s="1572">
        <f t="shared" si="76"/>
        <v>2829166.6666666665</v>
      </c>
      <c r="AE108" s="1419">
        <f t="shared" si="77"/>
        <v>5658333.333333333</v>
      </c>
      <c r="AF108" s="1419">
        <f t="shared" si="72"/>
        <v>5658333.333333333</v>
      </c>
      <c r="AO108" s="1419"/>
      <c r="AP108" s="1419"/>
    </row>
    <row r="109" spans="1:42" s="1415" customFormat="1" ht="31" customHeight="1" x14ac:dyDescent="0.15">
      <c r="A109" s="1376" t="str">
        <f t="shared" si="63"/>
        <v>02.06.03.05</v>
      </c>
      <c r="B109" s="1529">
        <v>86</v>
      </c>
      <c r="C109" s="1395" t="s">
        <v>1387</v>
      </c>
      <c r="D109" s="1568" t="s">
        <v>232</v>
      </c>
      <c r="E109" s="1569" t="s">
        <v>331</v>
      </c>
      <c r="F109" s="1565" t="s">
        <v>1388</v>
      </c>
      <c r="G109" s="1495"/>
      <c r="H109" s="1565" t="s">
        <v>341</v>
      </c>
      <c r="I109" s="1395">
        <v>2018</v>
      </c>
      <c r="J109" s="1579"/>
      <c r="K109" s="1579"/>
      <c r="L109" s="1579"/>
      <c r="M109" s="1395"/>
      <c r="N109" s="1395"/>
      <c r="O109" s="1395" t="s">
        <v>81</v>
      </c>
      <c r="P109" s="1583">
        <v>1485000</v>
      </c>
      <c r="Q109" s="1530"/>
      <c r="R109" s="1618"/>
      <c r="S109" s="1435" t="str">
        <f t="shared" si="73"/>
        <v>02.06.03</v>
      </c>
      <c r="T109" s="1415" t="str">
        <f t="shared" si="64"/>
        <v>Peralatan Komputer</v>
      </c>
      <c r="U109" s="1416">
        <f t="shared" si="65"/>
        <v>4</v>
      </c>
      <c r="V109" s="1417">
        <f t="shared" si="74"/>
        <v>371250</v>
      </c>
      <c r="W109" s="1418">
        <f t="shared" si="75"/>
        <v>0</v>
      </c>
      <c r="X109" s="1419">
        <f t="shared" si="66"/>
        <v>0</v>
      </c>
      <c r="Y109" s="1419"/>
      <c r="Z109" s="1571"/>
      <c r="AA109" s="1571"/>
      <c r="AB109" s="1572"/>
      <c r="AC109" s="1572">
        <f t="shared" si="71"/>
        <v>371250</v>
      </c>
      <c r="AD109" s="1572">
        <f t="shared" si="76"/>
        <v>371250</v>
      </c>
      <c r="AE109" s="1419">
        <f t="shared" si="77"/>
        <v>742500</v>
      </c>
      <c r="AF109" s="1419">
        <f t="shared" si="72"/>
        <v>742500</v>
      </c>
      <c r="AO109" s="1419"/>
      <c r="AP109" s="1419"/>
    </row>
    <row r="110" spans="1:42" s="1415" customFormat="1" ht="31" customHeight="1" x14ac:dyDescent="0.15">
      <c r="A110" s="1376" t="str">
        <f t="shared" si="63"/>
        <v>02.06.03.05</v>
      </c>
      <c r="B110" s="1529">
        <v>87</v>
      </c>
      <c r="C110" s="1395" t="s">
        <v>1387</v>
      </c>
      <c r="D110" s="1568" t="s">
        <v>232</v>
      </c>
      <c r="E110" s="1569" t="s">
        <v>331</v>
      </c>
      <c r="F110" s="1565" t="s">
        <v>1388</v>
      </c>
      <c r="G110" s="1495"/>
      <c r="H110" s="1565" t="s">
        <v>341</v>
      </c>
      <c r="I110" s="1395">
        <v>2018</v>
      </c>
      <c r="J110" s="1579"/>
      <c r="K110" s="1579"/>
      <c r="L110" s="1579"/>
      <c r="M110" s="1395"/>
      <c r="N110" s="1395"/>
      <c r="O110" s="1395" t="s">
        <v>81</v>
      </c>
      <c r="P110" s="1583">
        <v>1485000</v>
      </c>
      <c r="Q110" s="1530"/>
      <c r="R110" s="1618"/>
      <c r="S110" s="1435" t="str">
        <f t="shared" si="73"/>
        <v>02.06.03</v>
      </c>
      <c r="T110" s="1415" t="str">
        <f t="shared" si="64"/>
        <v>Peralatan Komputer</v>
      </c>
      <c r="U110" s="1416">
        <f t="shared" si="65"/>
        <v>4</v>
      </c>
      <c r="V110" s="1417">
        <f t="shared" si="74"/>
        <v>371250</v>
      </c>
      <c r="W110" s="1418">
        <f t="shared" si="75"/>
        <v>0</v>
      </c>
      <c r="X110" s="1419">
        <f t="shared" si="66"/>
        <v>0</v>
      </c>
      <c r="Y110" s="1419"/>
      <c r="Z110" s="1571"/>
      <c r="AA110" s="1571"/>
      <c r="AB110" s="1572"/>
      <c r="AC110" s="1572">
        <f t="shared" si="71"/>
        <v>371250</v>
      </c>
      <c r="AD110" s="1572">
        <f t="shared" si="76"/>
        <v>371250</v>
      </c>
      <c r="AE110" s="1419">
        <f t="shared" si="77"/>
        <v>742500</v>
      </c>
      <c r="AF110" s="1419">
        <f t="shared" si="72"/>
        <v>742500</v>
      </c>
      <c r="AO110" s="1419"/>
      <c r="AP110" s="1419"/>
    </row>
    <row r="111" spans="1:42" s="1415" customFormat="1" ht="31" customHeight="1" x14ac:dyDescent="0.15">
      <c r="A111" s="1376" t="str">
        <f t="shared" si="63"/>
        <v>02.06.03.05</v>
      </c>
      <c r="B111" s="1529">
        <v>88</v>
      </c>
      <c r="C111" s="1395" t="s">
        <v>1387</v>
      </c>
      <c r="D111" s="1568" t="s">
        <v>232</v>
      </c>
      <c r="E111" s="1569" t="s">
        <v>331</v>
      </c>
      <c r="F111" s="1565" t="s">
        <v>1388</v>
      </c>
      <c r="G111" s="1495"/>
      <c r="H111" s="1565" t="s">
        <v>341</v>
      </c>
      <c r="I111" s="1395">
        <v>2018</v>
      </c>
      <c r="J111" s="1579"/>
      <c r="K111" s="1579"/>
      <c r="L111" s="1579"/>
      <c r="M111" s="1395"/>
      <c r="N111" s="1395"/>
      <c r="O111" s="1395" t="s">
        <v>81</v>
      </c>
      <c r="P111" s="1583">
        <v>1485000</v>
      </c>
      <c r="Q111" s="1530"/>
      <c r="R111" s="1618"/>
      <c r="S111" s="1435" t="str">
        <f t="shared" si="73"/>
        <v>02.06.03</v>
      </c>
      <c r="T111" s="1415" t="str">
        <f t="shared" si="64"/>
        <v>Peralatan Komputer</v>
      </c>
      <c r="U111" s="1416">
        <f t="shared" si="65"/>
        <v>4</v>
      </c>
      <c r="V111" s="1417">
        <f t="shared" si="74"/>
        <v>371250</v>
      </c>
      <c r="W111" s="1418">
        <f t="shared" si="75"/>
        <v>0</v>
      </c>
      <c r="X111" s="1419">
        <f t="shared" si="66"/>
        <v>0</v>
      </c>
      <c r="Y111" s="1419"/>
      <c r="Z111" s="1571"/>
      <c r="AA111" s="1571"/>
      <c r="AB111" s="1572"/>
      <c r="AC111" s="1572">
        <f t="shared" si="71"/>
        <v>371250</v>
      </c>
      <c r="AD111" s="1572">
        <f t="shared" si="76"/>
        <v>371250</v>
      </c>
      <c r="AE111" s="1419">
        <f t="shared" si="77"/>
        <v>742500</v>
      </c>
      <c r="AF111" s="1419">
        <f t="shared" si="72"/>
        <v>742500</v>
      </c>
      <c r="AO111" s="1419"/>
      <c r="AP111" s="1419"/>
    </row>
    <row r="112" spans="1:42" s="1415" customFormat="1" ht="31" customHeight="1" x14ac:dyDescent="0.15">
      <c r="A112" s="1376" t="str">
        <f t="shared" si="63"/>
        <v>02.06.03.05</v>
      </c>
      <c r="B112" s="1529">
        <v>89</v>
      </c>
      <c r="C112" s="1395" t="s">
        <v>1387</v>
      </c>
      <c r="D112" s="1568" t="s">
        <v>1746</v>
      </c>
      <c r="E112" s="1569" t="s">
        <v>331</v>
      </c>
      <c r="F112" s="1565" t="s">
        <v>1600</v>
      </c>
      <c r="G112" s="1495"/>
      <c r="H112" s="1565" t="s">
        <v>341</v>
      </c>
      <c r="I112" s="1395">
        <v>2018</v>
      </c>
      <c r="J112" s="1579"/>
      <c r="K112" s="1579"/>
      <c r="L112" s="1579"/>
      <c r="M112" s="1395"/>
      <c r="N112" s="1395"/>
      <c r="O112" s="1395" t="s">
        <v>81</v>
      </c>
      <c r="P112" s="1583">
        <v>14960000</v>
      </c>
      <c r="Q112" s="1530"/>
      <c r="R112" s="1618"/>
      <c r="S112" s="1435" t="str">
        <f t="shared" si="73"/>
        <v>02.06.03</v>
      </c>
      <c r="T112" s="1415" t="str">
        <f t="shared" si="64"/>
        <v>Peralatan Komputer</v>
      </c>
      <c r="U112" s="1416">
        <f t="shared" si="65"/>
        <v>4</v>
      </c>
      <c r="V112" s="1417">
        <f t="shared" si="74"/>
        <v>3740000</v>
      </c>
      <c r="W112" s="1418">
        <f t="shared" si="75"/>
        <v>0</v>
      </c>
      <c r="X112" s="1419">
        <f t="shared" si="66"/>
        <v>0</v>
      </c>
      <c r="Y112" s="1419"/>
      <c r="Z112" s="1571"/>
      <c r="AA112" s="1571"/>
      <c r="AB112" s="1572"/>
      <c r="AC112" s="1572">
        <f t="shared" si="71"/>
        <v>3740000</v>
      </c>
      <c r="AD112" s="1572">
        <f t="shared" si="76"/>
        <v>3740000</v>
      </c>
      <c r="AE112" s="1419">
        <f t="shared" si="77"/>
        <v>7480000</v>
      </c>
      <c r="AF112" s="1419">
        <f t="shared" si="72"/>
        <v>7480000</v>
      </c>
      <c r="AO112" s="1419"/>
      <c r="AP112" s="1419"/>
    </row>
    <row r="113" spans="1:44" s="1415" customFormat="1" ht="31" customHeight="1" x14ac:dyDescent="0.15">
      <c r="A113" s="1376" t="str">
        <f t="shared" si="63"/>
        <v>02.06.03.02</v>
      </c>
      <c r="B113" s="1529">
        <v>90</v>
      </c>
      <c r="C113" s="1395" t="s">
        <v>1283</v>
      </c>
      <c r="D113" s="1568" t="s">
        <v>1290</v>
      </c>
      <c r="E113" s="1569" t="s">
        <v>331</v>
      </c>
      <c r="F113" s="1565" t="s">
        <v>1390</v>
      </c>
      <c r="G113" s="1495"/>
      <c r="H113" s="1565" t="s">
        <v>341</v>
      </c>
      <c r="I113" s="1395">
        <v>2018</v>
      </c>
      <c r="J113" s="1579"/>
      <c r="K113" s="1579"/>
      <c r="L113" s="1579"/>
      <c r="M113" s="1395"/>
      <c r="N113" s="1395"/>
      <c r="O113" s="1395" t="s">
        <v>81</v>
      </c>
      <c r="P113" s="1583">
        <v>21625000</v>
      </c>
      <c r="Q113" s="1530"/>
      <c r="R113" s="1618"/>
      <c r="S113" s="1435" t="str">
        <f t="shared" si="73"/>
        <v>02.06.03</v>
      </c>
      <c r="T113" s="1415" t="str">
        <f t="shared" si="64"/>
        <v>Peralatan Komputer</v>
      </c>
      <c r="U113" s="1416">
        <f t="shared" si="65"/>
        <v>4</v>
      </c>
      <c r="V113" s="1417">
        <f t="shared" si="74"/>
        <v>5406250</v>
      </c>
      <c r="W113" s="1418">
        <f t="shared" si="75"/>
        <v>0</v>
      </c>
      <c r="X113" s="1419">
        <f t="shared" si="66"/>
        <v>0</v>
      </c>
      <c r="Y113" s="1419"/>
      <c r="Z113" s="1571"/>
      <c r="AA113" s="1571"/>
      <c r="AB113" s="1572"/>
      <c r="AC113" s="1572">
        <f t="shared" si="71"/>
        <v>5406250</v>
      </c>
      <c r="AD113" s="1572">
        <f t="shared" si="76"/>
        <v>5406250</v>
      </c>
      <c r="AE113" s="1419">
        <f t="shared" si="77"/>
        <v>10812500</v>
      </c>
      <c r="AF113" s="1419">
        <f t="shared" si="72"/>
        <v>10812500</v>
      </c>
      <c r="AO113" s="1419"/>
      <c r="AP113" s="1419"/>
    </row>
    <row r="114" spans="1:44" s="1415" customFormat="1" ht="31" customHeight="1" x14ac:dyDescent="0.15">
      <c r="A114" s="1376" t="str">
        <f t="shared" si="63"/>
        <v>02.06.03.02</v>
      </c>
      <c r="B114" s="1529">
        <v>91</v>
      </c>
      <c r="C114" s="1395" t="s">
        <v>1283</v>
      </c>
      <c r="D114" s="1568" t="s">
        <v>1290</v>
      </c>
      <c r="E114" s="1569" t="s">
        <v>331</v>
      </c>
      <c r="F114" s="1565" t="s">
        <v>1390</v>
      </c>
      <c r="G114" s="1495"/>
      <c r="H114" s="1565" t="s">
        <v>341</v>
      </c>
      <c r="I114" s="1395">
        <v>2018</v>
      </c>
      <c r="J114" s="1579"/>
      <c r="K114" s="1579"/>
      <c r="L114" s="1579"/>
      <c r="M114" s="1395"/>
      <c r="N114" s="1395"/>
      <c r="O114" s="1395" t="s">
        <v>81</v>
      </c>
      <c r="P114" s="1583">
        <v>21625000</v>
      </c>
      <c r="Q114" s="1530"/>
      <c r="R114" s="1618"/>
      <c r="S114" s="1435" t="str">
        <f t="shared" si="73"/>
        <v>02.06.03</v>
      </c>
      <c r="T114" s="1415" t="str">
        <f t="shared" si="64"/>
        <v>Peralatan Komputer</v>
      </c>
      <c r="U114" s="1416">
        <f t="shared" si="65"/>
        <v>4</v>
      </c>
      <c r="V114" s="1417">
        <f t="shared" si="74"/>
        <v>5406250</v>
      </c>
      <c r="W114" s="1418">
        <f t="shared" si="75"/>
        <v>0</v>
      </c>
      <c r="X114" s="1419">
        <f t="shared" si="66"/>
        <v>0</v>
      </c>
      <c r="Y114" s="1419"/>
      <c r="Z114" s="1571"/>
      <c r="AA114" s="1571"/>
      <c r="AB114" s="1572"/>
      <c r="AC114" s="1572">
        <f t="shared" si="71"/>
        <v>5406250</v>
      </c>
      <c r="AD114" s="1572">
        <f t="shared" si="76"/>
        <v>5406250</v>
      </c>
      <c r="AE114" s="1419">
        <f t="shared" si="77"/>
        <v>10812500</v>
      </c>
      <c r="AF114" s="1419">
        <f t="shared" si="72"/>
        <v>10812500</v>
      </c>
      <c r="AO114" s="1419"/>
      <c r="AP114" s="1419"/>
    </row>
    <row r="115" spans="1:44" s="1415" customFormat="1" ht="31" customHeight="1" x14ac:dyDescent="0.15">
      <c r="A115" s="1376" t="str">
        <f t="shared" si="63"/>
        <v>02.06.01.04</v>
      </c>
      <c r="B115" s="1529">
        <v>92</v>
      </c>
      <c r="C115" s="1395" t="s">
        <v>1758</v>
      </c>
      <c r="D115" s="1568" t="s">
        <v>1747</v>
      </c>
      <c r="E115" s="1569" t="s">
        <v>331</v>
      </c>
      <c r="F115" s="1565" t="s">
        <v>1393</v>
      </c>
      <c r="G115" s="1495"/>
      <c r="H115" s="1565" t="s">
        <v>1492</v>
      </c>
      <c r="I115" s="1395">
        <v>2018</v>
      </c>
      <c r="J115" s="1579"/>
      <c r="K115" s="1579"/>
      <c r="L115" s="1579"/>
      <c r="M115" s="1395"/>
      <c r="N115" s="1395"/>
      <c r="O115" s="1395" t="s">
        <v>81</v>
      </c>
      <c r="P115" s="1583">
        <v>5375000</v>
      </c>
      <c r="Q115" s="1530"/>
      <c r="R115" s="1618"/>
      <c r="S115" s="1435" t="str">
        <f t="shared" si="73"/>
        <v>02.06.01</v>
      </c>
      <c r="T115" s="1415" t="str">
        <f t="shared" si="64"/>
        <v>Alat Kantor</v>
      </c>
      <c r="U115" s="1416">
        <f t="shared" si="65"/>
        <v>5</v>
      </c>
      <c r="V115" s="1417">
        <f t="shared" si="74"/>
        <v>1075000</v>
      </c>
      <c r="W115" s="1418">
        <f t="shared" si="75"/>
        <v>0</v>
      </c>
      <c r="X115" s="1419">
        <f t="shared" si="66"/>
        <v>0</v>
      </c>
      <c r="Y115" s="1419"/>
      <c r="Z115" s="1571"/>
      <c r="AA115" s="1571"/>
      <c r="AB115" s="1572"/>
      <c r="AC115" s="1572">
        <f t="shared" si="71"/>
        <v>1075000</v>
      </c>
      <c r="AD115" s="1572">
        <f t="shared" si="76"/>
        <v>1075000</v>
      </c>
      <c r="AE115" s="1419">
        <f t="shared" si="77"/>
        <v>2150000</v>
      </c>
      <c r="AF115" s="1419">
        <f t="shared" si="72"/>
        <v>3225000</v>
      </c>
      <c r="AO115" s="1419"/>
      <c r="AP115" s="1419"/>
    </row>
    <row r="116" spans="1:44" s="1415" customFormat="1" ht="31" customHeight="1" x14ac:dyDescent="0.15">
      <c r="A116" s="1376" t="str">
        <f t="shared" si="63"/>
        <v>02.06.01.04</v>
      </c>
      <c r="B116" s="1529">
        <v>93</v>
      </c>
      <c r="C116" s="1395" t="s">
        <v>1758</v>
      </c>
      <c r="D116" s="1568" t="s">
        <v>1747</v>
      </c>
      <c r="E116" s="1569" t="s">
        <v>331</v>
      </c>
      <c r="F116" s="1565" t="s">
        <v>1393</v>
      </c>
      <c r="G116" s="1495"/>
      <c r="H116" s="1565" t="s">
        <v>1492</v>
      </c>
      <c r="I116" s="1395">
        <v>2018</v>
      </c>
      <c r="J116" s="1579"/>
      <c r="K116" s="1579"/>
      <c r="L116" s="1579"/>
      <c r="M116" s="1395"/>
      <c r="N116" s="1395"/>
      <c r="O116" s="1395" t="s">
        <v>81</v>
      </c>
      <c r="P116" s="1583">
        <v>5375000</v>
      </c>
      <c r="Q116" s="1530"/>
      <c r="R116" s="1618"/>
      <c r="S116" s="1435" t="str">
        <f t="shared" si="73"/>
        <v>02.06.01</v>
      </c>
      <c r="T116" s="1415" t="str">
        <f t="shared" si="64"/>
        <v>Alat Kantor</v>
      </c>
      <c r="U116" s="1416">
        <f t="shared" si="65"/>
        <v>5</v>
      </c>
      <c r="V116" s="1417">
        <f t="shared" si="74"/>
        <v>1075000</v>
      </c>
      <c r="W116" s="1418">
        <f t="shared" si="75"/>
        <v>0</v>
      </c>
      <c r="X116" s="1419">
        <f t="shared" si="66"/>
        <v>0</v>
      </c>
      <c r="Y116" s="1419"/>
      <c r="Z116" s="1571"/>
      <c r="AA116" s="1571"/>
      <c r="AB116" s="1572"/>
      <c r="AC116" s="1572">
        <f t="shared" si="71"/>
        <v>1075000</v>
      </c>
      <c r="AD116" s="1572">
        <f t="shared" si="76"/>
        <v>1075000</v>
      </c>
      <c r="AE116" s="1419">
        <f t="shared" si="77"/>
        <v>2150000</v>
      </c>
      <c r="AF116" s="1419">
        <f t="shared" si="72"/>
        <v>3225000</v>
      </c>
      <c r="AO116" s="1419"/>
      <c r="AP116" s="1419"/>
    </row>
    <row r="117" spans="1:44" s="1415" customFormat="1" ht="31" customHeight="1" x14ac:dyDescent="0.15">
      <c r="A117" s="1376" t="str">
        <f t="shared" si="63"/>
        <v>02.06.01.04</v>
      </c>
      <c r="B117" s="1529">
        <v>94</v>
      </c>
      <c r="C117" s="1395" t="s">
        <v>1755</v>
      </c>
      <c r="D117" s="1568" t="s">
        <v>1289</v>
      </c>
      <c r="E117" s="1569" t="s">
        <v>331</v>
      </c>
      <c r="F117" s="1565" t="s">
        <v>1394</v>
      </c>
      <c r="G117" s="1495"/>
      <c r="H117" s="1565" t="s">
        <v>1492</v>
      </c>
      <c r="I117" s="1395">
        <v>2018</v>
      </c>
      <c r="J117" s="1579"/>
      <c r="K117" s="1579"/>
      <c r="L117" s="1579"/>
      <c r="M117" s="1395"/>
      <c r="N117" s="1395"/>
      <c r="O117" s="1395" t="s">
        <v>81</v>
      </c>
      <c r="P117" s="1583">
        <v>10725000</v>
      </c>
      <c r="Q117" s="1530"/>
      <c r="R117" s="1618"/>
      <c r="S117" s="1435" t="str">
        <f t="shared" si="73"/>
        <v>02.06.01</v>
      </c>
      <c r="T117" s="1415" t="str">
        <f t="shared" si="64"/>
        <v>Alat Kantor</v>
      </c>
      <c r="U117" s="1416">
        <f t="shared" si="65"/>
        <v>5</v>
      </c>
      <c r="V117" s="1417">
        <f t="shared" si="74"/>
        <v>2145000</v>
      </c>
      <c r="W117" s="1418">
        <f t="shared" si="75"/>
        <v>0</v>
      </c>
      <c r="X117" s="1419">
        <f t="shared" si="66"/>
        <v>0</v>
      </c>
      <c r="Y117" s="1419"/>
      <c r="Z117" s="1571"/>
      <c r="AA117" s="1571"/>
      <c r="AB117" s="1572"/>
      <c r="AC117" s="1572">
        <f t="shared" si="71"/>
        <v>2145000</v>
      </c>
      <c r="AD117" s="1572">
        <f t="shared" si="76"/>
        <v>2145000</v>
      </c>
      <c r="AE117" s="1419">
        <f t="shared" si="77"/>
        <v>4290000</v>
      </c>
      <c r="AF117" s="1419">
        <f t="shared" si="72"/>
        <v>6435000</v>
      </c>
      <c r="AO117" s="1419"/>
      <c r="AP117" s="1419"/>
    </row>
    <row r="118" spans="1:44" s="1415" customFormat="1" ht="31" customHeight="1" x14ac:dyDescent="0.15">
      <c r="A118" s="1376" t="str">
        <f t="shared" si="63"/>
        <v>02.06.01.04</v>
      </c>
      <c r="B118" s="1529">
        <v>95</v>
      </c>
      <c r="C118" s="1395" t="s">
        <v>1755</v>
      </c>
      <c r="D118" s="1568" t="s">
        <v>1289</v>
      </c>
      <c r="E118" s="1569" t="s">
        <v>331</v>
      </c>
      <c r="F118" s="1565" t="s">
        <v>1394</v>
      </c>
      <c r="G118" s="1495"/>
      <c r="H118" s="1565" t="s">
        <v>1492</v>
      </c>
      <c r="I118" s="1395">
        <v>2018</v>
      </c>
      <c r="J118" s="1579"/>
      <c r="K118" s="1579"/>
      <c r="L118" s="1579"/>
      <c r="M118" s="1395"/>
      <c r="N118" s="1395"/>
      <c r="O118" s="1395" t="s">
        <v>81</v>
      </c>
      <c r="P118" s="1583">
        <v>10725000</v>
      </c>
      <c r="Q118" s="1530"/>
      <c r="R118" s="1618"/>
      <c r="S118" s="1435" t="str">
        <f t="shared" si="73"/>
        <v>02.06.01</v>
      </c>
      <c r="T118" s="1415" t="str">
        <f t="shared" si="64"/>
        <v>Alat Kantor</v>
      </c>
      <c r="U118" s="1416">
        <f t="shared" si="65"/>
        <v>5</v>
      </c>
      <c r="V118" s="1417">
        <f t="shared" si="74"/>
        <v>2145000</v>
      </c>
      <c r="W118" s="1418">
        <f t="shared" si="75"/>
        <v>0</v>
      </c>
      <c r="X118" s="1419">
        <f t="shared" si="66"/>
        <v>0</v>
      </c>
      <c r="Y118" s="1419"/>
      <c r="Z118" s="1571"/>
      <c r="AA118" s="1571"/>
      <c r="AB118" s="1572"/>
      <c r="AC118" s="1572">
        <f t="shared" si="71"/>
        <v>2145000</v>
      </c>
      <c r="AD118" s="1572">
        <f t="shared" si="76"/>
        <v>2145000</v>
      </c>
      <c r="AE118" s="1419">
        <f t="shared" si="77"/>
        <v>4290000</v>
      </c>
      <c r="AF118" s="1419">
        <f t="shared" si="72"/>
        <v>6435000</v>
      </c>
      <c r="AO118" s="1419"/>
      <c r="AP118" s="1419"/>
    </row>
    <row r="119" spans="1:44" s="1415" customFormat="1" ht="31" customHeight="1" x14ac:dyDescent="0.15">
      <c r="A119" s="1376" t="str">
        <f t="shared" si="63"/>
        <v>02.06.01.04</v>
      </c>
      <c r="B119" s="1529">
        <v>96</v>
      </c>
      <c r="C119" s="1395" t="s">
        <v>1755</v>
      </c>
      <c r="D119" s="1568" t="s">
        <v>1289</v>
      </c>
      <c r="E119" s="1569" t="s">
        <v>331</v>
      </c>
      <c r="F119" s="1565" t="s">
        <v>1394</v>
      </c>
      <c r="G119" s="1495"/>
      <c r="H119" s="1565" t="s">
        <v>1492</v>
      </c>
      <c r="I119" s="1395">
        <v>2018</v>
      </c>
      <c r="J119" s="1579"/>
      <c r="K119" s="1579"/>
      <c r="L119" s="1579"/>
      <c r="M119" s="1395"/>
      <c r="N119" s="1395"/>
      <c r="O119" s="1395" t="s">
        <v>81</v>
      </c>
      <c r="P119" s="1583">
        <v>10725000</v>
      </c>
      <c r="Q119" s="1530"/>
      <c r="R119" s="1618"/>
      <c r="S119" s="1435" t="str">
        <f t="shared" si="73"/>
        <v>02.06.01</v>
      </c>
      <c r="T119" s="1415" t="str">
        <f t="shared" si="64"/>
        <v>Alat Kantor</v>
      </c>
      <c r="U119" s="1416">
        <f t="shared" si="65"/>
        <v>5</v>
      </c>
      <c r="V119" s="1417">
        <f t="shared" si="74"/>
        <v>2145000</v>
      </c>
      <c r="W119" s="1418">
        <f t="shared" si="75"/>
        <v>0</v>
      </c>
      <c r="X119" s="1419">
        <f t="shared" si="66"/>
        <v>0</v>
      </c>
      <c r="Y119" s="1419"/>
      <c r="Z119" s="1571"/>
      <c r="AA119" s="1571"/>
      <c r="AB119" s="1572"/>
      <c r="AC119" s="1572">
        <f t="shared" si="71"/>
        <v>2145000</v>
      </c>
      <c r="AD119" s="1572">
        <f t="shared" si="76"/>
        <v>2145000</v>
      </c>
      <c r="AE119" s="1419">
        <f t="shared" si="77"/>
        <v>4290000</v>
      </c>
      <c r="AF119" s="1419">
        <f t="shared" si="72"/>
        <v>6435000</v>
      </c>
      <c r="AO119" s="1419"/>
      <c r="AP119" s="1419"/>
    </row>
    <row r="120" spans="1:44" s="1415" customFormat="1" ht="31" customHeight="1" x14ac:dyDescent="0.15">
      <c r="A120" s="1376" t="str">
        <f t="shared" si="63"/>
        <v>02.06.01.04</v>
      </c>
      <c r="B120" s="1529">
        <v>97</v>
      </c>
      <c r="C120" s="1395" t="s">
        <v>1755</v>
      </c>
      <c r="D120" s="1568" t="s">
        <v>1289</v>
      </c>
      <c r="E120" s="1569" t="s">
        <v>331</v>
      </c>
      <c r="F120" s="1565" t="s">
        <v>1394</v>
      </c>
      <c r="G120" s="1495"/>
      <c r="H120" s="1565" t="s">
        <v>1492</v>
      </c>
      <c r="I120" s="1395">
        <v>2018</v>
      </c>
      <c r="J120" s="1579"/>
      <c r="K120" s="1579"/>
      <c r="L120" s="1579"/>
      <c r="M120" s="1395"/>
      <c r="N120" s="1395"/>
      <c r="O120" s="1395" t="s">
        <v>81</v>
      </c>
      <c r="P120" s="1583">
        <v>10725000</v>
      </c>
      <c r="Q120" s="1530"/>
      <c r="R120" s="1618"/>
      <c r="S120" s="1435" t="str">
        <f t="shared" si="73"/>
        <v>02.06.01</v>
      </c>
      <c r="T120" s="1415" t="str">
        <f t="shared" ref="T120" si="79">VLOOKUP(S120,UE,3,FALSE)</f>
        <v>Alat Kantor</v>
      </c>
      <c r="U120" s="1416">
        <f t="shared" si="65"/>
        <v>5</v>
      </c>
      <c r="V120" s="1417">
        <f t="shared" si="74"/>
        <v>2145000</v>
      </c>
      <c r="W120" s="1418">
        <f t="shared" si="75"/>
        <v>0</v>
      </c>
      <c r="X120" s="1419">
        <f t="shared" si="66"/>
        <v>0</v>
      </c>
      <c r="Y120" s="1419"/>
      <c r="Z120" s="1571"/>
      <c r="AA120" s="1571"/>
      <c r="AB120" s="1572"/>
      <c r="AC120" s="1572">
        <f t="shared" si="71"/>
        <v>2145000</v>
      </c>
      <c r="AD120" s="1572">
        <f t="shared" si="76"/>
        <v>2145000</v>
      </c>
      <c r="AE120" s="1419">
        <f t="shared" si="77"/>
        <v>4290000</v>
      </c>
      <c r="AF120" s="1419">
        <f t="shared" si="72"/>
        <v>6435000</v>
      </c>
      <c r="AO120" s="1419"/>
      <c r="AP120" s="1419"/>
    </row>
    <row r="121" spans="1:44" s="1415" customFormat="1" ht="70" customHeight="1" x14ac:dyDescent="0.15">
      <c r="A121" s="1376" t="str">
        <f t="shared" si="63"/>
        <v>02.06.02.06</v>
      </c>
      <c r="B121" s="1529">
        <v>98</v>
      </c>
      <c r="C121" s="1395" t="s">
        <v>2247</v>
      </c>
      <c r="D121" s="1568" t="s">
        <v>2240</v>
      </c>
      <c r="E121" s="1569" t="s">
        <v>331</v>
      </c>
      <c r="F121" s="1565" t="s">
        <v>210</v>
      </c>
      <c r="G121" s="1495" t="s">
        <v>2241</v>
      </c>
      <c r="H121" s="1565" t="s">
        <v>356</v>
      </c>
      <c r="I121" s="1395">
        <v>2017</v>
      </c>
      <c r="J121" s="1579"/>
      <c r="K121" s="1579"/>
      <c r="L121" s="1579"/>
      <c r="M121" s="1395"/>
      <c r="N121" s="1395"/>
      <c r="O121" s="1395" t="s">
        <v>2239</v>
      </c>
      <c r="P121" s="1583">
        <v>15500000</v>
      </c>
      <c r="Q121" s="1443" t="s">
        <v>2242</v>
      </c>
      <c r="R121" s="1618"/>
      <c r="S121" s="1435" t="str">
        <f t="shared" ref="S121:S123" si="80">LEFT(C121,8)</f>
        <v>02.06.02</v>
      </c>
      <c r="T121" s="1415" t="str">
        <f t="shared" ref="T121:T123" si="81">VLOOKUP(S121,UE,3,FALSE)</f>
        <v>Alat Rumah Tangga</v>
      </c>
      <c r="U121" s="1416">
        <f t="shared" ref="U121:U123" si="82">VLOOKUP(S121,UE,4,FALSE)</f>
        <v>5</v>
      </c>
      <c r="V121" s="1417">
        <f t="shared" ref="V121:V123" si="83">P121/U121</f>
        <v>3100000</v>
      </c>
      <c r="W121" s="1418"/>
      <c r="X121" s="1419"/>
      <c r="Y121" s="1419"/>
      <c r="Z121" s="1420"/>
      <c r="AA121" s="1420"/>
      <c r="AB121" s="1572">
        <f t="shared" ref="AB121:AB123" si="84">IF(P121=X121+Y121+Z121+AA121,0,V121)</f>
        <v>3100000</v>
      </c>
      <c r="AC121" s="1572">
        <f t="shared" si="71"/>
        <v>3100000</v>
      </c>
      <c r="AD121" s="1572">
        <f t="shared" si="76"/>
        <v>3100000</v>
      </c>
      <c r="AE121" s="1419">
        <f t="shared" ref="AE121:AE123" si="85">SUM(X121:AD121)</f>
        <v>9300000</v>
      </c>
      <c r="AF121" s="1419">
        <f t="shared" ref="AF121:AF123" si="86">P121-AE121</f>
        <v>6200000</v>
      </c>
      <c r="AI121" s="1590"/>
      <c r="AO121" s="1419"/>
      <c r="AP121" s="1419"/>
    </row>
    <row r="122" spans="1:44" s="1415" customFormat="1" ht="70" customHeight="1" x14ac:dyDescent="0.15">
      <c r="A122" s="1376" t="str">
        <f t="shared" si="63"/>
        <v>02.06.03.02</v>
      </c>
      <c r="B122" s="1529">
        <v>99</v>
      </c>
      <c r="C122" s="1395" t="s">
        <v>1283</v>
      </c>
      <c r="D122" s="1568" t="s">
        <v>1290</v>
      </c>
      <c r="E122" s="1569" t="s">
        <v>331</v>
      </c>
      <c r="F122" s="1565" t="s">
        <v>386</v>
      </c>
      <c r="G122" s="1495" t="s">
        <v>2243</v>
      </c>
      <c r="H122" s="1565" t="s">
        <v>356</v>
      </c>
      <c r="I122" s="1395">
        <v>2017</v>
      </c>
      <c r="J122" s="1579"/>
      <c r="K122" s="1579"/>
      <c r="L122" s="1579"/>
      <c r="M122" s="1395"/>
      <c r="N122" s="1395"/>
      <c r="O122" s="1395" t="s">
        <v>2239</v>
      </c>
      <c r="P122" s="1583">
        <v>9095000</v>
      </c>
      <c r="Q122" s="1443" t="s">
        <v>2242</v>
      </c>
      <c r="R122" s="1618"/>
      <c r="S122" s="1435" t="str">
        <f t="shared" si="80"/>
        <v>02.06.03</v>
      </c>
      <c r="T122" s="1415" t="str">
        <f t="shared" si="81"/>
        <v>Peralatan Komputer</v>
      </c>
      <c r="U122" s="1416">
        <f t="shared" si="82"/>
        <v>4</v>
      </c>
      <c r="V122" s="1417">
        <f t="shared" si="83"/>
        <v>2273750</v>
      </c>
      <c r="W122" s="1418"/>
      <c r="X122" s="1419"/>
      <c r="Y122" s="1419"/>
      <c r="Z122" s="1420"/>
      <c r="AA122" s="1420"/>
      <c r="AB122" s="1572">
        <f t="shared" si="84"/>
        <v>2273750</v>
      </c>
      <c r="AC122" s="1572">
        <f t="shared" si="71"/>
        <v>2273750</v>
      </c>
      <c r="AD122" s="1572">
        <f t="shared" si="76"/>
        <v>2273750</v>
      </c>
      <c r="AE122" s="1419">
        <f t="shared" si="85"/>
        <v>6821250</v>
      </c>
      <c r="AF122" s="1419">
        <f t="shared" si="86"/>
        <v>2273750</v>
      </c>
      <c r="AI122" s="1590"/>
      <c r="AO122" s="1419"/>
      <c r="AP122" s="1419"/>
    </row>
    <row r="123" spans="1:44" s="1415" customFormat="1" ht="70" customHeight="1" x14ac:dyDescent="0.15">
      <c r="A123" s="1376" t="str">
        <f t="shared" si="63"/>
        <v>02.06.03.06</v>
      </c>
      <c r="B123" s="1529">
        <v>100</v>
      </c>
      <c r="C123" s="1395" t="s">
        <v>2248</v>
      </c>
      <c r="D123" s="1568" t="s">
        <v>2244</v>
      </c>
      <c r="E123" s="1569" t="s">
        <v>331</v>
      </c>
      <c r="F123" s="1565"/>
      <c r="G123" s="1495"/>
      <c r="H123" s="1565" t="s">
        <v>356</v>
      </c>
      <c r="I123" s="1395">
        <v>2017</v>
      </c>
      <c r="J123" s="1579"/>
      <c r="K123" s="1579"/>
      <c r="L123" s="1579"/>
      <c r="M123" s="1395"/>
      <c r="N123" s="1395"/>
      <c r="O123" s="1395" t="s">
        <v>2239</v>
      </c>
      <c r="P123" s="1583">
        <v>775000</v>
      </c>
      <c r="Q123" s="1443" t="s">
        <v>2242</v>
      </c>
      <c r="R123" s="1618"/>
      <c r="S123" s="1435" t="str">
        <f t="shared" si="80"/>
        <v>02.06.03</v>
      </c>
      <c r="T123" s="1415" t="str">
        <f t="shared" si="81"/>
        <v>Peralatan Komputer</v>
      </c>
      <c r="U123" s="1416">
        <f t="shared" si="82"/>
        <v>4</v>
      </c>
      <c r="V123" s="1417">
        <f t="shared" si="83"/>
        <v>193750</v>
      </c>
      <c r="W123" s="1418"/>
      <c r="X123" s="1419"/>
      <c r="Y123" s="1419"/>
      <c r="Z123" s="1420"/>
      <c r="AA123" s="1420"/>
      <c r="AB123" s="1572">
        <f t="shared" si="84"/>
        <v>193750</v>
      </c>
      <c r="AC123" s="1572">
        <f t="shared" si="71"/>
        <v>193750</v>
      </c>
      <c r="AD123" s="1572">
        <f t="shared" si="76"/>
        <v>193750</v>
      </c>
      <c r="AE123" s="1419">
        <f t="shared" si="85"/>
        <v>581250</v>
      </c>
      <c r="AF123" s="1419">
        <f t="shared" si="86"/>
        <v>193750</v>
      </c>
      <c r="AI123" s="1590"/>
      <c r="AO123" s="1419"/>
      <c r="AP123" s="1419"/>
    </row>
    <row r="124" spans="1:44" s="1415" customFormat="1" ht="70" customHeight="1" x14ac:dyDescent="0.15">
      <c r="A124" s="1376" t="str">
        <f t="shared" si="63"/>
        <v>02.06.02.06</v>
      </c>
      <c r="B124" s="1529">
        <v>101</v>
      </c>
      <c r="C124" s="1395" t="s">
        <v>1332</v>
      </c>
      <c r="D124" s="1568" t="s">
        <v>2253</v>
      </c>
      <c r="E124" s="1569" t="s">
        <v>331</v>
      </c>
      <c r="F124" s="1565" t="s">
        <v>2254</v>
      </c>
      <c r="G124" s="1495" t="s">
        <v>2255</v>
      </c>
      <c r="H124" s="1565" t="s">
        <v>356</v>
      </c>
      <c r="I124" s="1395">
        <v>2017</v>
      </c>
      <c r="J124" s="1579"/>
      <c r="K124" s="1579"/>
      <c r="L124" s="1579"/>
      <c r="M124" s="1395"/>
      <c r="N124" s="1395"/>
      <c r="O124" s="1395" t="s">
        <v>2239</v>
      </c>
      <c r="P124" s="1583">
        <v>3200000</v>
      </c>
      <c r="Q124" s="1443" t="s">
        <v>2242</v>
      </c>
      <c r="R124" s="1618"/>
      <c r="S124" s="1435" t="str">
        <f t="shared" ref="S124" si="87">LEFT(C124,8)</f>
        <v>02.06.02</v>
      </c>
      <c r="T124" s="1415" t="str">
        <f t="shared" ref="T124" si="88">VLOOKUP(S124,UE,3,FALSE)</f>
        <v>Alat Rumah Tangga</v>
      </c>
      <c r="U124" s="1416">
        <f t="shared" ref="U124" si="89">VLOOKUP(S124,UE,4,FALSE)</f>
        <v>5</v>
      </c>
      <c r="V124" s="1417">
        <f t="shared" ref="V124" si="90">P124/U124</f>
        <v>640000</v>
      </c>
      <c r="W124" s="1418"/>
      <c r="X124" s="1419"/>
      <c r="Y124" s="1419"/>
      <c r="Z124" s="1420"/>
      <c r="AA124" s="1420"/>
      <c r="AB124" s="1572">
        <f t="shared" ref="AB124" si="91">IF(P124=X124+Y124+Z124+AA124,0,V124)</f>
        <v>640000</v>
      </c>
      <c r="AC124" s="1572">
        <f t="shared" ref="AC124" si="92">IF(P124=X124+Y124+Z124+AA124+AB124,0,V124)</f>
        <v>640000</v>
      </c>
      <c r="AD124" s="1572">
        <f t="shared" ref="AD124" si="93">IF(P124=X124+Y124+Z124+AA124+AB124+AC124,0,V124)</f>
        <v>640000</v>
      </c>
      <c r="AE124" s="1419">
        <f t="shared" ref="AE124" si="94">SUM(X124:AD124)</f>
        <v>1920000</v>
      </c>
      <c r="AF124" s="1419">
        <f t="shared" ref="AF124" si="95">P124-AE124</f>
        <v>1280000</v>
      </c>
      <c r="AI124" s="1590"/>
      <c r="AO124" s="1419"/>
      <c r="AP124" s="1419"/>
    </row>
    <row r="125" spans="1:44" s="1415" customFormat="1" ht="31" customHeight="1" x14ac:dyDescent="0.15">
      <c r="A125" s="1376"/>
      <c r="B125" s="1529"/>
      <c r="C125" s="1395"/>
      <c r="D125" s="1568"/>
      <c r="E125" s="1569"/>
      <c r="F125" s="1565"/>
      <c r="G125" s="1495"/>
      <c r="H125" s="1565"/>
      <c r="I125" s="1395"/>
      <c r="J125" s="1579"/>
      <c r="K125" s="1579"/>
      <c r="L125" s="1579"/>
      <c r="M125" s="1395"/>
      <c r="N125" s="1395"/>
      <c r="O125" s="1395"/>
      <c r="P125" s="1583"/>
      <c r="Q125" s="1530"/>
      <c r="R125" s="1624"/>
      <c r="S125" s="1508"/>
      <c r="T125" s="1508"/>
      <c r="U125" s="1508"/>
      <c r="V125" s="1508"/>
      <c r="W125" s="1508"/>
      <c r="X125" s="1591"/>
      <c r="Y125" s="1591"/>
      <c r="Z125" s="1591"/>
      <c r="AA125" s="1591"/>
      <c r="AB125" s="1591"/>
      <c r="AC125" s="1591"/>
      <c r="AD125" s="1591"/>
      <c r="AE125" s="1591"/>
      <c r="AF125" s="1591"/>
      <c r="AO125" s="1419"/>
      <c r="AP125" s="1419"/>
    </row>
    <row r="126" spans="1:44" s="1435" customFormat="1" ht="35" customHeight="1" x14ac:dyDescent="0.2">
      <c r="B126" s="1527" t="s">
        <v>390</v>
      </c>
      <c r="C126" s="1501" t="s">
        <v>964</v>
      </c>
      <c r="D126" s="1501"/>
      <c r="E126" s="1500"/>
      <c r="F126" s="1501" t="s">
        <v>950</v>
      </c>
      <c r="G126" s="1501"/>
      <c r="H126" s="1500"/>
      <c r="I126" s="1501"/>
      <c r="J126" s="1501"/>
      <c r="K126" s="1501"/>
      <c r="L126" s="1501"/>
      <c r="M126" s="1501"/>
      <c r="N126" s="1501"/>
      <c r="O126" s="1501"/>
      <c r="P126" s="1580">
        <f>SUBTOTAL(9,P127:P130)</f>
        <v>43602190</v>
      </c>
      <c r="Q126" s="1531"/>
      <c r="R126" s="1621"/>
      <c r="X126" s="1562">
        <f>SUM(X127:X128)</f>
        <v>7854000</v>
      </c>
      <c r="Y126" s="1562">
        <f t="shared" ref="Y126:AA126" si="96">SUM(Y127:Y128)</f>
        <v>3927000</v>
      </c>
      <c r="Z126" s="1562">
        <f t="shared" si="96"/>
        <v>3927000</v>
      </c>
      <c r="AA126" s="1562">
        <f t="shared" si="96"/>
        <v>3927000</v>
      </c>
      <c r="AB126" s="1562">
        <f>SUM(AB127:AB130)</f>
        <v>4793438</v>
      </c>
      <c r="AC126" s="1562">
        <f t="shared" ref="AC126:AF126" si="97">SUM(AC127:AC130)</f>
        <v>4793438</v>
      </c>
      <c r="AD126" s="1562">
        <f t="shared" si="97"/>
        <v>4793438</v>
      </c>
      <c r="AE126" s="1562">
        <f t="shared" si="97"/>
        <v>34015314</v>
      </c>
      <c r="AF126" s="1562">
        <f t="shared" si="97"/>
        <v>9586876</v>
      </c>
      <c r="AK126" s="1435" t="s">
        <v>964</v>
      </c>
      <c r="AO126" s="1562">
        <v>35180000</v>
      </c>
      <c r="AP126" s="1562">
        <f>+AO126-P126</f>
        <v>-8422190</v>
      </c>
    </row>
    <row r="127" spans="1:44" s="1415" customFormat="1" ht="31" customHeight="1" x14ac:dyDescent="0.15">
      <c r="A127" s="1376" t="str">
        <f t="shared" ref="A127:A130" si="98">LEFT(C127,11)</f>
        <v>02.07.02.01</v>
      </c>
      <c r="B127" s="1529">
        <v>1</v>
      </c>
      <c r="C127" s="1565" t="s">
        <v>1296</v>
      </c>
      <c r="D127" s="1589" t="s">
        <v>1759</v>
      </c>
      <c r="E127" s="1395" t="s">
        <v>713</v>
      </c>
      <c r="F127" s="1395" t="s">
        <v>950</v>
      </c>
      <c r="G127" s="1568"/>
      <c r="H127" s="1565" t="s">
        <v>716</v>
      </c>
      <c r="I127" s="1395">
        <v>2012</v>
      </c>
      <c r="J127" s="1579"/>
      <c r="K127" s="1579"/>
      <c r="L127" s="1579"/>
      <c r="M127" s="1579"/>
      <c r="N127" s="1579"/>
      <c r="O127" s="1395" t="s">
        <v>81</v>
      </c>
      <c r="P127" s="1496">
        <v>19635000</v>
      </c>
      <c r="Q127" s="1530"/>
      <c r="R127" s="1618"/>
      <c r="S127" s="1435" t="str">
        <f t="shared" ref="S127:S128" si="99">LEFT(C127,8)</f>
        <v>02.07.02</v>
      </c>
      <c r="T127" s="1415" t="str">
        <f>VLOOKUP(S127,UE,3,FALSE)</f>
        <v>Alat Komunikasi</v>
      </c>
      <c r="U127" s="1416">
        <f>VLOOKUP(S127,UE,4,FALSE)</f>
        <v>5</v>
      </c>
      <c r="V127" s="1417">
        <f t="shared" ref="V127:V128" si="100">P127/U127</f>
        <v>3927000</v>
      </c>
      <c r="W127" s="1418">
        <f t="shared" ref="W127:W128" si="101">IF(2013-I127+1&gt;U127,U127,IF(2013-I127+1&lt;0,0,(2013-I127+1)))</f>
        <v>2</v>
      </c>
      <c r="X127" s="1419">
        <f t="shared" ref="X127:X128" si="102">IF(W127&gt;U127,P127,V127*W127)</f>
        <v>7854000</v>
      </c>
      <c r="Y127" s="1419">
        <f t="shared" ref="Y127" si="103">IF(P127=X127,0,V127)</f>
        <v>3927000</v>
      </c>
      <c r="Z127" s="1571">
        <f t="shared" ref="Z127" si="104">IF(P127=X127+Y127,0,V127)</f>
        <v>3927000</v>
      </c>
      <c r="AA127" s="1571">
        <f t="shared" ref="AA127" si="105">IF(P127=X127+Y127+Z127,0,V127)</f>
        <v>3927000</v>
      </c>
      <c r="AB127" s="1572">
        <f t="shared" ref="AB127:AB129" si="106">IF(P127=X127+Y127+Z127+AA127,0,V127)</f>
        <v>0</v>
      </c>
      <c r="AC127" s="1572">
        <f t="shared" ref="AC127:AC129" si="107">IF(P127=X127+Y127+Z127+AA127+AB127,0,V127)</f>
        <v>0</v>
      </c>
      <c r="AD127" s="1572">
        <f t="shared" ref="AD127:AD129" si="108">IF(P127=X127+Y127+Z127+AA127+AB127+AC127,0,V127)</f>
        <v>0</v>
      </c>
      <c r="AE127" s="1419">
        <f t="shared" ref="AE127:AE129" si="109">SUM(X127:AD127)</f>
        <v>19635000</v>
      </c>
      <c r="AF127" s="1419">
        <f t="shared" ref="AF127:AF129" si="110">P127-AE127</f>
        <v>0</v>
      </c>
      <c r="AO127" s="1419"/>
      <c r="AP127" s="1419"/>
      <c r="AR127" s="1415">
        <v>2</v>
      </c>
    </row>
    <row r="128" spans="1:44" s="1415" customFormat="1" ht="31" customHeight="1" x14ac:dyDescent="0.15">
      <c r="A128" s="1376" t="str">
        <f t="shared" si="98"/>
        <v>02.07.01.01</v>
      </c>
      <c r="B128" s="1529">
        <v>2</v>
      </c>
      <c r="C128" s="1565" t="s">
        <v>1284</v>
      </c>
      <c r="D128" s="1589" t="s">
        <v>1295</v>
      </c>
      <c r="E128" s="1395" t="s">
        <v>331</v>
      </c>
      <c r="F128" s="1395"/>
      <c r="G128" s="1568"/>
      <c r="H128" s="1565" t="s">
        <v>341</v>
      </c>
      <c r="I128" s="1395">
        <v>2017</v>
      </c>
      <c r="J128" s="1579"/>
      <c r="K128" s="1579"/>
      <c r="L128" s="1579"/>
      <c r="M128" s="1579"/>
      <c r="N128" s="1579"/>
      <c r="O128" s="1395" t="s">
        <v>81</v>
      </c>
      <c r="P128" s="1496">
        <v>15000000</v>
      </c>
      <c r="Q128" s="1530"/>
      <c r="R128" s="1618"/>
      <c r="S128" s="1435" t="str">
        <f t="shared" si="99"/>
        <v>02.07.01</v>
      </c>
      <c r="T128" s="1415" t="str">
        <f>VLOOKUP(S128,UE,3,FALSE)</f>
        <v>Alat Studio</v>
      </c>
      <c r="U128" s="1416">
        <f>VLOOKUP(S128,UE,4,FALSE)</f>
        <v>5</v>
      </c>
      <c r="V128" s="1417">
        <f t="shared" si="100"/>
        <v>3000000</v>
      </c>
      <c r="W128" s="1418">
        <f t="shared" si="101"/>
        <v>0</v>
      </c>
      <c r="X128" s="1419">
        <f t="shared" si="102"/>
        <v>0</v>
      </c>
      <c r="Y128" s="1419"/>
      <c r="Z128" s="1571"/>
      <c r="AA128" s="1571"/>
      <c r="AB128" s="1572">
        <f t="shared" si="106"/>
        <v>3000000</v>
      </c>
      <c r="AC128" s="1572">
        <f t="shared" si="107"/>
        <v>3000000</v>
      </c>
      <c r="AD128" s="1572">
        <f t="shared" si="108"/>
        <v>3000000</v>
      </c>
      <c r="AE128" s="1419">
        <f t="shared" si="109"/>
        <v>9000000</v>
      </c>
      <c r="AF128" s="1419">
        <f t="shared" si="110"/>
        <v>6000000</v>
      </c>
      <c r="AO128" s="1419"/>
      <c r="AP128" s="1419"/>
    </row>
    <row r="129" spans="1:44" s="1415" customFormat="1" ht="58" customHeight="1" x14ac:dyDescent="0.15">
      <c r="A129" s="1376" t="str">
        <f t="shared" si="98"/>
        <v>02.07.01.01</v>
      </c>
      <c r="B129" s="1529">
        <v>3</v>
      </c>
      <c r="C129" s="1395" t="s">
        <v>2249</v>
      </c>
      <c r="D129" s="1568" t="s">
        <v>2246</v>
      </c>
      <c r="E129" s="1569" t="s">
        <v>331</v>
      </c>
      <c r="F129" s="1565" t="s">
        <v>210</v>
      </c>
      <c r="G129" s="1495"/>
      <c r="H129" s="1565" t="s">
        <v>356</v>
      </c>
      <c r="I129" s="1395">
        <v>2017</v>
      </c>
      <c r="J129" s="1579"/>
      <c r="K129" s="1579"/>
      <c r="L129" s="1579"/>
      <c r="M129" s="1395"/>
      <c r="N129" s="1395"/>
      <c r="O129" s="1395" t="s">
        <v>2239</v>
      </c>
      <c r="P129" s="1583">
        <f>8389590</f>
        <v>8389590</v>
      </c>
      <c r="Q129" s="1443" t="s">
        <v>2242</v>
      </c>
      <c r="R129" s="1618"/>
      <c r="S129" s="1435" t="str">
        <f t="shared" ref="S129:S130" si="111">LEFT(C129,8)</f>
        <v>02.07.01</v>
      </c>
      <c r="T129" s="1415" t="str">
        <f>VLOOKUP(S129,UE,3,FALSE)</f>
        <v>Alat Studio</v>
      </c>
      <c r="U129" s="1416">
        <f>VLOOKUP(S129,UE,4,FALSE)</f>
        <v>5</v>
      </c>
      <c r="V129" s="1417">
        <f t="shared" ref="V129:V130" si="112">P129/U129</f>
        <v>1677918</v>
      </c>
      <c r="W129" s="1418">
        <f t="shared" ref="W129:W130" si="113">IF(2013-I129+1&gt;U129,U129,IF(2013-I129+1&lt;0,0,(2013-I129+1)))</f>
        <v>0</v>
      </c>
      <c r="X129" s="1419">
        <f t="shared" ref="X129:X130" si="114">IF(W129&gt;U129,P129,V129*W129)</f>
        <v>0</v>
      </c>
      <c r="Y129" s="1419"/>
      <c r="Z129" s="1420"/>
      <c r="AA129" s="1420"/>
      <c r="AB129" s="1572">
        <f t="shared" si="106"/>
        <v>1677918</v>
      </c>
      <c r="AC129" s="1572">
        <f t="shared" si="107"/>
        <v>1677918</v>
      </c>
      <c r="AD129" s="1572">
        <f t="shared" si="108"/>
        <v>1677918</v>
      </c>
      <c r="AE129" s="1419">
        <f t="shared" si="109"/>
        <v>5033754</v>
      </c>
      <c r="AF129" s="1419">
        <f t="shared" si="110"/>
        <v>3355836</v>
      </c>
      <c r="AI129" s="1590"/>
      <c r="AO129" s="1419"/>
      <c r="AP129" s="1419"/>
    </row>
    <row r="130" spans="1:44" s="1415" customFormat="1" ht="58" customHeight="1" x14ac:dyDescent="0.15">
      <c r="A130" s="1376" t="str">
        <f t="shared" si="98"/>
        <v>02.07.01.01</v>
      </c>
      <c r="B130" s="1529">
        <v>4</v>
      </c>
      <c r="C130" s="1395" t="s">
        <v>2249</v>
      </c>
      <c r="D130" s="1568" t="s">
        <v>2245</v>
      </c>
      <c r="E130" s="1569" t="s">
        <v>331</v>
      </c>
      <c r="F130" s="1565" t="s">
        <v>2252</v>
      </c>
      <c r="G130" s="1495"/>
      <c r="H130" s="1565" t="s">
        <v>356</v>
      </c>
      <c r="I130" s="1395">
        <v>2017</v>
      </c>
      <c r="J130" s="1579"/>
      <c r="K130" s="1579"/>
      <c r="L130" s="1579"/>
      <c r="M130" s="1395"/>
      <c r="N130" s="1395"/>
      <c r="O130" s="1395" t="s">
        <v>2239</v>
      </c>
      <c r="P130" s="1583">
        <v>577600</v>
      </c>
      <c r="Q130" s="1443" t="s">
        <v>2242</v>
      </c>
      <c r="R130" s="1618"/>
      <c r="S130" s="1435" t="str">
        <f t="shared" si="111"/>
        <v>02.07.01</v>
      </c>
      <c r="T130" s="1415" t="str">
        <f>VLOOKUP(S130,UE,3,FALSE)</f>
        <v>Alat Studio</v>
      </c>
      <c r="U130" s="1416">
        <f>VLOOKUP(S130,UE,4,FALSE)</f>
        <v>5</v>
      </c>
      <c r="V130" s="1417">
        <f t="shared" si="112"/>
        <v>115520</v>
      </c>
      <c r="W130" s="1418">
        <f t="shared" si="113"/>
        <v>0</v>
      </c>
      <c r="X130" s="1419">
        <f t="shared" si="114"/>
        <v>0</v>
      </c>
      <c r="Y130" s="1419"/>
      <c r="Z130" s="1420"/>
      <c r="AA130" s="1420"/>
      <c r="AB130" s="1572">
        <f t="shared" ref="AB130" si="115">IF(P130=X130+Y130+Z130+AA130,0,V130)</f>
        <v>115520</v>
      </c>
      <c r="AC130" s="1572">
        <f t="shared" ref="AC130" si="116">IF(P130=X130+Y130+Z130+AA130+AB130,0,V130)</f>
        <v>115520</v>
      </c>
      <c r="AD130" s="1572">
        <f t="shared" ref="AD130" si="117">IF(P130=X130+Y130+Z130+AA130+AB130+AC130,0,V130)</f>
        <v>115520</v>
      </c>
      <c r="AE130" s="1419">
        <f t="shared" ref="AE130" si="118">SUM(X130:AD130)</f>
        <v>346560</v>
      </c>
      <c r="AF130" s="1419">
        <f t="shared" ref="AF130" si="119">P130-AE130</f>
        <v>231040</v>
      </c>
      <c r="AI130" s="1590"/>
      <c r="AO130" s="1419"/>
      <c r="AP130" s="1419"/>
    </row>
    <row r="131" spans="1:44" s="1415" customFormat="1" ht="31" customHeight="1" x14ac:dyDescent="0.2">
      <c r="B131" s="1529"/>
      <c r="C131" s="1565" t="s">
        <v>950</v>
      </c>
      <c r="D131" s="1589" t="s">
        <v>950</v>
      </c>
      <c r="E131" s="1395"/>
      <c r="F131" s="1395" t="s">
        <v>950</v>
      </c>
      <c r="G131" s="1568"/>
      <c r="H131" s="1565"/>
      <c r="I131" s="1395"/>
      <c r="J131" s="1579"/>
      <c r="K131" s="1579"/>
      <c r="L131" s="1579"/>
      <c r="M131" s="1579"/>
      <c r="N131" s="1579"/>
      <c r="O131" s="1395"/>
      <c r="P131" s="1496"/>
      <c r="Q131" s="1530"/>
      <c r="R131" s="1618"/>
      <c r="X131" s="1419"/>
      <c r="Y131" s="1419"/>
      <c r="Z131" s="1419"/>
      <c r="AA131" s="1419"/>
      <c r="AB131" s="1419"/>
      <c r="AC131" s="1419"/>
      <c r="AD131" s="1419"/>
      <c r="AE131" s="1419"/>
      <c r="AF131" s="1419"/>
      <c r="AO131" s="1419"/>
      <c r="AP131" s="1419"/>
      <c r="AR131" s="1415">
        <v>1</v>
      </c>
    </row>
    <row r="132" spans="1:44" s="1435" customFormat="1" ht="31" customHeight="1" x14ac:dyDescent="0.2">
      <c r="B132" s="1527" t="s">
        <v>395</v>
      </c>
      <c r="C132" s="1566" t="s">
        <v>965</v>
      </c>
      <c r="D132" s="1500" t="s">
        <v>763</v>
      </c>
      <c r="E132" s="1500"/>
      <c r="F132" s="1501" t="s">
        <v>950</v>
      </c>
      <c r="G132" s="1501"/>
      <c r="H132" s="1500"/>
      <c r="I132" s="1501"/>
      <c r="J132" s="1501"/>
      <c r="K132" s="1501"/>
      <c r="L132" s="1501"/>
      <c r="M132" s="1501"/>
      <c r="N132" s="1501"/>
      <c r="O132" s="1501"/>
      <c r="P132" s="1501"/>
      <c r="Q132" s="1531"/>
      <c r="R132" s="1621"/>
      <c r="X132" s="1562" t="e">
        <f>#REF!</f>
        <v>#REF!</v>
      </c>
      <c r="Y132" s="1562" t="e">
        <f>#REF!</f>
        <v>#REF!</v>
      </c>
      <c r="Z132" s="1562" t="e">
        <f>#REF!</f>
        <v>#REF!</v>
      </c>
      <c r="AA132" s="1562" t="e">
        <f>#REF!</f>
        <v>#REF!</v>
      </c>
      <c r="AB132" s="1562" t="e">
        <f>#REF!</f>
        <v>#REF!</v>
      </c>
      <c r="AC132" s="1562" t="e">
        <f>#REF!</f>
        <v>#REF!</v>
      </c>
      <c r="AD132" s="1562"/>
      <c r="AE132" s="1562" t="e">
        <f>#REF!</f>
        <v>#REF!</v>
      </c>
      <c r="AF132" s="1562" t="e">
        <f>#REF!</f>
        <v>#REF!</v>
      </c>
      <c r="AO132" s="1562"/>
      <c r="AP132" s="1562"/>
      <c r="AR132" s="1435">
        <v>8</v>
      </c>
    </row>
    <row r="133" spans="1:44" s="1415" customFormat="1" ht="31" customHeight="1" x14ac:dyDescent="0.2">
      <c r="B133" s="1529"/>
      <c r="C133" s="1565" t="s">
        <v>950</v>
      </c>
      <c r="D133" s="1568" t="s">
        <v>950</v>
      </c>
      <c r="E133" s="1565"/>
      <c r="F133" s="1568" t="s">
        <v>950</v>
      </c>
      <c r="G133" s="1568"/>
      <c r="H133" s="1565"/>
      <c r="I133" s="1568"/>
      <c r="J133" s="1568"/>
      <c r="K133" s="1568"/>
      <c r="L133" s="1568"/>
      <c r="M133" s="1568"/>
      <c r="N133" s="1568"/>
      <c r="O133" s="1568"/>
      <c r="P133" s="1568"/>
      <c r="Q133" s="1627"/>
      <c r="R133" s="1620"/>
      <c r="X133" s="1419"/>
      <c r="Y133" s="1419"/>
      <c r="Z133" s="1419"/>
      <c r="AA133" s="1419"/>
      <c r="AB133" s="1419"/>
      <c r="AC133" s="1419"/>
      <c r="AD133" s="1419"/>
      <c r="AE133" s="1419"/>
      <c r="AF133" s="1419"/>
      <c r="AO133" s="1419"/>
      <c r="AP133" s="1419"/>
    </row>
    <row r="134" spans="1:44" s="1435" customFormat="1" ht="31" customHeight="1" x14ac:dyDescent="0.2">
      <c r="B134" s="1527" t="s">
        <v>397</v>
      </c>
      <c r="C134" s="1566" t="s">
        <v>966</v>
      </c>
      <c r="D134" s="1500" t="s">
        <v>763</v>
      </c>
      <c r="E134" s="1500"/>
      <c r="F134" s="1501" t="s">
        <v>950</v>
      </c>
      <c r="G134" s="1501"/>
      <c r="H134" s="1500"/>
      <c r="I134" s="1501"/>
      <c r="J134" s="1501"/>
      <c r="K134" s="1501"/>
      <c r="L134" s="1501"/>
      <c r="M134" s="1501"/>
      <c r="N134" s="1501"/>
      <c r="O134" s="1501"/>
      <c r="P134" s="1501"/>
      <c r="Q134" s="1531"/>
      <c r="R134" s="1621"/>
      <c r="X134" s="1562" t="e">
        <f>#REF!</f>
        <v>#REF!</v>
      </c>
      <c r="Y134" s="1562" t="e">
        <f>#REF!</f>
        <v>#REF!</v>
      </c>
      <c r="Z134" s="1562" t="e">
        <f>#REF!</f>
        <v>#REF!</v>
      </c>
      <c r="AA134" s="1562" t="e">
        <f>#REF!</f>
        <v>#REF!</v>
      </c>
      <c r="AB134" s="1562" t="e">
        <f>#REF!</f>
        <v>#REF!</v>
      </c>
      <c r="AC134" s="1562" t="e">
        <f>#REF!</f>
        <v>#REF!</v>
      </c>
      <c r="AD134" s="1562"/>
      <c r="AE134" s="1562" t="e">
        <f>#REF!</f>
        <v>#REF!</v>
      </c>
      <c r="AF134" s="1562" t="e">
        <f>#REF!</f>
        <v>#REF!</v>
      </c>
      <c r="AO134" s="1562"/>
      <c r="AP134" s="1562"/>
    </row>
    <row r="135" spans="1:44" s="1415" customFormat="1" ht="31" customHeight="1" x14ac:dyDescent="0.2">
      <c r="B135" s="1529"/>
      <c r="C135" s="1565" t="s">
        <v>950</v>
      </c>
      <c r="D135" s="1568" t="s">
        <v>950</v>
      </c>
      <c r="E135" s="1565"/>
      <c r="F135" s="1568" t="s">
        <v>950</v>
      </c>
      <c r="G135" s="1568"/>
      <c r="H135" s="1565"/>
      <c r="I135" s="1568"/>
      <c r="J135" s="1568"/>
      <c r="K135" s="1568"/>
      <c r="L135" s="1568"/>
      <c r="M135" s="1568"/>
      <c r="N135" s="1568"/>
      <c r="O135" s="1568"/>
      <c r="P135" s="1568"/>
      <c r="Q135" s="1627"/>
      <c r="R135" s="1620"/>
      <c r="X135" s="1419"/>
      <c r="Y135" s="1419"/>
      <c r="Z135" s="1419"/>
      <c r="AA135" s="1419"/>
      <c r="AB135" s="1419"/>
      <c r="AC135" s="1419"/>
      <c r="AD135" s="1419"/>
      <c r="AE135" s="1419"/>
      <c r="AF135" s="1419"/>
      <c r="AO135" s="1419"/>
      <c r="AP135" s="1419"/>
    </row>
    <row r="136" spans="1:44" s="1435" customFormat="1" ht="31" customHeight="1" x14ac:dyDescent="0.2">
      <c r="B136" s="1527" t="s">
        <v>399</v>
      </c>
      <c r="C136" s="1566" t="s">
        <v>967</v>
      </c>
      <c r="D136" s="1500" t="s">
        <v>763</v>
      </c>
      <c r="E136" s="1500"/>
      <c r="F136" s="1501" t="s">
        <v>950</v>
      </c>
      <c r="G136" s="1501"/>
      <c r="H136" s="1500"/>
      <c r="I136" s="1501"/>
      <c r="J136" s="1501"/>
      <c r="K136" s="1501"/>
      <c r="L136" s="1501"/>
      <c r="M136" s="1501"/>
      <c r="N136" s="1501"/>
      <c r="O136" s="1501"/>
      <c r="P136" s="1501"/>
      <c r="Q136" s="1531"/>
      <c r="R136" s="1625"/>
      <c r="X136" s="1562" t="e">
        <f>#REF!</f>
        <v>#REF!</v>
      </c>
      <c r="Y136" s="1562" t="e">
        <f>#REF!</f>
        <v>#REF!</v>
      </c>
      <c r="Z136" s="1562" t="e">
        <f>#REF!</f>
        <v>#REF!</v>
      </c>
      <c r="AA136" s="1562" t="e">
        <f>#REF!</f>
        <v>#REF!</v>
      </c>
      <c r="AB136" s="1562" t="e">
        <f>#REF!</f>
        <v>#REF!</v>
      </c>
      <c r="AC136" s="1562" t="e">
        <f>#REF!</f>
        <v>#REF!</v>
      </c>
      <c r="AD136" s="1562"/>
      <c r="AE136" s="1562" t="e">
        <f>#REF!</f>
        <v>#REF!</v>
      </c>
      <c r="AF136" s="1562" t="e">
        <f>#REF!</f>
        <v>#REF!</v>
      </c>
      <c r="AO136" s="1562"/>
      <c r="AP136" s="1562"/>
    </row>
    <row r="137" spans="1:44" s="1415" customFormat="1" ht="31" customHeight="1" thickBot="1" x14ac:dyDescent="0.25">
      <c r="B137" s="1629"/>
      <c r="C137" s="1592" t="s">
        <v>950</v>
      </c>
      <c r="D137" s="1593" t="s">
        <v>950</v>
      </c>
      <c r="E137" s="1592"/>
      <c r="F137" s="1593"/>
      <c r="G137" s="1593"/>
      <c r="H137" s="1594"/>
      <c r="I137" s="1593"/>
      <c r="J137" s="1593"/>
      <c r="K137" s="1593"/>
      <c r="L137" s="1593"/>
      <c r="M137" s="1593"/>
      <c r="N137" s="1593"/>
      <c r="O137" s="1593"/>
      <c r="P137" s="1593"/>
      <c r="Q137" s="1630"/>
      <c r="R137" s="1618"/>
      <c r="X137" s="1419"/>
      <c r="Y137" s="1419"/>
      <c r="Z137" s="1419"/>
      <c r="AA137" s="1419"/>
      <c r="AB137" s="1419"/>
      <c r="AC137" s="1419"/>
      <c r="AD137" s="1419"/>
      <c r="AE137" s="1419"/>
      <c r="AF137" s="1419"/>
      <c r="AO137" s="1419"/>
      <c r="AP137" s="1419"/>
    </row>
    <row r="138" spans="1:44" s="1376" customFormat="1" ht="12.75" hidden="1" customHeight="1" x14ac:dyDescent="0.15">
      <c r="B138" s="1595"/>
      <c r="C138" s="1596"/>
      <c r="D138" s="1597"/>
      <c r="E138" s="1596"/>
      <c r="F138" s="1597"/>
      <c r="G138" s="1597"/>
      <c r="H138" s="1598"/>
      <c r="I138" s="1597"/>
      <c r="J138" s="1597"/>
      <c r="K138" s="1597"/>
      <c r="L138" s="1597"/>
      <c r="M138" s="1597"/>
      <c r="N138" s="1597"/>
      <c r="O138" s="1597"/>
      <c r="P138" s="1597"/>
      <c r="Q138" s="1596"/>
      <c r="R138" s="1596"/>
      <c r="X138" s="1549"/>
      <c r="Y138" s="1549"/>
      <c r="Z138" s="1549"/>
      <c r="AA138" s="1549"/>
      <c r="AB138" s="1549"/>
      <c r="AC138" s="1549"/>
      <c r="AD138" s="1549"/>
      <c r="AE138" s="1549"/>
      <c r="AF138" s="1549"/>
      <c r="AO138" s="1549"/>
      <c r="AP138" s="1549"/>
    </row>
    <row r="139" spans="1:44" s="1376" customFormat="1" ht="12.75" hidden="1" customHeight="1" x14ac:dyDescent="0.15">
      <c r="B139" s="1395" t="s">
        <v>543</v>
      </c>
      <c r="C139" s="1599"/>
      <c r="D139" s="1600"/>
      <c r="E139" s="1599"/>
      <c r="F139" s="1600"/>
      <c r="G139" s="1600"/>
      <c r="H139" s="1601"/>
      <c r="I139" s="1600"/>
      <c r="J139" s="1600"/>
      <c r="K139" s="1600"/>
      <c r="L139" s="1600"/>
      <c r="M139" s="1600"/>
      <c r="N139" s="1600"/>
      <c r="O139" s="1600"/>
      <c r="P139" s="1602">
        <f>SUM(P140,P143,P146,P165)</f>
        <v>3102755611.0710354</v>
      </c>
      <c r="Q139" s="1599"/>
      <c r="R139" s="1599"/>
      <c r="X139" s="1549"/>
      <c r="Y139" s="1549"/>
      <c r="Z139" s="1549"/>
      <c r="AA139" s="1549"/>
      <c r="AB139" s="1549"/>
      <c r="AC139" s="1549"/>
      <c r="AD139" s="1549"/>
      <c r="AE139" s="1549"/>
      <c r="AF139" s="1549"/>
      <c r="AO139" s="1549"/>
      <c r="AP139" s="1549"/>
    </row>
    <row r="140" spans="1:44" s="1376" customFormat="1" ht="12.75" hidden="1" customHeight="1" x14ac:dyDescent="0.15">
      <c r="B140" s="1395" t="s">
        <v>545</v>
      </c>
      <c r="C140" s="1599"/>
      <c r="D140" s="1600"/>
      <c r="E140" s="1599"/>
      <c r="F140" s="1600"/>
      <c r="G140" s="1600"/>
      <c r="H140" s="1601"/>
      <c r="I140" s="1600"/>
      <c r="J140" s="1600"/>
      <c r="K140" s="1600"/>
      <c r="L140" s="1600"/>
      <c r="M140" s="1600"/>
      <c r="N140" s="1600"/>
      <c r="O140" s="1600"/>
      <c r="P140" s="1600"/>
      <c r="Q140" s="1599"/>
      <c r="R140" s="1599"/>
      <c r="X140" s="1549"/>
      <c r="Y140" s="1549"/>
      <c r="Z140" s="1549"/>
      <c r="AA140" s="1549"/>
      <c r="AB140" s="1549"/>
      <c r="AC140" s="1549"/>
      <c r="AD140" s="1549"/>
      <c r="AE140" s="1549"/>
      <c r="AF140" s="1549"/>
      <c r="AO140" s="1549"/>
      <c r="AP140" s="1549"/>
    </row>
    <row r="141" spans="1:44" s="1376" customFormat="1" ht="12.75" hidden="1" customHeight="1" x14ac:dyDescent="0.15">
      <c r="B141" s="1395"/>
      <c r="C141" s="1395" t="s">
        <v>72</v>
      </c>
      <c r="D141" s="1395" t="s">
        <v>72</v>
      </c>
      <c r="E141" s="1395" t="s">
        <v>72</v>
      </c>
      <c r="F141" s="1395" t="s">
        <v>72</v>
      </c>
      <c r="G141" s="1395" t="s">
        <v>72</v>
      </c>
      <c r="H141" s="1565" t="s">
        <v>72</v>
      </c>
      <c r="I141" s="1395" t="s">
        <v>72</v>
      </c>
      <c r="J141" s="1395" t="s">
        <v>72</v>
      </c>
      <c r="K141" s="1395" t="s">
        <v>72</v>
      </c>
      <c r="L141" s="1395" t="s">
        <v>72</v>
      </c>
      <c r="M141" s="1395" t="s">
        <v>72</v>
      </c>
      <c r="N141" s="1395" t="s">
        <v>72</v>
      </c>
      <c r="O141" s="1395" t="s">
        <v>72</v>
      </c>
      <c r="P141" s="1395" t="s">
        <v>72</v>
      </c>
      <c r="Q141" s="1395"/>
      <c r="R141" s="1395"/>
      <c r="X141" s="1549"/>
      <c r="Y141" s="1549"/>
      <c r="Z141" s="1549"/>
      <c r="AA141" s="1549"/>
      <c r="AB141" s="1549"/>
      <c r="AC141" s="1549"/>
      <c r="AD141" s="1549"/>
      <c r="AE141" s="1549"/>
      <c r="AF141" s="1549"/>
      <c r="AO141" s="1549"/>
      <c r="AP141" s="1549"/>
    </row>
    <row r="142" spans="1:44" s="1376" customFormat="1" ht="12.75" hidden="1" customHeight="1" x14ac:dyDescent="0.15">
      <c r="B142" s="1395"/>
      <c r="C142" s="1601"/>
      <c r="D142" s="1603"/>
      <c r="E142" s="1601"/>
      <c r="F142" s="1395"/>
      <c r="G142" s="1395"/>
      <c r="H142" s="1565"/>
      <c r="I142" s="1603"/>
      <c r="J142" s="1395"/>
      <c r="K142" s="1395"/>
      <c r="L142" s="1395"/>
      <c r="M142" s="1395"/>
      <c r="N142" s="1395"/>
      <c r="O142" s="1603"/>
      <c r="P142" s="1603"/>
      <c r="Q142" s="1601"/>
      <c r="R142" s="1601"/>
      <c r="X142" s="1549"/>
      <c r="Y142" s="1549"/>
      <c r="Z142" s="1549"/>
      <c r="AA142" s="1549"/>
      <c r="AB142" s="1549"/>
      <c r="AC142" s="1549"/>
      <c r="AD142" s="1549"/>
      <c r="AE142" s="1549"/>
      <c r="AF142" s="1549"/>
      <c r="AO142" s="1549"/>
      <c r="AP142" s="1549"/>
    </row>
    <row r="143" spans="1:44" s="1376" customFormat="1" ht="12.75" hidden="1" customHeight="1" x14ac:dyDescent="0.15">
      <c r="B143" s="1395" t="s">
        <v>548</v>
      </c>
      <c r="C143" s="1601"/>
      <c r="D143" s="1603"/>
      <c r="E143" s="1601"/>
      <c r="F143" s="1603"/>
      <c r="G143" s="1603"/>
      <c r="H143" s="1601"/>
      <c r="I143" s="1603"/>
      <c r="J143" s="1603"/>
      <c r="K143" s="1603"/>
      <c r="L143" s="1603"/>
      <c r="M143" s="1603"/>
      <c r="N143" s="1603"/>
      <c r="O143" s="1603"/>
      <c r="P143" s="1603"/>
      <c r="Q143" s="1601"/>
      <c r="R143" s="1601"/>
      <c r="X143" s="1549"/>
      <c r="Y143" s="1549"/>
      <c r="Z143" s="1549"/>
      <c r="AA143" s="1549"/>
      <c r="AB143" s="1549"/>
      <c r="AC143" s="1549"/>
      <c r="AD143" s="1549"/>
      <c r="AE143" s="1549"/>
      <c r="AF143" s="1549"/>
      <c r="AO143" s="1549"/>
      <c r="AP143" s="1549"/>
    </row>
    <row r="144" spans="1:44" s="1376" customFormat="1" ht="12.75" hidden="1" customHeight="1" x14ac:dyDescent="0.15">
      <c r="B144" s="1395"/>
      <c r="C144" s="1395" t="s">
        <v>72</v>
      </c>
      <c r="D144" s="1395" t="s">
        <v>72</v>
      </c>
      <c r="E144" s="1395" t="s">
        <v>72</v>
      </c>
      <c r="F144" s="1395" t="s">
        <v>72</v>
      </c>
      <c r="G144" s="1395" t="s">
        <v>72</v>
      </c>
      <c r="H144" s="1565" t="s">
        <v>72</v>
      </c>
      <c r="I144" s="1395" t="s">
        <v>72</v>
      </c>
      <c r="J144" s="1395" t="s">
        <v>72</v>
      </c>
      <c r="K144" s="1395" t="s">
        <v>72</v>
      </c>
      <c r="L144" s="1395" t="s">
        <v>72</v>
      </c>
      <c r="M144" s="1395" t="s">
        <v>72</v>
      </c>
      <c r="N144" s="1395" t="s">
        <v>72</v>
      </c>
      <c r="O144" s="1395" t="s">
        <v>72</v>
      </c>
      <c r="P144" s="1395" t="s">
        <v>72</v>
      </c>
      <c r="Q144" s="1395"/>
      <c r="R144" s="1395"/>
      <c r="X144" s="1549"/>
      <c r="Y144" s="1549"/>
      <c r="Z144" s="1549"/>
      <c r="AA144" s="1549"/>
      <c r="AB144" s="1549"/>
      <c r="AC144" s="1549"/>
      <c r="AD144" s="1549"/>
      <c r="AE144" s="1549"/>
      <c r="AF144" s="1549"/>
      <c r="AO144" s="1549"/>
      <c r="AP144" s="1549"/>
    </row>
    <row r="145" spans="2:42" s="1376" customFormat="1" ht="12.75" hidden="1" customHeight="1" x14ac:dyDescent="0.15">
      <c r="B145" s="1395"/>
      <c r="C145" s="1565"/>
      <c r="D145" s="1589"/>
      <c r="E145" s="1565"/>
      <c r="F145" s="1589"/>
      <c r="G145" s="1589"/>
      <c r="H145" s="1565"/>
      <c r="I145" s="1589"/>
      <c r="J145" s="1589"/>
      <c r="K145" s="1589"/>
      <c r="L145" s="1589"/>
      <c r="M145" s="1589"/>
      <c r="N145" s="1589"/>
      <c r="O145" s="1589"/>
      <c r="P145" s="1589"/>
      <c r="Q145" s="1565"/>
      <c r="R145" s="1565"/>
      <c r="X145" s="1549"/>
      <c r="Y145" s="1549"/>
      <c r="Z145" s="1549"/>
      <c r="AA145" s="1549"/>
      <c r="AB145" s="1549"/>
      <c r="AC145" s="1549"/>
      <c r="AD145" s="1549"/>
      <c r="AE145" s="1549"/>
      <c r="AF145" s="1549"/>
      <c r="AO145" s="1549"/>
      <c r="AP145" s="1549"/>
    </row>
    <row r="146" spans="2:42" s="1376" customFormat="1" ht="24" hidden="1" customHeight="1" x14ac:dyDescent="0.15">
      <c r="B146" s="1395" t="s">
        <v>550</v>
      </c>
      <c r="C146" s="1565"/>
      <c r="D146" s="1589"/>
      <c r="E146" s="1565"/>
      <c r="F146" s="1589"/>
      <c r="G146" s="1589"/>
      <c r="H146" s="1565"/>
      <c r="I146" s="1589"/>
      <c r="J146" s="1589"/>
      <c r="K146" s="1589"/>
      <c r="L146" s="1589"/>
      <c r="M146" s="1589"/>
      <c r="N146" s="1589"/>
      <c r="O146" s="1589"/>
      <c r="P146" s="1604">
        <f>SUM(P147:P163)</f>
        <v>1606123062.9572918</v>
      </c>
      <c r="Q146" s="1565"/>
      <c r="R146" s="1565"/>
      <c r="X146" s="1549"/>
      <c r="Y146" s="1549"/>
      <c r="Z146" s="1549"/>
      <c r="AA146" s="1549"/>
      <c r="AB146" s="1549"/>
      <c r="AC146" s="1549"/>
      <c r="AD146" s="1549"/>
      <c r="AE146" s="1549"/>
      <c r="AF146" s="1549"/>
      <c r="AO146" s="1549"/>
      <c r="AP146" s="1549"/>
    </row>
    <row r="147" spans="2:42" s="1376" customFormat="1" ht="12.75" hidden="1" customHeight="1" x14ac:dyDescent="0.15">
      <c r="B147" s="1395"/>
      <c r="C147" s="1605" t="s">
        <v>553</v>
      </c>
      <c r="D147" s="1568" t="s">
        <v>552</v>
      </c>
      <c r="E147" s="1605" t="s">
        <v>554</v>
      </c>
      <c r="F147" s="1395" t="s">
        <v>72</v>
      </c>
      <c r="G147" s="1395" t="s">
        <v>72</v>
      </c>
      <c r="H147" s="1565" t="s">
        <v>72</v>
      </c>
      <c r="I147" s="1395">
        <v>2007</v>
      </c>
      <c r="J147" s="1395" t="s">
        <v>72</v>
      </c>
      <c r="K147" s="1395" t="s">
        <v>72</v>
      </c>
      <c r="L147" s="1395" t="s">
        <v>72</v>
      </c>
      <c r="M147" s="1395" t="s">
        <v>72</v>
      </c>
      <c r="N147" s="1395" t="s">
        <v>72</v>
      </c>
      <c r="O147" s="1395" t="s">
        <v>81</v>
      </c>
      <c r="P147" s="1583">
        <v>542147500</v>
      </c>
      <c r="Q147" s="1599"/>
      <c r="R147" s="1599"/>
      <c r="X147" s="1549"/>
      <c r="Y147" s="1549"/>
      <c r="Z147" s="1549"/>
      <c r="AA147" s="1549"/>
      <c r="AB147" s="1549"/>
      <c r="AC147" s="1549"/>
      <c r="AD147" s="1549"/>
      <c r="AE147" s="1549"/>
      <c r="AF147" s="1549"/>
      <c r="AO147" s="1549"/>
      <c r="AP147" s="1549"/>
    </row>
    <row r="148" spans="2:42" s="1376" customFormat="1" ht="12.75" hidden="1" customHeight="1" x14ac:dyDescent="0.15">
      <c r="B148" s="1395"/>
      <c r="C148" s="1395"/>
      <c r="D148" s="1568" t="s">
        <v>555</v>
      </c>
      <c r="E148" s="1395"/>
      <c r="F148" s="1395" t="s">
        <v>72</v>
      </c>
      <c r="G148" s="1395" t="s">
        <v>72</v>
      </c>
      <c r="H148" s="1565" t="s">
        <v>72</v>
      </c>
      <c r="I148" s="1395">
        <v>2007</v>
      </c>
      <c r="J148" s="1395" t="s">
        <v>72</v>
      </c>
      <c r="K148" s="1395" t="s">
        <v>72</v>
      </c>
      <c r="L148" s="1395" t="s">
        <v>72</v>
      </c>
      <c r="M148" s="1395" t="s">
        <v>72</v>
      </c>
      <c r="N148" s="1395" t="s">
        <v>72</v>
      </c>
      <c r="O148" s="1395" t="s">
        <v>81</v>
      </c>
      <c r="P148" s="1583">
        <v>113138009.09090909</v>
      </c>
      <c r="Q148" s="1599"/>
      <c r="R148" s="1599"/>
      <c r="X148" s="1549"/>
      <c r="Y148" s="1549"/>
      <c r="Z148" s="1549"/>
      <c r="AA148" s="1549"/>
      <c r="AB148" s="1549"/>
      <c r="AC148" s="1549"/>
      <c r="AD148" s="1549"/>
      <c r="AE148" s="1549"/>
      <c r="AF148" s="1549"/>
      <c r="AO148" s="1549"/>
      <c r="AP148" s="1549"/>
    </row>
    <row r="149" spans="2:42" s="1376" customFormat="1" ht="12.75" hidden="1" customHeight="1" x14ac:dyDescent="0.15">
      <c r="B149" s="1395"/>
      <c r="C149" s="1395"/>
      <c r="D149" s="1568" t="s">
        <v>556</v>
      </c>
      <c r="E149" s="1395" t="s">
        <v>557</v>
      </c>
      <c r="F149" s="1395" t="s">
        <v>72</v>
      </c>
      <c r="G149" s="1395" t="s">
        <v>72</v>
      </c>
      <c r="H149" s="1565" t="s">
        <v>72</v>
      </c>
      <c r="I149" s="1395">
        <v>2007</v>
      </c>
      <c r="J149" s="1395" t="s">
        <v>72</v>
      </c>
      <c r="K149" s="1395" t="s">
        <v>72</v>
      </c>
      <c r="L149" s="1395" t="s">
        <v>72</v>
      </c>
      <c r="M149" s="1395" t="s">
        <v>72</v>
      </c>
      <c r="N149" s="1395" t="s">
        <v>72</v>
      </c>
      <c r="O149" s="1395" t="s">
        <v>81</v>
      </c>
      <c r="P149" s="1583">
        <v>92177409</v>
      </c>
      <c r="Q149" s="1599"/>
      <c r="R149" s="1599"/>
      <c r="X149" s="1549"/>
      <c r="Y149" s="1549"/>
      <c r="Z149" s="1549"/>
      <c r="AA149" s="1549"/>
      <c r="AB149" s="1549"/>
      <c r="AC149" s="1549"/>
      <c r="AD149" s="1549"/>
      <c r="AE149" s="1549"/>
      <c r="AF149" s="1549"/>
      <c r="AO149" s="1549"/>
      <c r="AP149" s="1549"/>
    </row>
    <row r="150" spans="2:42" s="1376" customFormat="1" ht="12.75" hidden="1" customHeight="1" x14ac:dyDescent="0.15">
      <c r="B150" s="1395"/>
      <c r="C150" s="1395" t="s">
        <v>553</v>
      </c>
      <c r="D150" s="1568" t="s">
        <v>552</v>
      </c>
      <c r="E150" s="1494" t="s">
        <v>179</v>
      </c>
      <c r="F150" s="1395" t="s">
        <v>72</v>
      </c>
      <c r="G150" s="1395" t="s">
        <v>72</v>
      </c>
      <c r="H150" s="1565" t="s">
        <v>72</v>
      </c>
      <c r="I150" s="1395">
        <v>2008</v>
      </c>
      <c r="J150" s="1395" t="s">
        <v>72</v>
      </c>
      <c r="K150" s="1395" t="s">
        <v>72</v>
      </c>
      <c r="L150" s="1395" t="s">
        <v>72</v>
      </c>
      <c r="M150" s="1395" t="s">
        <v>72</v>
      </c>
      <c r="N150" s="1395" t="s">
        <v>72</v>
      </c>
      <c r="O150" s="1395" t="s">
        <v>81</v>
      </c>
      <c r="P150" s="1583">
        <v>49417722.060921095</v>
      </c>
      <c r="Q150" s="1599"/>
      <c r="R150" s="1599"/>
      <c r="X150" s="1549"/>
      <c r="Y150" s="1549"/>
      <c r="Z150" s="1549"/>
      <c r="AA150" s="1549"/>
      <c r="AB150" s="1549"/>
      <c r="AC150" s="1549"/>
      <c r="AD150" s="1549"/>
      <c r="AE150" s="1549"/>
      <c r="AF150" s="1549"/>
      <c r="AO150" s="1549"/>
      <c r="AP150" s="1549"/>
    </row>
    <row r="151" spans="2:42" s="1376" customFormat="1" ht="12.75" hidden="1" customHeight="1" x14ac:dyDescent="0.15">
      <c r="B151" s="1395"/>
      <c r="C151" s="1395" t="s">
        <v>553</v>
      </c>
      <c r="D151" s="1568" t="s">
        <v>552</v>
      </c>
      <c r="E151" s="1494" t="s">
        <v>559</v>
      </c>
      <c r="F151" s="1395" t="s">
        <v>72</v>
      </c>
      <c r="G151" s="1395" t="s">
        <v>72</v>
      </c>
      <c r="H151" s="1565" t="s">
        <v>72</v>
      </c>
      <c r="I151" s="1395">
        <v>2008</v>
      </c>
      <c r="J151" s="1395" t="s">
        <v>72</v>
      </c>
      <c r="K151" s="1395" t="s">
        <v>72</v>
      </c>
      <c r="L151" s="1395" t="s">
        <v>72</v>
      </c>
      <c r="M151" s="1395" t="s">
        <v>72</v>
      </c>
      <c r="N151" s="1395" t="s">
        <v>72</v>
      </c>
      <c r="O151" s="1395" t="s">
        <v>81</v>
      </c>
      <c r="P151" s="1583">
        <v>31925375</v>
      </c>
      <c r="Q151" s="1599"/>
      <c r="R151" s="1599"/>
      <c r="X151" s="1549"/>
      <c r="Y151" s="1549"/>
      <c r="Z151" s="1549"/>
      <c r="AA151" s="1549"/>
      <c r="AB151" s="1549"/>
      <c r="AC151" s="1549"/>
      <c r="AD151" s="1549"/>
      <c r="AE151" s="1549"/>
      <c r="AF151" s="1549"/>
      <c r="AO151" s="1549"/>
      <c r="AP151" s="1549"/>
    </row>
    <row r="152" spans="2:42" s="1376" customFormat="1" ht="12.75" hidden="1" customHeight="1" x14ac:dyDescent="0.15">
      <c r="B152" s="1395"/>
      <c r="C152" s="1395"/>
      <c r="D152" s="1568" t="s">
        <v>552</v>
      </c>
      <c r="E152" s="1494" t="s">
        <v>561</v>
      </c>
      <c r="F152" s="1395" t="s">
        <v>72</v>
      </c>
      <c r="G152" s="1395" t="s">
        <v>72</v>
      </c>
      <c r="H152" s="1565" t="s">
        <v>72</v>
      </c>
      <c r="I152" s="1395">
        <v>2008</v>
      </c>
      <c r="J152" s="1395" t="s">
        <v>72</v>
      </c>
      <c r="K152" s="1395" t="s">
        <v>72</v>
      </c>
      <c r="L152" s="1395" t="s">
        <v>72</v>
      </c>
      <c r="M152" s="1395" t="s">
        <v>72</v>
      </c>
      <c r="N152" s="1395" t="s">
        <v>72</v>
      </c>
      <c r="O152" s="1395" t="s">
        <v>81</v>
      </c>
      <c r="P152" s="1583">
        <v>144990000</v>
      </c>
      <c r="Q152" s="1599"/>
      <c r="R152" s="1599"/>
      <c r="X152" s="1549"/>
      <c r="Y152" s="1549"/>
      <c r="Z152" s="1549"/>
      <c r="AA152" s="1549"/>
      <c r="AB152" s="1549"/>
      <c r="AC152" s="1549"/>
      <c r="AD152" s="1549"/>
      <c r="AE152" s="1549"/>
      <c r="AF152" s="1549"/>
      <c r="AO152" s="1549"/>
      <c r="AP152" s="1549"/>
    </row>
    <row r="153" spans="2:42" s="1376" customFormat="1" ht="25.5" hidden="1" customHeight="1" x14ac:dyDescent="0.15">
      <c r="B153" s="1395"/>
      <c r="C153" s="1395"/>
      <c r="D153" s="1584" t="s">
        <v>563</v>
      </c>
      <c r="E153" s="1395" t="s">
        <v>559</v>
      </c>
      <c r="F153" s="1395" t="s">
        <v>72</v>
      </c>
      <c r="G153" s="1395" t="s">
        <v>72</v>
      </c>
      <c r="H153" s="1565" t="s">
        <v>72</v>
      </c>
      <c r="I153" s="1395">
        <v>2009</v>
      </c>
      <c r="J153" s="1395" t="s">
        <v>72</v>
      </c>
      <c r="K153" s="1395" t="s">
        <v>72</v>
      </c>
      <c r="L153" s="1395" t="s">
        <v>72</v>
      </c>
      <c r="M153" s="1395" t="s">
        <v>72</v>
      </c>
      <c r="N153" s="1395" t="s">
        <v>72</v>
      </c>
      <c r="O153" s="1395" t="s">
        <v>81</v>
      </c>
      <c r="P153" s="1583">
        <v>38452052.409165233</v>
      </c>
      <c r="Q153" s="1599"/>
      <c r="R153" s="1599"/>
      <c r="X153" s="1549"/>
      <c r="Y153" s="1549"/>
      <c r="Z153" s="1549"/>
      <c r="AA153" s="1549"/>
      <c r="AB153" s="1549"/>
      <c r="AC153" s="1549"/>
      <c r="AD153" s="1549"/>
      <c r="AE153" s="1549"/>
      <c r="AF153" s="1549"/>
      <c r="AO153" s="1549"/>
      <c r="AP153" s="1549"/>
    </row>
    <row r="154" spans="2:42" s="1376" customFormat="1" ht="25.5" hidden="1" customHeight="1" x14ac:dyDescent="0.15">
      <c r="B154" s="1395"/>
      <c r="C154" s="1395"/>
      <c r="D154" s="1584" t="s">
        <v>564</v>
      </c>
      <c r="E154" s="1395" t="s">
        <v>559</v>
      </c>
      <c r="F154" s="1395" t="s">
        <v>72</v>
      </c>
      <c r="G154" s="1395" t="s">
        <v>72</v>
      </c>
      <c r="H154" s="1565" t="s">
        <v>72</v>
      </c>
      <c r="I154" s="1395">
        <v>2009</v>
      </c>
      <c r="J154" s="1395" t="s">
        <v>72</v>
      </c>
      <c r="K154" s="1395" t="s">
        <v>72</v>
      </c>
      <c r="L154" s="1395" t="s">
        <v>72</v>
      </c>
      <c r="M154" s="1395" t="s">
        <v>72</v>
      </c>
      <c r="N154" s="1395" t="s">
        <v>72</v>
      </c>
      <c r="O154" s="1395" t="s">
        <v>81</v>
      </c>
      <c r="P154" s="1583">
        <v>48571013.569471873</v>
      </c>
      <c r="Q154" s="1599"/>
      <c r="R154" s="1599"/>
      <c r="X154" s="1549"/>
      <c r="Y154" s="1549"/>
      <c r="Z154" s="1549"/>
      <c r="AA154" s="1549"/>
      <c r="AB154" s="1549"/>
      <c r="AC154" s="1549"/>
      <c r="AD154" s="1549"/>
      <c r="AE154" s="1549"/>
      <c r="AF154" s="1549"/>
      <c r="AO154" s="1549"/>
      <c r="AP154" s="1549"/>
    </row>
    <row r="155" spans="2:42" s="1376" customFormat="1" ht="25.5" hidden="1" customHeight="1" x14ac:dyDescent="0.15">
      <c r="B155" s="1395"/>
      <c r="C155" s="1395"/>
      <c r="D155" s="1584" t="s">
        <v>565</v>
      </c>
      <c r="E155" s="1395" t="s">
        <v>559</v>
      </c>
      <c r="F155" s="1395" t="s">
        <v>72</v>
      </c>
      <c r="G155" s="1395" t="s">
        <v>72</v>
      </c>
      <c r="H155" s="1565" t="s">
        <v>72</v>
      </c>
      <c r="I155" s="1395">
        <v>2009</v>
      </c>
      <c r="J155" s="1395" t="s">
        <v>72</v>
      </c>
      <c r="K155" s="1395" t="s">
        <v>72</v>
      </c>
      <c r="L155" s="1395" t="s">
        <v>72</v>
      </c>
      <c r="M155" s="1395" t="s">
        <v>72</v>
      </c>
      <c r="N155" s="1395" t="s">
        <v>72</v>
      </c>
      <c r="O155" s="1395" t="s">
        <v>81</v>
      </c>
      <c r="P155" s="1583">
        <v>37998722.949183494</v>
      </c>
      <c r="Q155" s="1599"/>
      <c r="R155" s="1599"/>
      <c r="X155" s="1549"/>
      <c r="Y155" s="1549"/>
      <c r="Z155" s="1549"/>
      <c r="AA155" s="1549"/>
      <c r="AB155" s="1549"/>
      <c r="AC155" s="1549"/>
      <c r="AD155" s="1549"/>
      <c r="AE155" s="1549"/>
      <c r="AF155" s="1549"/>
      <c r="AO155" s="1549"/>
      <c r="AP155" s="1549"/>
    </row>
    <row r="156" spans="2:42" s="1376" customFormat="1" ht="25.5" hidden="1" customHeight="1" x14ac:dyDescent="0.15">
      <c r="B156" s="1395"/>
      <c r="C156" s="1395"/>
      <c r="D156" s="1584" t="s">
        <v>566</v>
      </c>
      <c r="E156" s="1395" t="s">
        <v>559</v>
      </c>
      <c r="F156" s="1395" t="s">
        <v>72</v>
      </c>
      <c r="G156" s="1395" t="s">
        <v>72</v>
      </c>
      <c r="H156" s="1565" t="s">
        <v>72</v>
      </c>
      <c r="I156" s="1395">
        <v>2009</v>
      </c>
      <c r="J156" s="1395" t="s">
        <v>72</v>
      </c>
      <c r="K156" s="1395" t="s">
        <v>72</v>
      </c>
      <c r="L156" s="1395" t="s">
        <v>72</v>
      </c>
      <c r="M156" s="1395" t="s">
        <v>72</v>
      </c>
      <c r="N156" s="1395" t="s">
        <v>72</v>
      </c>
      <c r="O156" s="1395" t="s">
        <v>81</v>
      </c>
      <c r="P156" s="1583">
        <v>48424288.632647425</v>
      </c>
      <c r="Q156" s="1599"/>
      <c r="R156" s="1599"/>
      <c r="X156" s="1549"/>
      <c r="Y156" s="1549"/>
      <c r="Z156" s="1549"/>
      <c r="AA156" s="1549"/>
      <c r="AB156" s="1549"/>
      <c r="AC156" s="1549"/>
      <c r="AD156" s="1549"/>
      <c r="AE156" s="1549"/>
      <c r="AF156" s="1549"/>
      <c r="AO156" s="1549"/>
      <c r="AP156" s="1549"/>
    </row>
    <row r="157" spans="2:42" s="1376" customFormat="1" ht="12.75" hidden="1" customHeight="1" x14ac:dyDescent="0.15">
      <c r="B157" s="1395"/>
      <c r="C157" s="1606"/>
      <c r="D157" s="1587" t="s">
        <v>567</v>
      </c>
      <c r="E157" s="1494" t="s">
        <v>331</v>
      </c>
      <c r="F157" s="1395" t="s">
        <v>72</v>
      </c>
      <c r="G157" s="1395" t="s">
        <v>72</v>
      </c>
      <c r="H157" s="1565" t="s">
        <v>72</v>
      </c>
      <c r="I157" s="1395">
        <v>2011</v>
      </c>
      <c r="J157" s="1395" t="s">
        <v>72</v>
      </c>
      <c r="K157" s="1395" t="s">
        <v>72</v>
      </c>
      <c r="L157" s="1395" t="s">
        <v>72</v>
      </c>
      <c r="M157" s="1395" t="s">
        <v>72</v>
      </c>
      <c r="N157" s="1395" t="s">
        <v>72</v>
      </c>
      <c r="O157" s="1395" t="s">
        <v>81</v>
      </c>
      <c r="P157" s="1583">
        <v>28555200</v>
      </c>
      <c r="Q157" s="1607"/>
      <c r="R157" s="1607"/>
      <c r="X157" s="1549"/>
      <c r="Y157" s="1549"/>
      <c r="Z157" s="1549"/>
      <c r="AA157" s="1549"/>
      <c r="AB157" s="1549"/>
      <c r="AC157" s="1549"/>
      <c r="AD157" s="1549"/>
      <c r="AE157" s="1549"/>
      <c r="AF157" s="1549"/>
      <c r="AO157" s="1549"/>
      <c r="AP157" s="1549"/>
    </row>
    <row r="158" spans="2:42" s="1376" customFormat="1" ht="25.5" hidden="1" customHeight="1" x14ac:dyDescent="0.15">
      <c r="B158" s="1395"/>
      <c r="C158" s="1606"/>
      <c r="D158" s="1587" t="s">
        <v>568</v>
      </c>
      <c r="E158" s="1494" t="s">
        <v>331</v>
      </c>
      <c r="F158" s="1395" t="s">
        <v>72</v>
      </c>
      <c r="G158" s="1395" t="s">
        <v>72</v>
      </c>
      <c r="H158" s="1565" t="s">
        <v>72</v>
      </c>
      <c r="I158" s="1395">
        <v>2011</v>
      </c>
      <c r="J158" s="1395" t="s">
        <v>72</v>
      </c>
      <c r="K158" s="1395" t="s">
        <v>72</v>
      </c>
      <c r="L158" s="1395" t="s">
        <v>72</v>
      </c>
      <c r="M158" s="1395" t="s">
        <v>72</v>
      </c>
      <c r="N158" s="1395" t="s">
        <v>72</v>
      </c>
      <c r="O158" s="1395" t="s">
        <v>81</v>
      </c>
      <c r="P158" s="1583">
        <v>190973797.81375316</v>
      </c>
      <c r="Q158" s="1599"/>
      <c r="R158" s="1599"/>
      <c r="X158" s="1549"/>
      <c r="Y158" s="1549"/>
      <c r="Z158" s="1549"/>
      <c r="AA158" s="1549"/>
      <c r="AB158" s="1549"/>
      <c r="AC158" s="1549"/>
      <c r="AD158" s="1549"/>
      <c r="AE158" s="1549"/>
      <c r="AF158" s="1549"/>
      <c r="AO158" s="1549"/>
      <c r="AP158" s="1549"/>
    </row>
    <row r="159" spans="2:42" s="1376" customFormat="1" ht="25.5" hidden="1" customHeight="1" x14ac:dyDescent="0.15">
      <c r="B159" s="1395"/>
      <c r="C159" s="1606"/>
      <c r="D159" s="1578" t="s">
        <v>569</v>
      </c>
      <c r="E159" s="1494" t="s">
        <v>570</v>
      </c>
      <c r="F159" s="1395" t="s">
        <v>72</v>
      </c>
      <c r="G159" s="1395" t="s">
        <v>72</v>
      </c>
      <c r="H159" s="1565" t="s">
        <v>72</v>
      </c>
      <c r="I159" s="1395">
        <v>2011</v>
      </c>
      <c r="J159" s="1395" t="s">
        <v>72</v>
      </c>
      <c r="K159" s="1395" t="s">
        <v>72</v>
      </c>
      <c r="L159" s="1395" t="s">
        <v>72</v>
      </c>
      <c r="M159" s="1395" t="s">
        <v>72</v>
      </c>
      <c r="N159" s="1395" t="s">
        <v>72</v>
      </c>
      <c r="O159" s="1395" t="s">
        <v>81</v>
      </c>
      <c r="P159" s="1583">
        <v>45808789.228301749</v>
      </c>
      <c r="Q159" s="1599"/>
      <c r="R159" s="1599"/>
      <c r="X159" s="1549"/>
      <c r="Y159" s="1549"/>
      <c r="Z159" s="1549"/>
      <c r="AA159" s="1549"/>
      <c r="AB159" s="1549"/>
      <c r="AC159" s="1549"/>
      <c r="AD159" s="1549"/>
      <c r="AE159" s="1549"/>
      <c r="AF159" s="1549"/>
      <c r="AO159" s="1549"/>
      <c r="AP159" s="1549"/>
    </row>
    <row r="160" spans="2:42" s="1376" customFormat="1" ht="25.5" hidden="1" customHeight="1" x14ac:dyDescent="0.15">
      <c r="B160" s="1395"/>
      <c r="C160" s="1606"/>
      <c r="D160" s="1578" t="s">
        <v>571</v>
      </c>
      <c r="E160" s="1494" t="s">
        <v>179</v>
      </c>
      <c r="F160" s="1395" t="s">
        <v>72</v>
      </c>
      <c r="G160" s="1395" t="s">
        <v>72</v>
      </c>
      <c r="H160" s="1565" t="s">
        <v>72</v>
      </c>
      <c r="I160" s="1395">
        <v>2011</v>
      </c>
      <c r="J160" s="1395" t="s">
        <v>72</v>
      </c>
      <c r="K160" s="1395" t="s">
        <v>72</v>
      </c>
      <c r="L160" s="1395" t="s">
        <v>72</v>
      </c>
      <c r="M160" s="1395" t="s">
        <v>72</v>
      </c>
      <c r="N160" s="1395" t="s">
        <v>72</v>
      </c>
      <c r="O160" s="1395" t="s">
        <v>81</v>
      </c>
      <c r="P160" s="1583">
        <v>49581667.460581496</v>
      </c>
      <c r="Q160" s="1599"/>
      <c r="R160" s="1599"/>
      <c r="X160" s="1549"/>
      <c r="Y160" s="1549"/>
      <c r="Z160" s="1549"/>
      <c r="AA160" s="1549"/>
      <c r="AB160" s="1549"/>
      <c r="AC160" s="1549"/>
      <c r="AD160" s="1549"/>
      <c r="AE160" s="1549"/>
      <c r="AF160" s="1549"/>
      <c r="AO160" s="1549"/>
      <c r="AP160" s="1549"/>
    </row>
    <row r="161" spans="2:42" s="1376" customFormat="1" ht="12.75" hidden="1" customHeight="1" x14ac:dyDescent="0.15">
      <c r="B161" s="1395"/>
      <c r="C161" s="1606"/>
      <c r="D161" s="1578"/>
      <c r="E161" s="1494"/>
      <c r="F161" s="1395"/>
      <c r="G161" s="1395"/>
      <c r="H161" s="1565"/>
      <c r="I161" s="1395"/>
      <c r="J161" s="1395"/>
      <c r="K161" s="1395"/>
      <c r="L161" s="1395"/>
      <c r="M161" s="1395"/>
      <c r="N161" s="1395"/>
      <c r="O161" s="1395"/>
      <c r="P161" s="1583"/>
      <c r="Q161" s="1599"/>
      <c r="R161" s="1599"/>
      <c r="X161" s="1549"/>
      <c r="Y161" s="1549"/>
      <c r="Z161" s="1549"/>
      <c r="AA161" s="1549"/>
      <c r="AB161" s="1549"/>
      <c r="AC161" s="1549"/>
      <c r="AD161" s="1549"/>
      <c r="AE161" s="1549"/>
      <c r="AF161" s="1549"/>
      <c r="AO161" s="1549"/>
      <c r="AP161" s="1549"/>
    </row>
    <row r="162" spans="2:42" s="1376" customFormat="1" ht="25.5" hidden="1" customHeight="1" x14ac:dyDescent="0.15">
      <c r="B162" s="1395"/>
      <c r="C162" s="1395" t="s">
        <v>72</v>
      </c>
      <c r="D162" s="1578" t="s">
        <v>571</v>
      </c>
      <c r="E162" s="1494" t="s">
        <v>179</v>
      </c>
      <c r="F162" s="1395" t="s">
        <v>72</v>
      </c>
      <c r="G162" s="1395" t="s">
        <v>72</v>
      </c>
      <c r="H162" s="1565" t="s">
        <v>72</v>
      </c>
      <c r="I162" s="1395">
        <v>2011</v>
      </c>
      <c r="J162" s="1395" t="s">
        <v>72</v>
      </c>
      <c r="K162" s="1395" t="s">
        <v>72</v>
      </c>
      <c r="L162" s="1395" t="s">
        <v>72</v>
      </c>
      <c r="M162" s="1395" t="s">
        <v>72</v>
      </c>
      <c r="N162" s="1395" t="s">
        <v>72</v>
      </c>
      <c r="O162" s="1395" t="s">
        <v>81</v>
      </c>
      <c r="P162" s="1496">
        <v>49581515.742357068</v>
      </c>
      <c r="Q162" s="1599"/>
      <c r="R162" s="1599"/>
      <c r="X162" s="1549"/>
      <c r="Y162" s="1549"/>
      <c r="Z162" s="1549"/>
      <c r="AA162" s="1549"/>
      <c r="AB162" s="1549"/>
      <c r="AC162" s="1549"/>
      <c r="AD162" s="1549"/>
      <c r="AE162" s="1549"/>
      <c r="AF162" s="1549"/>
      <c r="AO162" s="1549"/>
      <c r="AP162" s="1549"/>
    </row>
    <row r="163" spans="2:42" s="1376" customFormat="1" ht="30.75" hidden="1" customHeight="1" x14ac:dyDescent="0.15">
      <c r="B163" s="1395"/>
      <c r="C163" s="1395"/>
      <c r="D163" s="1568" t="s">
        <v>754</v>
      </c>
      <c r="E163" s="1494" t="s">
        <v>755</v>
      </c>
      <c r="F163" s="1395"/>
      <c r="G163" s="1395"/>
      <c r="H163" s="1565"/>
      <c r="I163" s="1395">
        <v>2012</v>
      </c>
      <c r="J163" s="1395"/>
      <c r="K163" s="1395"/>
      <c r="L163" s="1395"/>
      <c r="M163" s="1395"/>
      <c r="N163" s="1395"/>
      <c r="O163" s="1395" t="s">
        <v>81</v>
      </c>
      <c r="P163" s="1496">
        <v>94380000</v>
      </c>
      <c r="Q163" s="1599"/>
      <c r="R163" s="1599"/>
      <c r="X163" s="1549"/>
      <c r="Y163" s="1549"/>
      <c r="Z163" s="1549"/>
      <c r="AA163" s="1549"/>
      <c r="AB163" s="1549"/>
      <c r="AC163" s="1549"/>
      <c r="AD163" s="1549"/>
      <c r="AE163" s="1549"/>
      <c r="AF163" s="1549"/>
      <c r="AO163" s="1549"/>
      <c r="AP163" s="1549"/>
    </row>
    <row r="164" spans="2:42" s="1376" customFormat="1" ht="12.75" hidden="1" customHeight="1" x14ac:dyDescent="0.15">
      <c r="B164" s="1395"/>
      <c r="C164" s="1395"/>
      <c r="D164" s="1578"/>
      <c r="E164" s="1494"/>
      <c r="F164" s="1395"/>
      <c r="G164" s="1395"/>
      <c r="H164" s="1565"/>
      <c r="I164" s="1395"/>
      <c r="J164" s="1395"/>
      <c r="K164" s="1395"/>
      <c r="L164" s="1395"/>
      <c r="M164" s="1395"/>
      <c r="N164" s="1395"/>
      <c r="O164" s="1395"/>
      <c r="P164" s="1395"/>
      <c r="Q164" s="1395"/>
      <c r="R164" s="1395"/>
      <c r="X164" s="1549"/>
      <c r="Y164" s="1549"/>
      <c r="Z164" s="1549"/>
      <c r="AA164" s="1549"/>
      <c r="AB164" s="1549"/>
      <c r="AC164" s="1549"/>
      <c r="AD164" s="1549"/>
      <c r="AE164" s="1549"/>
      <c r="AF164" s="1549"/>
      <c r="AO164" s="1549"/>
      <c r="AP164" s="1549"/>
    </row>
    <row r="165" spans="2:42" s="1415" customFormat="1" ht="22.5" hidden="1" customHeight="1" x14ac:dyDescent="0.2">
      <c r="B165" s="1395" t="s">
        <v>572</v>
      </c>
      <c r="C165" s="1565"/>
      <c r="D165" s="1568"/>
      <c r="E165" s="1565"/>
      <c r="F165" s="1568"/>
      <c r="G165" s="1568"/>
      <c r="H165" s="1565"/>
      <c r="I165" s="1568"/>
      <c r="J165" s="1568"/>
      <c r="K165" s="1568"/>
      <c r="L165" s="1568"/>
      <c r="M165" s="1568"/>
      <c r="N165" s="1568"/>
      <c r="O165" s="1568"/>
      <c r="P165" s="1580">
        <f>SUM(P166:P186)</f>
        <v>1496632548.1137438</v>
      </c>
      <c r="Q165" s="1565"/>
      <c r="R165" s="1565"/>
      <c r="X165" s="1419"/>
      <c r="Y165" s="1419"/>
      <c r="Z165" s="1419"/>
      <c r="AA165" s="1419"/>
      <c r="AB165" s="1419"/>
      <c r="AC165" s="1419"/>
      <c r="AD165" s="1419"/>
      <c r="AE165" s="1419"/>
      <c r="AF165" s="1419"/>
      <c r="AO165" s="1419"/>
      <c r="AP165" s="1419"/>
    </row>
    <row r="166" spans="2:42" s="1376" customFormat="1" ht="12.75" hidden="1" customHeight="1" x14ac:dyDescent="0.15">
      <c r="B166" s="1395"/>
      <c r="C166" s="1395" t="s">
        <v>575</v>
      </c>
      <c r="D166" s="1568" t="s">
        <v>574</v>
      </c>
      <c r="E166" s="1395" t="s">
        <v>331</v>
      </c>
      <c r="F166" s="1395" t="s">
        <v>72</v>
      </c>
      <c r="G166" s="1395" t="s">
        <v>72</v>
      </c>
      <c r="H166" s="1565" t="s">
        <v>72</v>
      </c>
      <c r="I166" s="1395">
        <v>2007</v>
      </c>
      <c r="J166" s="1395" t="s">
        <v>72</v>
      </c>
      <c r="K166" s="1395" t="s">
        <v>72</v>
      </c>
      <c r="L166" s="1395" t="s">
        <v>72</v>
      </c>
      <c r="M166" s="1395" t="s">
        <v>72</v>
      </c>
      <c r="N166" s="1395" t="s">
        <v>72</v>
      </c>
      <c r="O166" s="1395" t="s">
        <v>81</v>
      </c>
      <c r="P166" s="1583">
        <v>59701819.053074799</v>
      </c>
      <c r="Q166" s="1395"/>
      <c r="R166" s="1395"/>
      <c r="X166" s="1549"/>
      <c r="Y166" s="1549"/>
      <c r="Z166" s="1549"/>
      <c r="AA166" s="1549"/>
      <c r="AB166" s="1549"/>
      <c r="AC166" s="1549"/>
      <c r="AD166" s="1549"/>
      <c r="AE166" s="1549"/>
      <c r="AF166" s="1549"/>
      <c r="AO166" s="1549"/>
      <c r="AP166" s="1549"/>
    </row>
    <row r="167" spans="2:42" s="1376" customFormat="1" ht="12.75" hidden="1" customHeight="1" x14ac:dyDescent="0.15">
      <c r="B167" s="1395"/>
      <c r="C167" s="1395" t="s">
        <v>575</v>
      </c>
      <c r="D167" s="1568" t="s">
        <v>574</v>
      </c>
      <c r="E167" s="1395" t="s">
        <v>331</v>
      </c>
      <c r="F167" s="1395" t="s">
        <v>72</v>
      </c>
      <c r="G167" s="1395" t="s">
        <v>72</v>
      </c>
      <c r="H167" s="1565" t="s">
        <v>72</v>
      </c>
      <c r="I167" s="1395">
        <v>2007</v>
      </c>
      <c r="J167" s="1395" t="s">
        <v>72</v>
      </c>
      <c r="K167" s="1395" t="s">
        <v>72</v>
      </c>
      <c r="L167" s="1395" t="s">
        <v>72</v>
      </c>
      <c r="M167" s="1395" t="s">
        <v>72</v>
      </c>
      <c r="N167" s="1395" t="s">
        <v>72</v>
      </c>
      <c r="O167" s="1395" t="s">
        <v>81</v>
      </c>
      <c r="P167" s="1583">
        <v>40407322.540152147</v>
      </c>
      <c r="Q167" s="1395"/>
      <c r="R167" s="1395"/>
      <c r="X167" s="1549"/>
      <c r="Y167" s="1549"/>
      <c r="Z167" s="1549"/>
      <c r="AA167" s="1549"/>
      <c r="AB167" s="1549"/>
      <c r="AC167" s="1549"/>
      <c r="AD167" s="1549"/>
      <c r="AE167" s="1549"/>
      <c r="AF167" s="1549"/>
      <c r="AO167" s="1549"/>
      <c r="AP167" s="1549"/>
    </row>
    <row r="168" spans="2:42" s="1376" customFormat="1" ht="12.75" hidden="1" customHeight="1" x14ac:dyDescent="0.15">
      <c r="B168" s="1395"/>
      <c r="C168" s="1395" t="s">
        <v>575</v>
      </c>
      <c r="D168" s="1568" t="s">
        <v>574</v>
      </c>
      <c r="E168" s="1395" t="s">
        <v>331</v>
      </c>
      <c r="F168" s="1395" t="s">
        <v>72</v>
      </c>
      <c r="G168" s="1395" t="s">
        <v>72</v>
      </c>
      <c r="H168" s="1565" t="s">
        <v>72</v>
      </c>
      <c r="I168" s="1395">
        <v>2007</v>
      </c>
      <c r="J168" s="1395" t="s">
        <v>72</v>
      </c>
      <c r="K168" s="1395" t="s">
        <v>72</v>
      </c>
      <c r="L168" s="1395" t="s">
        <v>72</v>
      </c>
      <c r="M168" s="1395" t="s">
        <v>72</v>
      </c>
      <c r="N168" s="1395" t="s">
        <v>72</v>
      </c>
      <c r="O168" s="1395" t="s">
        <v>81</v>
      </c>
      <c r="P168" s="1583">
        <v>75258638.23103337</v>
      </c>
      <c r="Q168" s="1395"/>
      <c r="R168" s="1395"/>
      <c r="X168" s="1549"/>
      <c r="Y168" s="1549"/>
      <c r="Z168" s="1549"/>
      <c r="AA168" s="1549"/>
      <c r="AB168" s="1549"/>
      <c r="AC168" s="1549"/>
      <c r="AD168" s="1549"/>
      <c r="AE168" s="1549"/>
      <c r="AF168" s="1549"/>
      <c r="AO168" s="1549"/>
      <c r="AP168" s="1549"/>
    </row>
    <row r="169" spans="2:42" s="1376" customFormat="1" ht="12.75" hidden="1" customHeight="1" x14ac:dyDescent="0.15">
      <c r="B169" s="1395"/>
      <c r="C169" s="1395" t="s">
        <v>575</v>
      </c>
      <c r="D169" s="1568" t="s">
        <v>574</v>
      </c>
      <c r="E169" s="1395" t="s">
        <v>331</v>
      </c>
      <c r="F169" s="1395" t="s">
        <v>72</v>
      </c>
      <c r="G169" s="1395" t="s">
        <v>72</v>
      </c>
      <c r="H169" s="1565" t="s">
        <v>72</v>
      </c>
      <c r="I169" s="1395">
        <v>2007</v>
      </c>
      <c r="J169" s="1395" t="s">
        <v>72</v>
      </c>
      <c r="K169" s="1395" t="s">
        <v>72</v>
      </c>
      <c r="L169" s="1395" t="s">
        <v>72</v>
      </c>
      <c r="M169" s="1395" t="s">
        <v>72</v>
      </c>
      <c r="N169" s="1395" t="s">
        <v>72</v>
      </c>
      <c r="O169" s="1395" t="s">
        <v>81</v>
      </c>
      <c r="P169" s="1583">
        <v>98765598.118766889</v>
      </c>
      <c r="Q169" s="1395"/>
      <c r="R169" s="1395"/>
      <c r="X169" s="1549"/>
      <c r="Y169" s="1549"/>
      <c r="Z169" s="1549"/>
      <c r="AA169" s="1549"/>
      <c r="AB169" s="1549"/>
      <c r="AC169" s="1549"/>
      <c r="AD169" s="1549"/>
      <c r="AE169" s="1549"/>
      <c r="AF169" s="1549"/>
      <c r="AO169" s="1549"/>
      <c r="AP169" s="1549"/>
    </row>
    <row r="170" spans="2:42" s="1376" customFormat="1" ht="12.75" hidden="1" customHeight="1" x14ac:dyDescent="0.15">
      <c r="B170" s="1395"/>
      <c r="C170" s="1395" t="s">
        <v>575</v>
      </c>
      <c r="D170" s="1568" t="s">
        <v>574</v>
      </c>
      <c r="E170" s="1395" t="s">
        <v>331</v>
      </c>
      <c r="F170" s="1395" t="s">
        <v>72</v>
      </c>
      <c r="G170" s="1395" t="s">
        <v>72</v>
      </c>
      <c r="H170" s="1565" t="s">
        <v>72</v>
      </c>
      <c r="I170" s="1395">
        <v>2007</v>
      </c>
      <c r="J170" s="1395" t="s">
        <v>72</v>
      </c>
      <c r="K170" s="1395" t="s">
        <v>72</v>
      </c>
      <c r="L170" s="1395" t="s">
        <v>72</v>
      </c>
      <c r="M170" s="1395" t="s">
        <v>72</v>
      </c>
      <c r="N170" s="1395" t="s">
        <v>72</v>
      </c>
      <c r="O170" s="1395" t="s">
        <v>81</v>
      </c>
      <c r="P170" s="1583">
        <v>83605780.884765312</v>
      </c>
      <c r="Q170" s="1395"/>
      <c r="R170" s="1395"/>
      <c r="X170" s="1549"/>
      <c r="Y170" s="1549"/>
      <c r="Z170" s="1549"/>
      <c r="AA170" s="1549"/>
      <c r="AB170" s="1549"/>
      <c r="AC170" s="1549"/>
      <c r="AD170" s="1549"/>
      <c r="AE170" s="1549"/>
      <c r="AF170" s="1549"/>
      <c r="AO170" s="1549"/>
      <c r="AP170" s="1549"/>
    </row>
    <row r="171" spans="2:42" s="1376" customFormat="1" ht="12.75" hidden="1" customHeight="1" x14ac:dyDescent="0.15">
      <c r="B171" s="1395"/>
      <c r="C171" s="1395" t="s">
        <v>575</v>
      </c>
      <c r="D171" s="1568" t="s">
        <v>574</v>
      </c>
      <c r="E171" s="1395" t="s">
        <v>331</v>
      </c>
      <c r="F171" s="1395" t="s">
        <v>72</v>
      </c>
      <c r="G171" s="1395" t="s">
        <v>72</v>
      </c>
      <c r="H171" s="1565" t="s">
        <v>72</v>
      </c>
      <c r="I171" s="1395">
        <v>2007</v>
      </c>
      <c r="J171" s="1395" t="s">
        <v>72</v>
      </c>
      <c r="K171" s="1395" t="s">
        <v>72</v>
      </c>
      <c r="L171" s="1395" t="s">
        <v>72</v>
      </c>
      <c r="M171" s="1395" t="s">
        <v>72</v>
      </c>
      <c r="N171" s="1395" t="s">
        <v>72</v>
      </c>
      <c r="O171" s="1395" t="s">
        <v>81</v>
      </c>
      <c r="P171" s="1583">
        <v>58285138.324817069</v>
      </c>
      <c r="Q171" s="1395"/>
      <c r="R171" s="1395"/>
      <c r="X171" s="1549"/>
      <c r="Y171" s="1549"/>
      <c r="Z171" s="1549"/>
      <c r="AA171" s="1549"/>
      <c r="AB171" s="1549"/>
      <c r="AC171" s="1549"/>
      <c r="AD171" s="1549"/>
      <c r="AE171" s="1549"/>
      <c r="AF171" s="1549"/>
      <c r="AO171" s="1549"/>
      <c r="AP171" s="1549"/>
    </row>
    <row r="172" spans="2:42" s="1376" customFormat="1" ht="12.75" hidden="1" customHeight="1" x14ac:dyDescent="0.15">
      <c r="B172" s="1395"/>
      <c r="C172" s="1395" t="s">
        <v>575</v>
      </c>
      <c r="D172" s="1568" t="s">
        <v>574</v>
      </c>
      <c r="E172" s="1395" t="s">
        <v>331</v>
      </c>
      <c r="F172" s="1395" t="s">
        <v>72</v>
      </c>
      <c r="G172" s="1395" t="s">
        <v>72</v>
      </c>
      <c r="H172" s="1565" t="s">
        <v>72</v>
      </c>
      <c r="I172" s="1395">
        <v>2007</v>
      </c>
      <c r="J172" s="1395" t="s">
        <v>72</v>
      </c>
      <c r="K172" s="1395" t="s">
        <v>72</v>
      </c>
      <c r="L172" s="1395" t="s">
        <v>72</v>
      </c>
      <c r="M172" s="1395" t="s">
        <v>72</v>
      </c>
      <c r="N172" s="1395" t="s">
        <v>72</v>
      </c>
      <c r="O172" s="1395" t="s">
        <v>81</v>
      </c>
      <c r="P172" s="1583">
        <v>66299324.640818141</v>
      </c>
      <c r="Q172" s="1395"/>
      <c r="R172" s="1395"/>
      <c r="X172" s="1549"/>
      <c r="Y172" s="1549"/>
      <c r="Z172" s="1549"/>
      <c r="AA172" s="1549"/>
      <c r="AB172" s="1549"/>
      <c r="AC172" s="1549"/>
      <c r="AD172" s="1549"/>
      <c r="AE172" s="1549"/>
      <c r="AF172" s="1549"/>
      <c r="AO172" s="1549"/>
      <c r="AP172" s="1549"/>
    </row>
    <row r="173" spans="2:42" s="1376" customFormat="1" ht="12.75" hidden="1" customHeight="1" x14ac:dyDescent="0.15">
      <c r="B173" s="1395"/>
      <c r="C173" s="1395" t="s">
        <v>575</v>
      </c>
      <c r="D173" s="1568" t="s">
        <v>574</v>
      </c>
      <c r="E173" s="1395" t="s">
        <v>331</v>
      </c>
      <c r="F173" s="1395" t="s">
        <v>72</v>
      </c>
      <c r="G173" s="1395" t="s">
        <v>72</v>
      </c>
      <c r="H173" s="1565" t="s">
        <v>72</v>
      </c>
      <c r="I173" s="1395">
        <v>2007</v>
      </c>
      <c r="J173" s="1395" t="s">
        <v>72</v>
      </c>
      <c r="K173" s="1395" t="s">
        <v>72</v>
      </c>
      <c r="L173" s="1395" t="s">
        <v>72</v>
      </c>
      <c r="M173" s="1395" t="s">
        <v>72</v>
      </c>
      <c r="N173" s="1395" t="s">
        <v>72</v>
      </c>
      <c r="O173" s="1395" t="s">
        <v>81</v>
      </c>
      <c r="P173" s="1583">
        <v>17173112.079564665</v>
      </c>
      <c r="Q173" s="1395"/>
      <c r="R173" s="1395"/>
      <c r="X173" s="1549"/>
      <c r="Y173" s="1549"/>
      <c r="Z173" s="1549"/>
      <c r="AA173" s="1549"/>
      <c r="AB173" s="1549"/>
      <c r="AC173" s="1549"/>
      <c r="AD173" s="1549"/>
      <c r="AE173" s="1549"/>
      <c r="AF173" s="1549"/>
      <c r="AO173" s="1549"/>
      <c r="AP173" s="1549"/>
    </row>
    <row r="174" spans="2:42" s="1376" customFormat="1" ht="12.75" hidden="1" customHeight="1" x14ac:dyDescent="0.15">
      <c r="B174" s="1395"/>
      <c r="C174" s="1605" t="s">
        <v>586</v>
      </c>
      <c r="D174" s="1568" t="s">
        <v>585</v>
      </c>
      <c r="E174" s="1494" t="s">
        <v>331</v>
      </c>
      <c r="F174" s="1395" t="s">
        <v>72</v>
      </c>
      <c r="G174" s="1395" t="s">
        <v>72</v>
      </c>
      <c r="H174" s="1565" t="s">
        <v>72</v>
      </c>
      <c r="I174" s="1395">
        <v>2007</v>
      </c>
      <c r="J174" s="1395" t="s">
        <v>72</v>
      </c>
      <c r="K174" s="1395" t="s">
        <v>72</v>
      </c>
      <c r="L174" s="1395" t="s">
        <v>72</v>
      </c>
      <c r="M174" s="1395" t="s">
        <v>72</v>
      </c>
      <c r="N174" s="1395" t="s">
        <v>72</v>
      </c>
      <c r="O174" s="1395" t="s">
        <v>81</v>
      </c>
      <c r="P174" s="1583">
        <v>189465050</v>
      </c>
      <c r="Q174" s="1395"/>
      <c r="R174" s="1395"/>
      <c r="X174" s="1549"/>
      <c r="Y174" s="1549"/>
      <c r="Z174" s="1549"/>
      <c r="AA174" s="1549"/>
      <c r="AB174" s="1549"/>
      <c r="AC174" s="1549"/>
      <c r="AD174" s="1549"/>
      <c r="AE174" s="1549"/>
      <c r="AF174" s="1549"/>
      <c r="AO174" s="1549"/>
      <c r="AP174" s="1549"/>
    </row>
    <row r="175" spans="2:42" s="1376" customFormat="1" ht="12.75" hidden="1" customHeight="1" x14ac:dyDescent="0.15">
      <c r="B175" s="1395"/>
      <c r="C175" s="1605" t="s">
        <v>586</v>
      </c>
      <c r="D175" s="1568" t="s">
        <v>585</v>
      </c>
      <c r="E175" s="1605">
        <v>1</v>
      </c>
      <c r="F175" s="1395" t="s">
        <v>72</v>
      </c>
      <c r="G175" s="1395" t="s">
        <v>72</v>
      </c>
      <c r="H175" s="1565" t="s">
        <v>72</v>
      </c>
      <c r="I175" s="1395">
        <v>2007</v>
      </c>
      <c r="J175" s="1395" t="s">
        <v>72</v>
      </c>
      <c r="K175" s="1395" t="s">
        <v>72</v>
      </c>
      <c r="L175" s="1395" t="s">
        <v>72</v>
      </c>
      <c r="M175" s="1395" t="s">
        <v>72</v>
      </c>
      <c r="N175" s="1395" t="s">
        <v>72</v>
      </c>
      <c r="O175" s="1395" t="s">
        <v>81</v>
      </c>
      <c r="P175" s="1583">
        <v>114973950</v>
      </c>
      <c r="Q175" s="1395"/>
      <c r="R175" s="1395"/>
      <c r="X175" s="1549"/>
      <c r="Y175" s="1549"/>
      <c r="Z175" s="1549"/>
      <c r="AA175" s="1549"/>
      <c r="AB175" s="1549"/>
      <c r="AC175" s="1549"/>
      <c r="AD175" s="1549"/>
      <c r="AE175" s="1549"/>
      <c r="AF175" s="1549"/>
      <c r="AO175" s="1549"/>
      <c r="AP175" s="1549"/>
    </row>
    <row r="176" spans="2:42" s="1376" customFormat="1" ht="12.75" hidden="1" customHeight="1" x14ac:dyDescent="0.15">
      <c r="B176" s="1395"/>
      <c r="C176" s="1395"/>
      <c r="D176" s="1568" t="s">
        <v>591</v>
      </c>
      <c r="E176" s="1395" t="s">
        <v>72</v>
      </c>
      <c r="F176" s="1395" t="s">
        <v>72</v>
      </c>
      <c r="G176" s="1395" t="s">
        <v>72</v>
      </c>
      <c r="H176" s="1565" t="s">
        <v>72</v>
      </c>
      <c r="I176" s="1395">
        <v>2007</v>
      </c>
      <c r="J176" s="1395" t="s">
        <v>72</v>
      </c>
      <c r="K176" s="1395" t="s">
        <v>72</v>
      </c>
      <c r="L176" s="1395" t="s">
        <v>72</v>
      </c>
      <c r="M176" s="1395" t="s">
        <v>72</v>
      </c>
      <c r="N176" s="1395" t="s">
        <v>72</v>
      </c>
      <c r="O176" s="1395" t="s">
        <v>81</v>
      </c>
      <c r="P176" s="1583">
        <v>47800000</v>
      </c>
      <c r="Q176" s="1395"/>
      <c r="R176" s="1395"/>
      <c r="X176" s="1549"/>
      <c r="Y176" s="1549"/>
      <c r="Z176" s="1549"/>
      <c r="AA176" s="1549"/>
      <c r="AB176" s="1549"/>
      <c r="AC176" s="1549"/>
      <c r="AD176" s="1549"/>
      <c r="AE176" s="1549"/>
      <c r="AF176" s="1549"/>
      <c r="AO176" s="1549"/>
      <c r="AP176" s="1549"/>
    </row>
    <row r="177" spans="2:42" s="1376" customFormat="1" ht="12.75" hidden="1" customHeight="1" x14ac:dyDescent="0.15">
      <c r="B177" s="1395"/>
      <c r="C177" s="1395" t="s">
        <v>451</v>
      </c>
      <c r="D177" s="1608" t="s">
        <v>592</v>
      </c>
      <c r="E177" s="1494" t="s">
        <v>331</v>
      </c>
      <c r="F177" s="1395" t="s">
        <v>72</v>
      </c>
      <c r="G177" s="1395" t="s">
        <v>72</v>
      </c>
      <c r="H177" s="1565" t="s">
        <v>72</v>
      </c>
      <c r="I177" s="1395">
        <v>2008</v>
      </c>
      <c r="J177" s="1395" t="s">
        <v>72</v>
      </c>
      <c r="K177" s="1395" t="s">
        <v>72</v>
      </c>
      <c r="L177" s="1395" t="s">
        <v>72</v>
      </c>
      <c r="M177" s="1395" t="s">
        <v>72</v>
      </c>
      <c r="N177" s="1395" t="s">
        <v>72</v>
      </c>
      <c r="O177" s="1395" t="s">
        <v>81</v>
      </c>
      <c r="P177" s="1583">
        <v>363115296.50405633</v>
      </c>
      <c r="Q177" s="1395"/>
      <c r="R177" s="1395"/>
      <c r="X177" s="1549"/>
      <c r="Y177" s="1549"/>
      <c r="Z177" s="1549"/>
      <c r="AA177" s="1549"/>
      <c r="AB177" s="1549"/>
      <c r="AC177" s="1549"/>
      <c r="AD177" s="1549"/>
      <c r="AE177" s="1549"/>
      <c r="AF177" s="1549"/>
      <c r="AO177" s="1549"/>
      <c r="AP177" s="1549"/>
    </row>
    <row r="178" spans="2:42" s="1376" customFormat="1" ht="12.75" hidden="1" customHeight="1" x14ac:dyDescent="0.15">
      <c r="B178" s="1395"/>
      <c r="C178" s="1395" t="s">
        <v>596</v>
      </c>
      <c r="D178" s="1609" t="s">
        <v>595</v>
      </c>
      <c r="E178" s="1494" t="s">
        <v>597</v>
      </c>
      <c r="F178" s="1395" t="s">
        <v>72</v>
      </c>
      <c r="G178" s="1395" t="s">
        <v>72</v>
      </c>
      <c r="H178" s="1565" t="s">
        <v>72</v>
      </c>
      <c r="I178" s="1395">
        <v>2008</v>
      </c>
      <c r="J178" s="1395" t="s">
        <v>72</v>
      </c>
      <c r="K178" s="1395" t="s">
        <v>72</v>
      </c>
      <c r="L178" s="1395" t="s">
        <v>72</v>
      </c>
      <c r="M178" s="1395" t="s">
        <v>72</v>
      </c>
      <c r="N178" s="1395" t="s">
        <v>72</v>
      </c>
      <c r="O178" s="1395" t="s">
        <v>81</v>
      </c>
      <c r="P178" s="1583">
        <v>50031068.07534235</v>
      </c>
      <c r="Q178" s="1395"/>
      <c r="R178" s="1395"/>
      <c r="X178" s="1549"/>
      <c r="Y178" s="1549"/>
      <c r="Z178" s="1549"/>
      <c r="AA178" s="1549"/>
      <c r="AB178" s="1549"/>
      <c r="AC178" s="1549"/>
      <c r="AD178" s="1549"/>
      <c r="AE178" s="1549"/>
      <c r="AF178" s="1549"/>
      <c r="AO178" s="1549"/>
      <c r="AP178" s="1549"/>
    </row>
    <row r="179" spans="2:42" s="1376" customFormat="1" ht="12.75" hidden="1" customHeight="1" x14ac:dyDescent="0.15">
      <c r="B179" s="1395"/>
      <c r="C179" s="1395" t="s">
        <v>596</v>
      </c>
      <c r="D179" s="1609" t="s">
        <v>599</v>
      </c>
      <c r="E179" s="1494" t="s">
        <v>600</v>
      </c>
      <c r="F179" s="1395" t="s">
        <v>72</v>
      </c>
      <c r="G179" s="1395" t="s">
        <v>72</v>
      </c>
      <c r="H179" s="1565" t="s">
        <v>72</v>
      </c>
      <c r="I179" s="1395">
        <v>2008</v>
      </c>
      <c r="J179" s="1395" t="s">
        <v>72</v>
      </c>
      <c r="K179" s="1395" t="s">
        <v>72</v>
      </c>
      <c r="L179" s="1395" t="s">
        <v>72</v>
      </c>
      <c r="M179" s="1395" t="s">
        <v>72</v>
      </c>
      <c r="N179" s="1395" t="s">
        <v>72</v>
      </c>
      <c r="O179" s="1395" t="s">
        <v>81</v>
      </c>
      <c r="P179" s="1583">
        <v>46244637.376886517</v>
      </c>
      <c r="Q179" s="1395"/>
      <c r="R179" s="1395"/>
      <c r="X179" s="1549"/>
      <c r="Y179" s="1549"/>
      <c r="Z179" s="1549"/>
      <c r="AA179" s="1549"/>
      <c r="AB179" s="1549"/>
      <c r="AC179" s="1549"/>
      <c r="AD179" s="1549"/>
      <c r="AE179" s="1549"/>
      <c r="AF179" s="1549"/>
      <c r="AO179" s="1549"/>
      <c r="AP179" s="1549"/>
    </row>
    <row r="180" spans="2:42" s="1376" customFormat="1" ht="12.75" hidden="1" customHeight="1" x14ac:dyDescent="0.15">
      <c r="B180" s="1395"/>
      <c r="C180" s="1395" t="s">
        <v>596</v>
      </c>
      <c r="D180" s="1609" t="s">
        <v>602</v>
      </c>
      <c r="E180" s="1494" t="s">
        <v>498</v>
      </c>
      <c r="F180" s="1395" t="s">
        <v>72</v>
      </c>
      <c r="G180" s="1395" t="s">
        <v>72</v>
      </c>
      <c r="H180" s="1565" t="s">
        <v>72</v>
      </c>
      <c r="I180" s="1395">
        <v>2008</v>
      </c>
      <c r="J180" s="1395" t="s">
        <v>72</v>
      </c>
      <c r="K180" s="1395" t="s">
        <v>72</v>
      </c>
      <c r="L180" s="1395" t="s">
        <v>72</v>
      </c>
      <c r="M180" s="1395" t="s">
        <v>72</v>
      </c>
      <c r="N180" s="1395" t="s">
        <v>72</v>
      </c>
      <c r="O180" s="1395" t="s">
        <v>81</v>
      </c>
      <c r="P180" s="1583">
        <v>40653275.982793711</v>
      </c>
      <c r="Q180" s="1395"/>
      <c r="R180" s="1395"/>
      <c r="X180" s="1549"/>
      <c r="Y180" s="1549"/>
      <c r="Z180" s="1549"/>
      <c r="AA180" s="1549"/>
      <c r="AB180" s="1549"/>
      <c r="AC180" s="1549"/>
      <c r="AD180" s="1549"/>
      <c r="AE180" s="1549"/>
      <c r="AF180" s="1549"/>
      <c r="AO180" s="1549"/>
      <c r="AP180" s="1549"/>
    </row>
    <row r="181" spans="2:42" s="1376" customFormat="1" ht="12.75" hidden="1" customHeight="1" x14ac:dyDescent="0.15">
      <c r="B181" s="1395"/>
      <c r="C181" s="1395" t="s">
        <v>72</v>
      </c>
      <c r="D181" s="1610" t="s">
        <v>604</v>
      </c>
      <c r="E181" s="1494" t="s">
        <v>331</v>
      </c>
      <c r="F181" s="1395" t="s">
        <v>72</v>
      </c>
      <c r="G181" s="1395" t="s">
        <v>72</v>
      </c>
      <c r="H181" s="1565" t="s">
        <v>72</v>
      </c>
      <c r="I181" s="1395">
        <v>2009</v>
      </c>
      <c r="J181" s="1395" t="s">
        <v>72</v>
      </c>
      <c r="K181" s="1395" t="s">
        <v>72</v>
      </c>
      <c r="L181" s="1395" t="s">
        <v>72</v>
      </c>
      <c r="M181" s="1395" t="s">
        <v>72</v>
      </c>
      <c r="N181" s="1395" t="s">
        <v>72</v>
      </c>
      <c r="O181" s="1395" t="s">
        <v>81</v>
      </c>
      <c r="P181" s="1583">
        <v>31220502.283105023</v>
      </c>
      <c r="Q181" s="1395"/>
      <c r="R181" s="1395"/>
      <c r="X181" s="1549"/>
      <c r="Y181" s="1549"/>
      <c r="Z181" s="1549"/>
      <c r="AA181" s="1549"/>
      <c r="AB181" s="1549"/>
      <c r="AC181" s="1549"/>
      <c r="AD181" s="1549"/>
      <c r="AE181" s="1549"/>
      <c r="AF181" s="1549"/>
      <c r="AO181" s="1549"/>
      <c r="AP181" s="1549"/>
    </row>
    <row r="182" spans="2:42" s="1376" customFormat="1" ht="12.75" hidden="1" customHeight="1" x14ac:dyDescent="0.15">
      <c r="B182" s="1395"/>
      <c r="C182" s="1395" t="s">
        <v>72</v>
      </c>
      <c r="D182" s="1610" t="s">
        <v>606</v>
      </c>
      <c r="E182" s="1494" t="s">
        <v>331</v>
      </c>
      <c r="F182" s="1395" t="s">
        <v>72</v>
      </c>
      <c r="G182" s="1395" t="s">
        <v>72</v>
      </c>
      <c r="H182" s="1565" t="s">
        <v>72</v>
      </c>
      <c r="I182" s="1395">
        <v>2009</v>
      </c>
      <c r="J182" s="1395" t="s">
        <v>72</v>
      </c>
      <c r="K182" s="1395" t="s">
        <v>72</v>
      </c>
      <c r="L182" s="1395" t="s">
        <v>72</v>
      </c>
      <c r="M182" s="1395" t="s">
        <v>72</v>
      </c>
      <c r="N182" s="1395" t="s">
        <v>72</v>
      </c>
      <c r="O182" s="1395" t="s">
        <v>81</v>
      </c>
      <c r="P182" s="1583">
        <v>2105936.0730593605</v>
      </c>
      <c r="Q182" s="1395"/>
      <c r="R182" s="1395"/>
      <c r="X182" s="1549"/>
      <c r="Y182" s="1549"/>
      <c r="Z182" s="1549"/>
      <c r="AA182" s="1549"/>
      <c r="AB182" s="1549"/>
      <c r="AC182" s="1549"/>
      <c r="AD182" s="1549"/>
      <c r="AE182" s="1549"/>
      <c r="AF182" s="1549"/>
      <c r="AO182" s="1549"/>
      <c r="AP182" s="1549"/>
    </row>
    <row r="183" spans="2:42" s="1376" customFormat="1" ht="12.75" hidden="1" customHeight="1" x14ac:dyDescent="0.15">
      <c r="B183" s="1395"/>
      <c r="C183" s="1395" t="s">
        <v>72</v>
      </c>
      <c r="D183" s="1584" t="s">
        <v>607</v>
      </c>
      <c r="E183" s="1494" t="s">
        <v>331</v>
      </c>
      <c r="F183" s="1395" t="s">
        <v>72</v>
      </c>
      <c r="G183" s="1395" t="s">
        <v>72</v>
      </c>
      <c r="H183" s="1565" t="s">
        <v>72</v>
      </c>
      <c r="I183" s="1395">
        <v>2009</v>
      </c>
      <c r="J183" s="1395" t="s">
        <v>72</v>
      </c>
      <c r="K183" s="1395" t="s">
        <v>72</v>
      </c>
      <c r="L183" s="1395" t="s">
        <v>72</v>
      </c>
      <c r="M183" s="1395" t="s">
        <v>72</v>
      </c>
      <c r="N183" s="1395" t="s">
        <v>72</v>
      </c>
      <c r="O183" s="1395" t="s">
        <v>81</v>
      </c>
      <c r="P183" s="1583">
        <v>1263561.6438356165</v>
      </c>
      <c r="Q183" s="1395"/>
      <c r="R183" s="1395"/>
      <c r="X183" s="1549"/>
      <c r="Y183" s="1549"/>
      <c r="Z183" s="1549"/>
      <c r="AA183" s="1549"/>
      <c r="AB183" s="1549"/>
      <c r="AC183" s="1549"/>
      <c r="AD183" s="1549"/>
      <c r="AE183" s="1549"/>
      <c r="AF183" s="1549"/>
      <c r="AO183" s="1549"/>
      <c r="AP183" s="1549"/>
    </row>
    <row r="184" spans="2:42" s="1376" customFormat="1" ht="12.75" hidden="1" customHeight="1" x14ac:dyDescent="0.15">
      <c r="B184" s="1395"/>
      <c r="C184" s="1395" t="s">
        <v>575</v>
      </c>
      <c r="D184" s="1570" t="s">
        <v>608</v>
      </c>
      <c r="E184" s="1494" t="s">
        <v>331</v>
      </c>
      <c r="F184" s="1395" t="s">
        <v>72</v>
      </c>
      <c r="G184" s="1395" t="s">
        <v>72</v>
      </c>
      <c r="H184" s="1565" t="s">
        <v>72</v>
      </c>
      <c r="I184" s="1395">
        <v>2009</v>
      </c>
      <c r="J184" s="1395" t="s">
        <v>72</v>
      </c>
      <c r="K184" s="1395" t="s">
        <v>72</v>
      </c>
      <c r="L184" s="1395" t="s">
        <v>72</v>
      </c>
      <c r="M184" s="1395" t="s">
        <v>72</v>
      </c>
      <c r="N184" s="1395" t="s">
        <v>72</v>
      </c>
      <c r="O184" s="1395" t="s">
        <v>81</v>
      </c>
      <c r="P184" s="1583">
        <v>46504536.301672108</v>
      </c>
      <c r="Q184" s="1395"/>
      <c r="R184" s="1395"/>
      <c r="X184" s="1549"/>
      <c r="Y184" s="1549"/>
      <c r="Z184" s="1549"/>
      <c r="AA184" s="1549"/>
      <c r="AB184" s="1549"/>
      <c r="AC184" s="1549"/>
      <c r="AD184" s="1549"/>
      <c r="AE184" s="1549"/>
      <c r="AF184" s="1549"/>
      <c r="AO184" s="1549"/>
      <c r="AP184" s="1549"/>
    </row>
    <row r="185" spans="2:42" s="1376" customFormat="1" ht="25.5" hidden="1" customHeight="1" x14ac:dyDescent="0.15">
      <c r="B185" s="1395"/>
      <c r="C185" s="1395" t="s">
        <v>575</v>
      </c>
      <c r="D185" s="1587" t="s">
        <v>609</v>
      </c>
      <c r="E185" s="1494" t="s">
        <v>331</v>
      </c>
      <c r="F185" s="1395" t="s">
        <v>72</v>
      </c>
      <c r="G185" s="1395" t="s">
        <v>72</v>
      </c>
      <c r="H185" s="1565" t="s">
        <v>72</v>
      </c>
      <c r="I185" s="1395">
        <v>2010</v>
      </c>
      <c r="J185" s="1395" t="s">
        <v>72</v>
      </c>
      <c r="K185" s="1395" t="s">
        <v>72</v>
      </c>
      <c r="L185" s="1395" t="s">
        <v>72</v>
      </c>
      <c r="M185" s="1395" t="s">
        <v>72</v>
      </c>
      <c r="N185" s="1395" t="s">
        <v>72</v>
      </c>
      <c r="O185" s="1395" t="s">
        <v>81</v>
      </c>
      <c r="P185" s="1583">
        <v>18258000</v>
      </c>
      <c r="Q185" s="1395"/>
      <c r="R185" s="1395"/>
      <c r="X185" s="1549"/>
      <c r="Y185" s="1549"/>
      <c r="Z185" s="1549"/>
      <c r="AA185" s="1549"/>
      <c r="AB185" s="1549"/>
      <c r="AC185" s="1549"/>
      <c r="AD185" s="1549"/>
      <c r="AE185" s="1549"/>
      <c r="AF185" s="1549"/>
      <c r="AO185" s="1549"/>
      <c r="AP185" s="1549"/>
    </row>
    <row r="186" spans="2:42" s="1376" customFormat="1" ht="33" hidden="1" customHeight="1" x14ac:dyDescent="0.15">
      <c r="B186" s="1395"/>
      <c r="C186" s="1395"/>
      <c r="D186" s="1568" t="s">
        <v>756</v>
      </c>
      <c r="E186" s="1494" t="s">
        <v>331</v>
      </c>
      <c r="F186" s="1395"/>
      <c r="G186" s="1395"/>
      <c r="H186" s="1565"/>
      <c r="I186" s="1395">
        <v>2012</v>
      </c>
      <c r="J186" s="1395"/>
      <c r="K186" s="1395"/>
      <c r="L186" s="1395"/>
      <c r="M186" s="1395"/>
      <c r="N186" s="1395"/>
      <c r="O186" s="1395" t="s">
        <v>81</v>
      </c>
      <c r="P186" s="1583">
        <v>45500000</v>
      </c>
      <c r="Q186" s="1395"/>
      <c r="R186" s="1395"/>
      <c r="X186" s="1549"/>
      <c r="Y186" s="1549"/>
      <c r="Z186" s="1549"/>
      <c r="AA186" s="1549"/>
      <c r="AB186" s="1549"/>
      <c r="AC186" s="1549"/>
      <c r="AD186" s="1549"/>
      <c r="AE186" s="1549"/>
      <c r="AF186" s="1549"/>
      <c r="AO186" s="1549"/>
      <c r="AP186" s="1549"/>
    </row>
    <row r="187" spans="2:42" s="1376" customFormat="1" ht="12.75" hidden="1" customHeight="1" x14ac:dyDescent="0.15">
      <c r="B187" s="1395"/>
      <c r="C187" s="1395"/>
      <c r="D187" s="1587"/>
      <c r="E187" s="1494"/>
      <c r="F187" s="1395"/>
      <c r="G187" s="1395"/>
      <c r="H187" s="1565"/>
      <c r="I187" s="1395"/>
      <c r="J187" s="1395"/>
      <c r="K187" s="1395"/>
      <c r="L187" s="1395"/>
      <c r="M187" s="1395"/>
      <c r="N187" s="1395"/>
      <c r="O187" s="1395"/>
      <c r="P187" s="1583"/>
      <c r="Q187" s="1395"/>
      <c r="R187" s="1395"/>
      <c r="X187" s="1549"/>
      <c r="Y187" s="1549"/>
      <c r="Z187" s="1549"/>
      <c r="AA187" s="1549"/>
      <c r="AB187" s="1549"/>
      <c r="AC187" s="1549"/>
      <c r="AD187" s="1549"/>
      <c r="AE187" s="1549"/>
      <c r="AF187" s="1549"/>
      <c r="AO187" s="1549"/>
      <c r="AP187" s="1549"/>
    </row>
    <row r="188" spans="2:42" s="1376" customFormat="1" ht="12.75" hidden="1" customHeight="1" x14ac:dyDescent="0.15">
      <c r="B188" s="1395"/>
      <c r="C188" s="1601"/>
      <c r="D188" s="1603"/>
      <c r="E188" s="1601"/>
      <c r="F188" s="1603"/>
      <c r="G188" s="1603"/>
      <c r="H188" s="1601"/>
      <c r="I188" s="1603"/>
      <c r="J188" s="1603"/>
      <c r="K188" s="1603"/>
      <c r="L188" s="1603"/>
      <c r="M188" s="1603"/>
      <c r="N188" s="1603"/>
      <c r="O188" s="1603"/>
      <c r="P188" s="1603"/>
      <c r="Q188" s="1599"/>
      <c r="R188" s="1599"/>
      <c r="X188" s="1549"/>
      <c r="Y188" s="1549"/>
      <c r="Z188" s="1549"/>
      <c r="AA188" s="1549"/>
      <c r="AB188" s="1549"/>
      <c r="AC188" s="1549"/>
      <c r="AD188" s="1549"/>
      <c r="AE188" s="1549"/>
      <c r="AF188" s="1549"/>
      <c r="AO188" s="1549"/>
      <c r="AP188" s="1549"/>
    </row>
    <row r="189" spans="2:42" s="1376" customFormat="1" ht="12.75" hidden="1" customHeight="1" x14ac:dyDescent="0.15">
      <c r="B189" s="1395" t="s">
        <v>611</v>
      </c>
      <c r="C189" s="1601"/>
      <c r="D189" s="1603"/>
      <c r="E189" s="1601"/>
      <c r="F189" s="1603"/>
      <c r="G189" s="1603"/>
      <c r="H189" s="1601"/>
      <c r="I189" s="1603"/>
      <c r="J189" s="1603"/>
      <c r="K189" s="1603"/>
      <c r="L189" s="1603"/>
      <c r="M189" s="1603"/>
      <c r="N189" s="1603"/>
      <c r="O189" s="1603"/>
      <c r="P189" s="1611">
        <f>SUM(P190)</f>
        <v>3331500</v>
      </c>
      <c r="Q189" s="1601"/>
      <c r="R189" s="1601"/>
      <c r="X189" s="1549"/>
      <c r="Y189" s="1549"/>
      <c r="Z189" s="1549"/>
      <c r="AA189" s="1549"/>
      <c r="AB189" s="1549"/>
      <c r="AC189" s="1549"/>
      <c r="AD189" s="1549"/>
      <c r="AE189" s="1549"/>
      <c r="AF189" s="1549"/>
      <c r="AO189" s="1549"/>
      <c r="AP189" s="1549"/>
    </row>
    <row r="190" spans="2:42" s="1376" customFormat="1" ht="12.75" hidden="1" customHeight="1" x14ac:dyDescent="0.15">
      <c r="B190" s="1395" t="s">
        <v>613</v>
      </c>
      <c r="C190" s="1601"/>
      <c r="D190" s="1603"/>
      <c r="E190" s="1601"/>
      <c r="F190" s="1603"/>
      <c r="G190" s="1603"/>
      <c r="H190" s="1601"/>
      <c r="I190" s="1603"/>
      <c r="J190" s="1603"/>
      <c r="K190" s="1603"/>
      <c r="L190" s="1603"/>
      <c r="M190" s="1603"/>
      <c r="N190" s="1603"/>
      <c r="O190" s="1603"/>
      <c r="P190" s="1611">
        <f>SUM(P191)</f>
        <v>3331500</v>
      </c>
      <c r="Q190" s="1601"/>
      <c r="R190" s="1601"/>
      <c r="X190" s="1549"/>
      <c r="Y190" s="1549"/>
      <c r="Z190" s="1549"/>
      <c r="AA190" s="1549"/>
      <c r="AB190" s="1549"/>
      <c r="AC190" s="1549"/>
      <c r="AD190" s="1549"/>
      <c r="AE190" s="1549"/>
      <c r="AF190" s="1549"/>
      <c r="AO190" s="1549"/>
      <c r="AP190" s="1549"/>
    </row>
    <row r="191" spans="2:42" s="1376" customFormat="1" ht="12.75" hidden="1" customHeight="1" x14ac:dyDescent="0.15">
      <c r="B191" s="1395"/>
      <c r="C191" s="1395" t="s">
        <v>617</v>
      </c>
      <c r="D191" s="1589" t="s">
        <v>616</v>
      </c>
      <c r="E191" s="1494" t="s">
        <v>331</v>
      </c>
      <c r="F191" s="1395" t="s">
        <v>72</v>
      </c>
      <c r="G191" s="1395" t="s">
        <v>72</v>
      </c>
      <c r="H191" s="1565" t="s">
        <v>72</v>
      </c>
      <c r="I191" s="1395">
        <v>2007</v>
      </c>
      <c r="J191" s="1395" t="s">
        <v>72</v>
      </c>
      <c r="K191" s="1395" t="s">
        <v>72</v>
      </c>
      <c r="L191" s="1395" t="s">
        <v>72</v>
      </c>
      <c r="M191" s="1395" t="s">
        <v>72</v>
      </c>
      <c r="N191" s="1395" t="s">
        <v>72</v>
      </c>
      <c r="O191" s="1395" t="s">
        <v>81</v>
      </c>
      <c r="P191" s="1612">
        <f>'[13]DPKP " 2007 "'!$AQ$297</f>
        <v>3331500</v>
      </c>
      <c r="Q191" s="1599"/>
      <c r="R191" s="1599"/>
      <c r="X191" s="1549"/>
      <c r="Y191" s="1549"/>
      <c r="Z191" s="1549"/>
      <c r="AA191" s="1549"/>
      <c r="AB191" s="1549"/>
      <c r="AC191" s="1549"/>
      <c r="AD191" s="1549"/>
      <c r="AE191" s="1549"/>
      <c r="AF191" s="1549"/>
      <c r="AO191" s="1549"/>
      <c r="AP191" s="1549"/>
    </row>
    <row r="192" spans="2:42" s="1376" customFormat="1" ht="12.75" hidden="1" customHeight="1" x14ac:dyDescent="0.15">
      <c r="B192" s="1395"/>
      <c r="C192" s="1601"/>
      <c r="D192" s="1603"/>
      <c r="E192" s="1601"/>
      <c r="F192" s="1603"/>
      <c r="G192" s="1603"/>
      <c r="H192" s="1601"/>
      <c r="I192" s="1603"/>
      <c r="J192" s="1603"/>
      <c r="K192" s="1603"/>
      <c r="L192" s="1603"/>
      <c r="M192" s="1603"/>
      <c r="N192" s="1603"/>
      <c r="O192" s="1603"/>
      <c r="P192" s="1603"/>
      <c r="Q192" s="1601"/>
      <c r="R192" s="1601"/>
      <c r="X192" s="1549"/>
      <c r="Y192" s="1549"/>
      <c r="Z192" s="1549"/>
      <c r="AA192" s="1549"/>
      <c r="AB192" s="1549"/>
      <c r="AC192" s="1549"/>
      <c r="AD192" s="1549"/>
      <c r="AE192" s="1549"/>
      <c r="AF192" s="1549"/>
      <c r="AO192" s="1549"/>
      <c r="AP192" s="1549"/>
    </row>
    <row r="193" spans="2:45" s="1376" customFormat="1" ht="25.5" hidden="1" customHeight="1" x14ac:dyDescent="0.15">
      <c r="B193" s="1395" t="s">
        <v>619</v>
      </c>
      <c r="C193" s="1601"/>
      <c r="D193" s="1603"/>
      <c r="E193" s="1601"/>
      <c r="F193" s="1603"/>
      <c r="G193" s="1603"/>
      <c r="H193" s="1601"/>
      <c r="I193" s="1603"/>
      <c r="J193" s="1603"/>
      <c r="K193" s="1603"/>
      <c r="L193" s="1603"/>
      <c r="M193" s="1603"/>
      <c r="N193" s="1603"/>
      <c r="O193" s="1603"/>
      <c r="P193" s="1603"/>
      <c r="Q193" s="1601"/>
      <c r="R193" s="1601"/>
      <c r="X193" s="1549"/>
      <c r="Y193" s="1549"/>
      <c r="Z193" s="1549"/>
      <c r="AA193" s="1549"/>
      <c r="AB193" s="1549"/>
      <c r="AC193" s="1549"/>
      <c r="AD193" s="1549"/>
      <c r="AE193" s="1549"/>
      <c r="AF193" s="1549"/>
      <c r="AO193" s="1549"/>
      <c r="AP193" s="1549"/>
    </row>
    <row r="194" spans="2:45" s="1376" customFormat="1" ht="12.75" hidden="1" customHeight="1" x14ac:dyDescent="0.15">
      <c r="B194" s="1395"/>
      <c r="C194" s="1395" t="s">
        <v>72</v>
      </c>
      <c r="D194" s="1395" t="s">
        <v>72</v>
      </c>
      <c r="E194" s="1395" t="s">
        <v>72</v>
      </c>
      <c r="F194" s="1395" t="s">
        <v>72</v>
      </c>
      <c r="G194" s="1395" t="s">
        <v>72</v>
      </c>
      <c r="H194" s="1565" t="s">
        <v>72</v>
      </c>
      <c r="I194" s="1395" t="s">
        <v>72</v>
      </c>
      <c r="J194" s="1395" t="s">
        <v>72</v>
      </c>
      <c r="K194" s="1395" t="s">
        <v>72</v>
      </c>
      <c r="L194" s="1395" t="s">
        <v>72</v>
      </c>
      <c r="M194" s="1395" t="s">
        <v>72</v>
      </c>
      <c r="N194" s="1395" t="s">
        <v>72</v>
      </c>
      <c r="O194" s="1395" t="s">
        <v>72</v>
      </c>
      <c r="P194" s="1395" t="s">
        <v>72</v>
      </c>
      <c r="Q194" s="1395"/>
      <c r="R194" s="1395"/>
      <c r="X194" s="1549"/>
      <c r="Y194" s="1549"/>
      <c r="Z194" s="1549"/>
      <c r="AA194" s="1549"/>
      <c r="AB194" s="1549"/>
      <c r="AC194" s="1549"/>
      <c r="AD194" s="1549"/>
      <c r="AE194" s="1549"/>
      <c r="AF194" s="1549"/>
      <c r="AO194" s="1549"/>
      <c r="AP194" s="1549"/>
    </row>
    <row r="195" spans="2:45" s="1376" customFormat="1" ht="12.75" hidden="1" customHeight="1" x14ac:dyDescent="0.15">
      <c r="B195" s="1395"/>
      <c r="C195" s="1565"/>
      <c r="D195" s="1589"/>
      <c r="E195" s="1565"/>
      <c r="F195" s="1589"/>
      <c r="G195" s="1589"/>
      <c r="H195" s="1565"/>
      <c r="I195" s="1589"/>
      <c r="J195" s="1589"/>
      <c r="K195" s="1589"/>
      <c r="L195" s="1589"/>
      <c r="M195" s="1589"/>
      <c r="N195" s="1589"/>
      <c r="O195" s="1589"/>
      <c r="P195" s="1589"/>
      <c r="Q195" s="1565"/>
      <c r="R195" s="1565"/>
      <c r="X195" s="1549"/>
      <c r="Y195" s="1549"/>
      <c r="Z195" s="1549"/>
      <c r="AA195" s="1549"/>
      <c r="AB195" s="1549"/>
      <c r="AC195" s="1549"/>
      <c r="AD195" s="1549"/>
      <c r="AE195" s="1549"/>
      <c r="AF195" s="1549"/>
      <c r="AO195" s="1549"/>
      <c r="AP195" s="1549"/>
    </row>
    <row r="196" spans="2:45" s="1376" customFormat="1" ht="25.5" hidden="1" customHeight="1" x14ac:dyDescent="0.15">
      <c r="B196" s="1395" t="s">
        <v>621</v>
      </c>
      <c r="C196" s="1601"/>
      <c r="D196" s="1603"/>
      <c r="E196" s="1601"/>
      <c r="F196" s="1603"/>
      <c r="G196" s="1603"/>
      <c r="H196" s="1601"/>
      <c r="I196" s="1603"/>
      <c r="J196" s="1603"/>
      <c r="K196" s="1603"/>
      <c r="L196" s="1603"/>
      <c r="M196" s="1603"/>
      <c r="N196" s="1603"/>
      <c r="O196" s="1603"/>
      <c r="P196" s="1603"/>
      <c r="Q196" s="1601"/>
      <c r="R196" s="1601"/>
      <c r="X196" s="1549"/>
      <c r="Y196" s="1549"/>
      <c r="Z196" s="1549"/>
      <c r="AA196" s="1549"/>
      <c r="AB196" s="1549"/>
      <c r="AC196" s="1549"/>
      <c r="AD196" s="1549"/>
      <c r="AE196" s="1549"/>
      <c r="AF196" s="1549"/>
      <c r="AO196" s="1549"/>
      <c r="AP196" s="1549"/>
    </row>
    <row r="197" spans="2:45" s="1376" customFormat="1" ht="12.75" hidden="1" customHeight="1" x14ac:dyDescent="0.15">
      <c r="B197" s="1395"/>
      <c r="C197" s="1395" t="s">
        <v>72</v>
      </c>
      <c r="D197" s="1395" t="s">
        <v>72</v>
      </c>
      <c r="E197" s="1395" t="s">
        <v>72</v>
      </c>
      <c r="F197" s="1395" t="s">
        <v>72</v>
      </c>
      <c r="G197" s="1395" t="s">
        <v>72</v>
      </c>
      <c r="H197" s="1565" t="s">
        <v>72</v>
      </c>
      <c r="I197" s="1395" t="s">
        <v>72</v>
      </c>
      <c r="J197" s="1395" t="s">
        <v>72</v>
      </c>
      <c r="K197" s="1395" t="s">
        <v>72</v>
      </c>
      <c r="L197" s="1395" t="s">
        <v>72</v>
      </c>
      <c r="M197" s="1395" t="s">
        <v>72</v>
      </c>
      <c r="N197" s="1395" t="s">
        <v>72</v>
      </c>
      <c r="O197" s="1395" t="s">
        <v>72</v>
      </c>
      <c r="P197" s="1395" t="s">
        <v>72</v>
      </c>
      <c r="Q197" s="1395"/>
      <c r="R197" s="1395"/>
      <c r="X197" s="1549"/>
      <c r="Y197" s="1549"/>
      <c r="Z197" s="1549"/>
      <c r="AA197" s="1549"/>
      <c r="AB197" s="1549"/>
      <c r="AC197" s="1549"/>
      <c r="AD197" s="1549"/>
      <c r="AE197" s="1549"/>
      <c r="AF197" s="1549"/>
      <c r="AO197" s="1549"/>
      <c r="AP197" s="1549"/>
    </row>
    <row r="198" spans="2:45" s="1376" customFormat="1" ht="12.75" hidden="1" customHeight="1" x14ac:dyDescent="0.15">
      <c r="B198" s="1395"/>
      <c r="C198" s="1599"/>
      <c r="D198" s="1600"/>
      <c r="E198" s="1599"/>
      <c r="F198" s="1600"/>
      <c r="G198" s="1600"/>
      <c r="H198" s="1601"/>
      <c r="I198" s="1600"/>
      <c r="J198" s="1600"/>
      <c r="K198" s="1600"/>
      <c r="L198" s="1600"/>
      <c r="M198" s="1600"/>
      <c r="N198" s="1600"/>
      <c r="O198" s="1600"/>
      <c r="P198" s="1600"/>
      <c r="Q198" s="1599"/>
      <c r="R198" s="1599"/>
      <c r="X198" s="1549"/>
      <c r="Y198" s="1549"/>
      <c r="Z198" s="1549"/>
      <c r="AA198" s="1549"/>
      <c r="AB198" s="1549"/>
      <c r="AC198" s="1549"/>
      <c r="AD198" s="1549"/>
      <c r="AE198" s="1549"/>
      <c r="AF198" s="1549"/>
      <c r="AO198" s="1549"/>
      <c r="AP198" s="1549"/>
    </row>
    <row r="199" spans="2:45" s="1376" customFormat="1" ht="25.5" hidden="1" customHeight="1" x14ac:dyDescent="0.15">
      <c r="B199" s="1395" t="s">
        <v>623</v>
      </c>
      <c r="C199" s="1599"/>
      <c r="D199" s="1600"/>
      <c r="E199" s="1599"/>
      <c r="F199" s="1600"/>
      <c r="G199" s="1600"/>
      <c r="H199" s="1601"/>
      <c r="I199" s="1600"/>
      <c r="J199" s="1600"/>
      <c r="K199" s="1600"/>
      <c r="L199" s="1600"/>
      <c r="M199" s="1600"/>
      <c r="N199" s="1600"/>
      <c r="O199" s="1600"/>
      <c r="P199" s="1600"/>
      <c r="Q199" s="1599"/>
      <c r="R199" s="1599"/>
      <c r="X199" s="1549"/>
      <c r="Y199" s="1549"/>
      <c r="Z199" s="1549"/>
      <c r="AA199" s="1549"/>
      <c r="AB199" s="1549"/>
      <c r="AC199" s="1549"/>
      <c r="AD199" s="1549"/>
      <c r="AE199" s="1549"/>
      <c r="AF199" s="1549"/>
      <c r="AO199" s="1549"/>
      <c r="AP199" s="1549"/>
    </row>
    <row r="200" spans="2:45" s="1376" customFormat="1" ht="25.5" hidden="1" customHeight="1" x14ac:dyDescent="0.15">
      <c r="B200" s="1395" t="s">
        <v>625</v>
      </c>
      <c r="C200" s="1601"/>
      <c r="D200" s="1603"/>
      <c r="E200" s="1601"/>
      <c r="F200" s="1603"/>
      <c r="G200" s="1603"/>
      <c r="H200" s="1601"/>
      <c r="I200" s="1603"/>
      <c r="J200" s="1603"/>
      <c r="K200" s="1603"/>
      <c r="L200" s="1603"/>
      <c r="M200" s="1603"/>
      <c r="N200" s="1603"/>
      <c r="O200" s="1603"/>
      <c r="P200" s="1603"/>
      <c r="Q200" s="1601"/>
      <c r="R200" s="1601"/>
      <c r="X200" s="1549"/>
      <c r="Y200" s="1549"/>
      <c r="Z200" s="1549"/>
      <c r="AA200" s="1549"/>
      <c r="AB200" s="1549"/>
      <c r="AC200" s="1549"/>
      <c r="AD200" s="1549"/>
      <c r="AE200" s="1549"/>
      <c r="AF200" s="1549"/>
      <c r="AO200" s="1549"/>
      <c r="AP200" s="1549"/>
    </row>
    <row r="201" spans="2:45" s="1376" customFormat="1" ht="12.75" hidden="1" customHeight="1" x14ac:dyDescent="0.15">
      <c r="B201" s="1395"/>
      <c r="C201" s="1395" t="s">
        <v>72</v>
      </c>
      <c r="D201" s="1395" t="s">
        <v>72</v>
      </c>
      <c r="E201" s="1395" t="s">
        <v>72</v>
      </c>
      <c r="F201" s="1395" t="s">
        <v>72</v>
      </c>
      <c r="G201" s="1395" t="s">
        <v>72</v>
      </c>
      <c r="H201" s="1565" t="s">
        <v>72</v>
      </c>
      <c r="I201" s="1395" t="s">
        <v>72</v>
      </c>
      <c r="J201" s="1395" t="s">
        <v>72</v>
      </c>
      <c r="K201" s="1395" t="s">
        <v>72</v>
      </c>
      <c r="L201" s="1395" t="s">
        <v>72</v>
      </c>
      <c r="M201" s="1395" t="s">
        <v>72</v>
      </c>
      <c r="N201" s="1395" t="s">
        <v>72</v>
      </c>
      <c r="O201" s="1395" t="s">
        <v>72</v>
      </c>
      <c r="P201" s="1395" t="s">
        <v>72</v>
      </c>
      <c r="Q201" s="1395"/>
      <c r="R201" s="1395"/>
      <c r="X201" s="1549"/>
      <c r="Y201" s="1549"/>
      <c r="Z201" s="1549"/>
      <c r="AA201" s="1549"/>
      <c r="AB201" s="1549"/>
      <c r="AC201" s="1549"/>
      <c r="AD201" s="1549"/>
      <c r="AE201" s="1549"/>
      <c r="AF201" s="1549"/>
      <c r="AO201" s="1549"/>
      <c r="AP201" s="1549"/>
    </row>
    <row r="202" spans="2:45" s="1376" customFormat="1" ht="12.75" hidden="1" customHeight="1" x14ac:dyDescent="0.15">
      <c r="B202" s="1395"/>
      <c r="C202" s="1599"/>
      <c r="D202" s="1600"/>
      <c r="E202" s="1599"/>
      <c r="F202" s="1600"/>
      <c r="G202" s="1600"/>
      <c r="H202" s="1601"/>
      <c r="I202" s="1600"/>
      <c r="J202" s="1600"/>
      <c r="K202" s="1600"/>
      <c r="L202" s="1600"/>
      <c r="M202" s="1600"/>
      <c r="N202" s="1600"/>
      <c r="O202" s="1600"/>
      <c r="P202" s="1600"/>
      <c r="Q202" s="1599"/>
      <c r="R202" s="1599"/>
      <c r="X202" s="1549"/>
      <c r="Y202" s="1549"/>
      <c r="Z202" s="1549"/>
      <c r="AA202" s="1549"/>
      <c r="AB202" s="1549"/>
      <c r="AC202" s="1549"/>
      <c r="AD202" s="1549"/>
      <c r="AE202" s="1549"/>
      <c r="AF202" s="1549"/>
      <c r="AO202" s="1549"/>
      <c r="AP202" s="1549"/>
    </row>
    <row r="203" spans="2:45" s="1376" customFormat="1" ht="17.25" customHeight="1" x14ac:dyDescent="0.15">
      <c r="B203" s="1550"/>
      <c r="E203" s="1550"/>
      <c r="H203" s="1551"/>
      <c r="I203" s="1550"/>
      <c r="Q203" s="1550"/>
      <c r="R203" s="1550"/>
      <c r="X203" s="1549"/>
      <c r="Y203" s="1549"/>
      <c r="Z203" s="1549"/>
      <c r="AA203" s="1549"/>
      <c r="AB203" s="1549"/>
      <c r="AC203" s="1549"/>
      <c r="AD203" s="1549"/>
      <c r="AE203" s="1549"/>
      <c r="AF203" s="1549"/>
      <c r="AO203" s="1549"/>
      <c r="AP203" s="1549"/>
    </row>
    <row r="204" spans="2:45" s="1376" customFormat="1" ht="16.5" customHeight="1" x14ac:dyDescent="0.15">
      <c r="B204" s="1550"/>
      <c r="E204" s="1550"/>
      <c r="H204" s="1551"/>
      <c r="I204" s="1550"/>
      <c r="Q204" s="1550"/>
      <c r="R204" s="1550"/>
      <c r="X204" s="1549"/>
      <c r="Y204" s="1549"/>
      <c r="Z204" s="1549"/>
      <c r="AA204" s="1549"/>
      <c r="AB204" s="1549"/>
      <c r="AC204" s="1549"/>
      <c r="AD204" s="1549"/>
      <c r="AE204" s="1549"/>
      <c r="AF204" s="1549"/>
      <c r="AO204" s="1549"/>
      <c r="AP204" s="1549"/>
    </row>
    <row r="205" spans="2:45" s="1435" customFormat="1" ht="19" customHeight="1" x14ac:dyDescent="0.2">
      <c r="C205" s="1648"/>
      <c r="D205" s="1615" t="s">
        <v>1763</v>
      </c>
      <c r="G205" s="1649"/>
      <c r="H205" s="1650"/>
      <c r="I205" s="1649"/>
      <c r="L205" s="1615"/>
      <c r="N205" s="1651" t="s">
        <v>2276</v>
      </c>
      <c r="O205" s="1651"/>
      <c r="P205" s="1651"/>
      <c r="Q205" s="1651"/>
      <c r="R205" s="1648"/>
      <c r="X205" s="1562"/>
      <c r="Y205" s="1562"/>
      <c r="Z205" s="1562"/>
      <c r="AA205" s="1562"/>
      <c r="AB205" s="1562"/>
      <c r="AC205" s="1562"/>
      <c r="AD205" s="1562"/>
      <c r="AE205" s="1562"/>
      <c r="AF205" s="1562"/>
      <c r="AO205" s="1562"/>
      <c r="AP205" s="1562"/>
      <c r="AS205" s="1435">
        <v>16</v>
      </c>
    </row>
    <row r="206" spans="2:45" s="1435" customFormat="1" ht="19" customHeight="1" x14ac:dyDescent="0.2">
      <c r="C206" s="1648"/>
      <c r="D206" s="1649" t="s">
        <v>1013</v>
      </c>
      <c r="E206" s="1649"/>
      <c r="F206" s="1649"/>
      <c r="G206" s="1649"/>
      <c r="H206" s="1650"/>
      <c r="I206" s="1649"/>
      <c r="L206" s="1615"/>
      <c r="X206" s="1562"/>
      <c r="Y206" s="1562"/>
      <c r="Z206" s="1562"/>
      <c r="AA206" s="1562"/>
      <c r="AB206" s="1562"/>
      <c r="AC206" s="1562"/>
      <c r="AD206" s="1562"/>
      <c r="AE206" s="1562"/>
      <c r="AF206" s="1562"/>
      <c r="AO206" s="1562"/>
      <c r="AP206" s="1562"/>
      <c r="AS206" s="1435">
        <v>1</v>
      </c>
    </row>
    <row r="207" spans="2:45" s="1435" customFormat="1" ht="19" customHeight="1" x14ac:dyDescent="0.2">
      <c r="C207" s="1648"/>
      <c r="D207" s="1649" t="s">
        <v>631</v>
      </c>
      <c r="E207" s="1649"/>
      <c r="F207" s="1649"/>
      <c r="G207" s="1649"/>
      <c r="H207" s="1650"/>
      <c r="I207" s="1649"/>
      <c r="N207" s="1465" t="s">
        <v>632</v>
      </c>
      <c r="O207" s="1465"/>
      <c r="P207" s="1465"/>
      <c r="Q207" s="1465"/>
      <c r="X207" s="1562"/>
      <c r="Y207" s="1562"/>
      <c r="Z207" s="1562"/>
      <c r="AA207" s="1562"/>
      <c r="AB207" s="1562"/>
      <c r="AC207" s="1562"/>
      <c r="AD207" s="1562"/>
      <c r="AE207" s="1562"/>
      <c r="AF207" s="1562"/>
      <c r="AO207" s="1562"/>
      <c r="AP207" s="1562"/>
      <c r="AS207" s="1435">
        <v>1</v>
      </c>
    </row>
    <row r="208" spans="2:45" s="1435" customFormat="1" ht="19" customHeight="1" x14ac:dyDescent="0.2">
      <c r="C208" s="1648"/>
      <c r="D208" s="1649"/>
      <c r="E208" s="1649"/>
      <c r="F208" s="1649"/>
      <c r="G208" s="1649"/>
      <c r="H208" s="1650"/>
      <c r="I208" s="1649"/>
      <c r="L208" s="1615"/>
      <c r="N208" s="1465"/>
      <c r="O208" s="1465"/>
      <c r="P208" s="1465"/>
      <c r="Q208" s="1465"/>
      <c r="X208" s="1562"/>
      <c r="Y208" s="1562"/>
      <c r="Z208" s="1562"/>
      <c r="AA208" s="1562"/>
      <c r="AB208" s="1562"/>
      <c r="AC208" s="1562"/>
      <c r="AD208" s="1562"/>
      <c r="AE208" s="1562"/>
      <c r="AF208" s="1562"/>
      <c r="AO208" s="1562"/>
      <c r="AP208" s="1562"/>
      <c r="AS208" s="1435">
        <v>5</v>
      </c>
    </row>
    <row r="209" spans="2:42" s="1435" customFormat="1" ht="19" customHeight="1" x14ac:dyDescent="0.2">
      <c r="C209" s="1648"/>
      <c r="D209" s="1649"/>
      <c r="E209" s="1649"/>
      <c r="F209" s="1648"/>
      <c r="G209" s="1648"/>
      <c r="H209" s="1652"/>
      <c r="I209" s="1648"/>
      <c r="L209" s="1615"/>
      <c r="N209" s="1465"/>
      <c r="O209" s="1465"/>
      <c r="P209" s="1465"/>
      <c r="Q209" s="1465"/>
      <c r="X209" s="1562"/>
      <c r="Y209" s="1562"/>
      <c r="Z209" s="1562"/>
      <c r="AA209" s="1562"/>
      <c r="AB209" s="1562"/>
      <c r="AC209" s="1562"/>
      <c r="AD209" s="1562"/>
      <c r="AE209" s="1562"/>
      <c r="AF209" s="1562"/>
      <c r="AO209" s="1562"/>
      <c r="AP209" s="1562"/>
    </row>
    <row r="210" spans="2:42" s="1435" customFormat="1" ht="19" customHeight="1" x14ac:dyDescent="0.2">
      <c r="C210" s="1649"/>
      <c r="D210" s="1649"/>
      <c r="E210" s="1649"/>
      <c r="F210" s="1648"/>
      <c r="G210" s="1648"/>
      <c r="H210" s="1652"/>
      <c r="I210" s="1648"/>
      <c r="L210" s="1615"/>
      <c r="N210" s="1465"/>
      <c r="O210" s="1465"/>
      <c r="P210" s="1465"/>
      <c r="Q210" s="1465"/>
      <c r="X210" s="1562"/>
      <c r="Y210" s="1562"/>
      <c r="Z210" s="1562"/>
      <c r="AA210" s="1562"/>
      <c r="AB210" s="1562"/>
      <c r="AC210" s="1562"/>
      <c r="AD210" s="1562"/>
      <c r="AE210" s="1562"/>
      <c r="AF210" s="1562"/>
      <c r="AO210" s="1562"/>
      <c r="AP210" s="1562"/>
    </row>
    <row r="211" spans="2:42" s="1435" customFormat="1" ht="19" customHeight="1" x14ac:dyDescent="0.2">
      <c r="C211" s="1648"/>
      <c r="D211" s="1649"/>
      <c r="E211" s="1649"/>
      <c r="F211" s="1649"/>
      <c r="G211" s="1649"/>
      <c r="H211" s="1650"/>
      <c r="I211" s="1649"/>
      <c r="L211" s="1615"/>
      <c r="N211" s="1513"/>
      <c r="O211" s="1513"/>
      <c r="P211" s="1513"/>
      <c r="Q211" s="1513"/>
      <c r="X211" s="1562"/>
      <c r="Y211" s="1562"/>
      <c r="Z211" s="1562"/>
      <c r="AA211" s="1562"/>
      <c r="AB211" s="1562"/>
      <c r="AC211" s="1562"/>
      <c r="AD211" s="1562"/>
      <c r="AE211" s="1562"/>
      <c r="AF211" s="1562"/>
      <c r="AO211" s="1562"/>
      <c r="AP211" s="1562"/>
    </row>
    <row r="212" spans="2:42" s="1435" customFormat="1" ht="19" customHeight="1" x14ac:dyDescent="0.2">
      <c r="C212" s="1653"/>
      <c r="D212" s="1653" t="s">
        <v>2256</v>
      </c>
      <c r="E212" s="1653"/>
      <c r="F212" s="1653"/>
      <c r="G212" s="1653"/>
      <c r="H212" s="1654"/>
      <c r="I212" s="1653"/>
      <c r="L212" s="1615"/>
      <c r="N212" s="1383" t="s">
        <v>1761</v>
      </c>
      <c r="O212" s="1383"/>
      <c r="P212" s="1383"/>
      <c r="Q212" s="1383"/>
      <c r="X212" s="1562"/>
      <c r="Y212" s="1562"/>
      <c r="Z212" s="1562"/>
      <c r="AA212" s="1562"/>
      <c r="AB212" s="1562"/>
      <c r="AC212" s="1562"/>
      <c r="AD212" s="1562"/>
      <c r="AE212" s="1562"/>
      <c r="AF212" s="1562"/>
      <c r="AO212" s="1562"/>
      <c r="AP212" s="1562"/>
    </row>
    <row r="213" spans="2:42" s="1435" customFormat="1" ht="19" customHeight="1" x14ac:dyDescent="0.2">
      <c r="D213" s="1615" t="s">
        <v>2257</v>
      </c>
      <c r="E213" s="1615"/>
      <c r="F213" s="1649"/>
      <c r="G213" s="1649"/>
      <c r="H213" s="1650"/>
      <c r="I213" s="1649"/>
      <c r="L213" s="1615"/>
      <c r="N213" s="1465" t="s">
        <v>1762</v>
      </c>
      <c r="O213" s="1465"/>
      <c r="P213" s="1465"/>
      <c r="Q213" s="1465"/>
      <c r="X213" s="1562"/>
      <c r="Y213" s="1562"/>
      <c r="Z213" s="1562"/>
      <c r="AA213" s="1562"/>
      <c r="AB213" s="1562"/>
      <c r="AC213" s="1562"/>
      <c r="AD213" s="1562"/>
      <c r="AE213" s="1562"/>
      <c r="AF213" s="1562"/>
      <c r="AO213" s="1562"/>
      <c r="AP213" s="1562"/>
    </row>
    <row r="214" spans="2:42" s="1376" customFormat="1" ht="15" customHeight="1" x14ac:dyDescent="0.15">
      <c r="B214" s="1550"/>
      <c r="H214" s="1613"/>
      <c r="J214" s="1486"/>
      <c r="K214" s="1486"/>
      <c r="L214" s="1486"/>
      <c r="M214" s="1486"/>
      <c r="N214" s="1486"/>
      <c r="O214" s="1486"/>
      <c r="P214" s="1486"/>
      <c r="Q214" s="1555"/>
      <c r="R214" s="1555"/>
      <c r="X214" s="1549"/>
      <c r="Y214" s="1549"/>
      <c r="Z214" s="1549"/>
      <c r="AA214" s="1549"/>
      <c r="AB214" s="1549"/>
      <c r="AC214" s="1549"/>
      <c r="AD214" s="1549"/>
      <c r="AE214" s="1549"/>
      <c r="AF214" s="1549"/>
      <c r="AO214" s="1549"/>
      <c r="AP214" s="1549"/>
    </row>
    <row r="215" spans="2:42" ht="15" customHeight="1" x14ac:dyDescent="0.15"/>
    <row r="216" spans="2:42" ht="15" customHeight="1" x14ac:dyDescent="0.15"/>
    <row r="315" spans="6:6" x14ac:dyDescent="0.15">
      <c r="F315" s="894" t="s">
        <v>909</v>
      </c>
    </row>
  </sheetData>
  <autoFilter ref="A8:AF137" xr:uid="{00000000-0009-0000-0000-000007000000}"/>
  <mergeCells count="31">
    <mergeCell ref="N211:Q211"/>
    <mergeCell ref="N212:Q212"/>
    <mergeCell ref="N213:Q213"/>
    <mergeCell ref="N205:Q205"/>
    <mergeCell ref="N207:Q207"/>
    <mergeCell ref="N208:Q208"/>
    <mergeCell ref="N209:Q209"/>
    <mergeCell ref="N210:Q210"/>
    <mergeCell ref="I6:I7"/>
    <mergeCell ref="O6:O7"/>
    <mergeCell ref="P6:P7"/>
    <mergeCell ref="Q6:Q7"/>
    <mergeCell ref="B1:Q1"/>
    <mergeCell ref="B2:Q2"/>
    <mergeCell ref="B6:B7"/>
    <mergeCell ref="C6:C7"/>
    <mergeCell ref="J6:N6"/>
    <mergeCell ref="D6:D7"/>
    <mergeCell ref="E6:E7"/>
    <mergeCell ref="F6:F7"/>
    <mergeCell ref="G6:G7"/>
    <mergeCell ref="H6:H7"/>
    <mergeCell ref="B4:D4"/>
    <mergeCell ref="AE6:AE7"/>
    <mergeCell ref="AF6:AF7"/>
    <mergeCell ref="S6:S7"/>
    <mergeCell ref="T6:T7"/>
    <mergeCell ref="U6:U7"/>
    <mergeCell ref="V6:V7"/>
    <mergeCell ref="W6:W7"/>
    <mergeCell ref="X6:AD6"/>
  </mergeCells>
  <printOptions horizontalCentered="1"/>
  <pageMargins left="0.59055118100000004" right="1.143700787" top="1.0374015750000001" bottom="0.70866141732283505" header="0.47244094488188998" footer="0.23622047244094499"/>
  <pageSetup paperSize="5" scale="50" firstPageNumber="2" orientation="landscape" useFirstPageNumber="1" horizontalDpi="4294967293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8"/>
  <sheetViews>
    <sheetView view="pageBreakPreview" topLeftCell="B1" zoomScale="80" zoomScaleNormal="75" zoomScaleSheetLayoutView="80" workbookViewId="0">
      <selection activeCell="I14" sqref="I14"/>
    </sheetView>
  </sheetViews>
  <sheetFormatPr baseColWidth="10" defaultColWidth="9.1640625" defaultRowHeight="14" x14ac:dyDescent="0.15"/>
  <cols>
    <col min="1" max="1" width="0" style="899" hidden="1" customWidth="1"/>
    <col min="2" max="2" width="7.5" style="899" customWidth="1"/>
    <col min="3" max="3" width="36.83203125" style="899" customWidth="1"/>
    <col min="4" max="4" width="15.5" style="902" customWidth="1"/>
    <col min="5" max="5" width="11.1640625" style="899" customWidth="1"/>
    <col min="6" max="7" width="14.1640625" style="899" customWidth="1"/>
    <col min="8" max="8" width="11.6640625" style="899" customWidth="1"/>
    <col min="9" max="9" width="10" style="899" customWidth="1"/>
    <col min="10" max="10" width="15.83203125" style="902" customWidth="1"/>
    <col min="11" max="11" width="11.1640625" style="899" customWidth="1"/>
    <col min="12" max="12" width="14.5" style="899" customWidth="1"/>
    <col min="13" max="13" width="9.1640625" style="899" customWidth="1"/>
    <col min="14" max="14" width="11" style="899" customWidth="1"/>
    <col min="15" max="15" width="9.5" style="899" customWidth="1"/>
    <col min="16" max="16" width="13.83203125" style="899" customWidth="1"/>
    <col min="17" max="17" width="18.33203125" style="899" customWidth="1"/>
    <col min="18" max="18" width="13.83203125" style="899" customWidth="1"/>
    <col min="19" max="22" width="9.1640625" style="899"/>
    <col min="23" max="23" width="14.83203125" style="899" bestFit="1" customWidth="1"/>
    <col min="24" max="24" width="13.5" style="899" customWidth="1"/>
    <col min="25" max="29" width="17.1640625" style="899" customWidth="1"/>
    <col min="30" max="30" width="19.5" style="899" customWidth="1"/>
    <col min="31" max="31" width="19.83203125" style="899" customWidth="1"/>
    <col min="32" max="32" width="21.5" style="899" customWidth="1"/>
    <col min="33" max="33" width="17.1640625" style="899" customWidth="1"/>
    <col min="34" max="16384" width="9.1640625" style="899"/>
  </cols>
  <sheetData>
    <row r="1" spans="1:33" s="1379" customFormat="1" ht="29" customHeight="1" x14ac:dyDescent="0.2">
      <c r="B1" s="1434" t="s">
        <v>2278</v>
      </c>
      <c r="C1" s="1434"/>
      <c r="D1" s="1434"/>
      <c r="E1" s="1434"/>
      <c r="F1" s="1434"/>
      <c r="G1" s="1434"/>
      <c r="H1" s="1434"/>
      <c r="I1" s="1434"/>
      <c r="J1" s="1434"/>
      <c r="K1" s="1434"/>
      <c r="L1" s="1434"/>
      <c r="M1" s="1434"/>
      <c r="N1" s="1434"/>
      <c r="O1" s="1434"/>
      <c r="P1" s="1434"/>
      <c r="Q1" s="1434"/>
      <c r="R1" s="1434"/>
    </row>
    <row r="2" spans="1:33" s="1379" customFormat="1" ht="29" customHeight="1" x14ac:dyDescent="0.2">
      <c r="B2" s="1434" t="s">
        <v>2285</v>
      </c>
      <c r="C2" s="1434"/>
      <c r="D2" s="1434"/>
      <c r="E2" s="1434"/>
      <c r="F2" s="1434"/>
      <c r="G2" s="1434"/>
      <c r="H2" s="1434"/>
      <c r="I2" s="1434"/>
      <c r="J2" s="1434"/>
      <c r="K2" s="1434"/>
      <c r="L2" s="1434"/>
      <c r="M2" s="1434"/>
      <c r="N2" s="1434"/>
      <c r="O2" s="1434"/>
      <c r="P2" s="1434"/>
      <c r="Q2" s="1434"/>
      <c r="R2" s="1434"/>
    </row>
    <row r="3" spans="1:33" s="1024" customFormat="1" x14ac:dyDescent="0.15"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212"/>
      <c r="M3" s="1212"/>
      <c r="N3" s="1212"/>
      <c r="O3" s="1212"/>
      <c r="P3" s="1212"/>
      <c r="Q3" s="1212"/>
      <c r="R3" s="1212"/>
    </row>
    <row r="4" spans="1:33" s="1024" customFormat="1" x14ac:dyDescent="0.15">
      <c r="B4" s="1386"/>
      <c r="C4" s="1385"/>
      <c r="D4" s="1386"/>
      <c r="E4" s="1386"/>
      <c r="F4" s="1386"/>
      <c r="G4" s="1386"/>
      <c r="H4" s="1386"/>
      <c r="I4" s="1386"/>
      <c r="J4" s="1386"/>
      <c r="K4" s="1386"/>
      <c r="L4" s="1386"/>
      <c r="M4" s="1386"/>
      <c r="N4" s="1386"/>
      <c r="O4" s="1386"/>
      <c r="P4" s="1386"/>
      <c r="Q4" s="1386"/>
      <c r="R4" s="1386"/>
    </row>
    <row r="5" spans="1:33" s="1024" customFormat="1" x14ac:dyDescent="0.15">
      <c r="B5" s="1230" t="s">
        <v>1595</v>
      </c>
      <c r="C5" s="1230"/>
      <c r="D5" s="1230"/>
      <c r="E5" s="1230"/>
      <c r="J5" s="1028"/>
    </row>
    <row r="6" spans="1:33" s="1024" customFormat="1" ht="15" thickBot="1" x14ac:dyDescent="0.2">
      <c r="B6" s="1385"/>
      <c r="D6" s="1028"/>
      <c r="J6" s="1028"/>
    </row>
    <row r="7" spans="1:33" s="1474" customFormat="1" ht="30" customHeight="1" x14ac:dyDescent="0.15">
      <c r="B7" s="1519" t="s">
        <v>918</v>
      </c>
      <c r="C7" s="1520" t="s">
        <v>919</v>
      </c>
      <c r="D7" s="1520" t="s">
        <v>932</v>
      </c>
      <c r="E7" s="1520"/>
      <c r="F7" s="1521" t="s">
        <v>974</v>
      </c>
      <c r="G7" s="1520" t="s">
        <v>975</v>
      </c>
      <c r="H7" s="1520"/>
      <c r="I7" s="1520" t="s">
        <v>978</v>
      </c>
      <c r="J7" s="1522" t="s">
        <v>923</v>
      </c>
      <c r="K7" s="1520" t="s">
        <v>979</v>
      </c>
      <c r="L7" s="1520"/>
      <c r="M7" s="1520" t="s">
        <v>921</v>
      </c>
      <c r="N7" s="1520" t="s">
        <v>924</v>
      </c>
      <c r="O7" s="1520" t="s">
        <v>1010</v>
      </c>
      <c r="P7" s="1520" t="s">
        <v>980</v>
      </c>
      <c r="Q7" s="1520" t="s">
        <v>2281</v>
      </c>
      <c r="R7" s="1523" t="s">
        <v>959</v>
      </c>
      <c r="T7" s="1475" t="s">
        <v>1233</v>
      </c>
      <c r="U7" s="1475" t="s">
        <v>1234</v>
      </c>
      <c r="V7" s="1475" t="s">
        <v>1235</v>
      </c>
      <c r="W7" s="1476" t="s">
        <v>1236</v>
      </c>
      <c r="X7" s="1476" t="s">
        <v>1744</v>
      </c>
      <c r="Y7" s="1477" t="s">
        <v>1748</v>
      </c>
      <c r="Z7" s="1478"/>
      <c r="AA7" s="1478"/>
      <c r="AB7" s="1478"/>
      <c r="AC7" s="1478"/>
      <c r="AD7" s="1478"/>
      <c r="AE7" s="1479"/>
      <c r="AF7" s="1476" t="s">
        <v>2250</v>
      </c>
      <c r="AG7" s="1476" t="s">
        <v>1745</v>
      </c>
    </row>
    <row r="8" spans="1:33" s="1029" customFormat="1" ht="30" customHeight="1" thickBot="1" x14ac:dyDescent="0.2">
      <c r="B8" s="1535"/>
      <c r="C8" s="1536"/>
      <c r="D8" s="1537" t="s">
        <v>926</v>
      </c>
      <c r="E8" s="1537" t="s">
        <v>1591</v>
      </c>
      <c r="F8" s="1538"/>
      <c r="G8" s="1537" t="s">
        <v>976</v>
      </c>
      <c r="H8" s="1537" t="s">
        <v>977</v>
      </c>
      <c r="I8" s="1536"/>
      <c r="J8" s="1539"/>
      <c r="K8" s="1540" t="s">
        <v>931</v>
      </c>
      <c r="L8" s="1540" t="s">
        <v>932</v>
      </c>
      <c r="M8" s="1536"/>
      <c r="N8" s="1536"/>
      <c r="O8" s="1536"/>
      <c r="P8" s="1536"/>
      <c r="Q8" s="1536"/>
      <c r="R8" s="1541"/>
      <c r="T8" s="1480"/>
      <c r="U8" s="1480"/>
      <c r="V8" s="1480"/>
      <c r="W8" s="1481"/>
      <c r="X8" s="1481"/>
      <c r="Y8" s="1482" t="s">
        <v>1750</v>
      </c>
      <c r="Z8" s="1482" t="s">
        <v>1749</v>
      </c>
      <c r="AA8" s="1482" t="s">
        <v>1751</v>
      </c>
      <c r="AB8" s="1482" t="s">
        <v>1752</v>
      </c>
      <c r="AC8" s="1482" t="s">
        <v>1753</v>
      </c>
      <c r="AD8" s="1482" t="s">
        <v>1754</v>
      </c>
      <c r="AE8" s="1482" t="s">
        <v>2251</v>
      </c>
      <c r="AF8" s="1481"/>
      <c r="AG8" s="1481"/>
    </row>
    <row r="9" spans="1:33" s="1029" customFormat="1" ht="18.75" customHeight="1" thickBot="1" x14ac:dyDescent="0.2">
      <c r="B9" s="1546">
        <v>1</v>
      </c>
      <c r="C9" s="1547">
        <v>2</v>
      </c>
      <c r="D9" s="1547">
        <v>3</v>
      </c>
      <c r="E9" s="1548">
        <v>4</v>
      </c>
      <c r="F9" s="1548">
        <v>5</v>
      </c>
      <c r="G9" s="1547">
        <v>6</v>
      </c>
      <c r="H9" s="1547">
        <v>7</v>
      </c>
      <c r="I9" s="1548">
        <v>8</v>
      </c>
      <c r="J9" s="1548">
        <v>9</v>
      </c>
      <c r="K9" s="1547">
        <v>10</v>
      </c>
      <c r="L9" s="1547">
        <v>11</v>
      </c>
      <c r="M9" s="1547">
        <v>12</v>
      </c>
      <c r="N9" s="1547">
        <v>13</v>
      </c>
      <c r="O9" s="1548">
        <v>14</v>
      </c>
      <c r="P9" s="1548">
        <v>15</v>
      </c>
      <c r="Q9" s="1547">
        <v>16</v>
      </c>
      <c r="R9" s="1464">
        <v>17</v>
      </c>
      <c r="T9" s="1516"/>
      <c r="U9" s="1516"/>
      <c r="V9" s="1517"/>
      <c r="W9" s="1516"/>
      <c r="X9" s="1516"/>
      <c r="Y9" s="1518"/>
      <c r="Z9" s="1518"/>
      <c r="AA9" s="1518"/>
      <c r="AB9" s="1518"/>
      <c r="AC9" s="1518"/>
      <c r="AD9" s="1518"/>
      <c r="AE9" s="1518"/>
      <c r="AF9" s="1518"/>
      <c r="AG9" s="1518"/>
    </row>
    <row r="10" spans="1:33" s="1385" customFormat="1" ht="27" customHeight="1" thickTop="1" x14ac:dyDescent="0.2">
      <c r="B10" s="1542" t="s">
        <v>403</v>
      </c>
      <c r="C10" s="1543" t="s">
        <v>981</v>
      </c>
      <c r="D10" s="1534"/>
      <c r="E10" s="1544"/>
      <c r="F10" s="1534"/>
      <c r="G10" s="1544"/>
      <c r="H10" s="1544"/>
      <c r="I10" s="1544"/>
      <c r="J10" s="1534"/>
      <c r="K10" s="1544"/>
      <c r="L10" s="1544"/>
      <c r="M10" s="1544"/>
      <c r="N10" s="1544"/>
      <c r="O10" s="1544"/>
      <c r="P10" s="1544"/>
      <c r="Q10" s="1545">
        <f>SUM(Q12:Q13)</f>
        <v>767609000</v>
      </c>
      <c r="R10" s="1460"/>
      <c r="Y10" s="1483">
        <f>Y11+Y14</f>
        <v>187712000</v>
      </c>
      <c r="Z10" s="1483">
        <f t="shared" ref="Z10:AG10" si="0">Z11+Z14</f>
        <v>13408000</v>
      </c>
      <c r="AA10" s="1483">
        <f t="shared" si="0"/>
        <v>15352180</v>
      </c>
      <c r="AB10" s="1483">
        <f t="shared" si="0"/>
        <v>15352180</v>
      </c>
      <c r="AC10" s="1483">
        <f t="shared" si="0"/>
        <v>15352180</v>
      </c>
      <c r="AD10" s="1483">
        <f t="shared" si="0"/>
        <v>15352180</v>
      </c>
      <c r="AE10" s="1483">
        <f t="shared" ref="AE10" si="1">AE11+AE14</f>
        <v>15352180</v>
      </c>
      <c r="AF10" s="1483">
        <f t="shared" si="0"/>
        <v>277880900</v>
      </c>
      <c r="AG10" s="1483">
        <f t="shared" si="0"/>
        <v>489728100</v>
      </c>
    </row>
    <row r="11" spans="1:33" s="1385" customFormat="1" ht="30.75" customHeight="1" x14ac:dyDescent="0.2">
      <c r="B11" s="1527" t="s">
        <v>405</v>
      </c>
      <c r="C11" s="1489" t="s">
        <v>982</v>
      </c>
      <c r="D11" s="1490"/>
      <c r="E11" s="1491"/>
      <c r="F11" s="1490"/>
      <c r="G11" s="1491"/>
      <c r="H11" s="1491"/>
      <c r="I11" s="1491"/>
      <c r="J11" s="1490"/>
      <c r="K11" s="1491"/>
      <c r="L11" s="1491"/>
      <c r="M11" s="1491"/>
      <c r="N11" s="1491"/>
      <c r="O11" s="1491"/>
      <c r="P11" s="1491"/>
      <c r="Q11" s="1492">
        <f>Q12+Q13</f>
        <v>767609000</v>
      </c>
      <c r="R11" s="1528"/>
      <c r="Y11" s="1423">
        <f>SUM(Y12:Y13)</f>
        <v>187712000</v>
      </c>
      <c r="Z11" s="1423">
        <f t="shared" ref="Z11:AG11" si="2">SUM(Z12:Z13)</f>
        <v>13408000</v>
      </c>
      <c r="AA11" s="1423">
        <f t="shared" si="2"/>
        <v>15352180</v>
      </c>
      <c r="AB11" s="1423">
        <f t="shared" si="2"/>
        <v>15352180</v>
      </c>
      <c r="AC11" s="1423">
        <f t="shared" si="2"/>
        <v>15352180</v>
      </c>
      <c r="AD11" s="1423">
        <f t="shared" si="2"/>
        <v>15352180</v>
      </c>
      <c r="AE11" s="1423">
        <f t="shared" ref="AE11" si="3">SUM(AE12:AE13)</f>
        <v>15352180</v>
      </c>
      <c r="AF11" s="1423">
        <f t="shared" si="2"/>
        <v>277880900</v>
      </c>
      <c r="AG11" s="1423">
        <f t="shared" si="2"/>
        <v>489728100</v>
      </c>
    </row>
    <row r="12" spans="1:33" s="1379" customFormat="1" ht="42.75" customHeight="1" x14ac:dyDescent="0.15">
      <c r="A12" s="1024" t="s">
        <v>1248</v>
      </c>
      <c r="B12" s="1529">
        <v>1</v>
      </c>
      <c r="C12" s="1493" t="s">
        <v>1017</v>
      </c>
      <c r="D12" s="1395" t="s">
        <v>1297</v>
      </c>
      <c r="E12" s="1494"/>
      <c r="F12" s="1395"/>
      <c r="G12" s="1395"/>
      <c r="H12" s="1395"/>
      <c r="I12" s="1395">
        <v>419</v>
      </c>
      <c r="J12" s="1395"/>
      <c r="K12" s="1395">
        <v>2000</v>
      </c>
      <c r="L12" s="1395"/>
      <c r="M12" s="1395"/>
      <c r="N12" s="1395" t="s">
        <v>410</v>
      </c>
      <c r="O12" s="1495"/>
      <c r="P12" s="1395" t="s">
        <v>81</v>
      </c>
      <c r="Q12" s="1496">
        <v>670400000</v>
      </c>
      <c r="R12" s="1530"/>
      <c r="T12" s="1415" t="str">
        <f>LEFT(D12,8)</f>
        <v>03.11.01</v>
      </c>
      <c r="U12" s="1415" t="str">
        <f>VLOOKUP(T12,UE,3,FALSE)</f>
        <v>Bangunan Gedung Tempat Kerja</v>
      </c>
      <c r="V12" s="1416">
        <f>VLOOKUP(T12,UE,4,FALSE)</f>
        <v>50</v>
      </c>
      <c r="W12" s="1417">
        <f>Q12/V12</f>
        <v>13408000</v>
      </c>
      <c r="X12" s="1418">
        <f>IF(2013-K12+1&gt;V12,V12,IF(2013-K12+1&lt;0,0,(2013-K12+1)))</f>
        <v>14</v>
      </c>
      <c r="Y12" s="1419">
        <f>IF(X12&gt;V12,Q12,W12*X12)</f>
        <v>187712000</v>
      </c>
      <c r="Z12" s="1419">
        <f>IF(Q12=Y12,0,W12)</f>
        <v>13408000</v>
      </c>
      <c r="AA12" s="1420">
        <f>IF(Q12=Y12+Z12,0,W12)</f>
        <v>13408000</v>
      </c>
      <c r="AB12" s="1420">
        <f>IF(Q12=Y12+Z12+AA12,0,W12)</f>
        <v>13408000</v>
      </c>
      <c r="AC12" s="1421">
        <f>IF(Q12=Y12+Z12+AA12+AB12,0,W12)</f>
        <v>13408000</v>
      </c>
      <c r="AD12" s="1421">
        <f>IF(Q12=Y12+Z12+AA12+AB12+AC12,0,W12)</f>
        <v>13408000</v>
      </c>
      <c r="AE12" s="1421">
        <f>IF(Q12=Y12+Z12+AA12+AB12+AC12+AD12,0,W12)</f>
        <v>13408000</v>
      </c>
      <c r="AF12" s="1419">
        <f>SUM(Y12:AE12)</f>
        <v>268160000</v>
      </c>
      <c r="AG12" s="1419">
        <f>Q12-AF12</f>
        <v>402240000</v>
      </c>
    </row>
    <row r="13" spans="1:33" s="1379" customFormat="1" ht="30.75" customHeight="1" x14ac:dyDescent="0.15">
      <c r="A13" s="1024" t="s">
        <v>1248</v>
      </c>
      <c r="B13" s="1529">
        <v>2</v>
      </c>
      <c r="C13" s="1497" t="s">
        <v>1015</v>
      </c>
      <c r="D13" s="1395" t="s">
        <v>1297</v>
      </c>
      <c r="E13" s="1395"/>
      <c r="F13" s="1395" t="s">
        <v>950</v>
      </c>
      <c r="G13" s="1395" t="s">
        <v>950</v>
      </c>
      <c r="H13" s="1395" t="s">
        <v>950</v>
      </c>
      <c r="I13" s="1395"/>
      <c r="J13" s="1395" t="s">
        <v>950</v>
      </c>
      <c r="K13" s="1498">
        <v>2015</v>
      </c>
      <c r="L13" s="1395"/>
      <c r="M13" s="1395"/>
      <c r="N13" s="1395" t="s">
        <v>950</v>
      </c>
      <c r="O13" s="1495"/>
      <c r="P13" s="1395" t="s">
        <v>81</v>
      </c>
      <c r="Q13" s="1499">
        <v>97209000</v>
      </c>
      <c r="R13" s="1530" t="s">
        <v>972</v>
      </c>
      <c r="T13" s="1415" t="str">
        <f>LEFT(D13,8)</f>
        <v>03.11.01</v>
      </c>
      <c r="U13" s="1415" t="str">
        <f>VLOOKUP(T13,UE,3,FALSE)</f>
        <v>Bangunan Gedung Tempat Kerja</v>
      </c>
      <c r="V13" s="1416">
        <f>VLOOKUP(T13,UE,4,FALSE)</f>
        <v>50</v>
      </c>
      <c r="W13" s="1417">
        <f>Q13/V13</f>
        <v>1944180</v>
      </c>
      <c r="X13" s="1418">
        <f>IF(2013-K13+1&gt;V13,V13,IF(2013-K13+1&lt;0,0,(2013-K13+1)))</f>
        <v>0</v>
      </c>
      <c r="Y13" s="1419">
        <f>IF(X13&gt;V13,Q13,W13*X13)</f>
        <v>0</v>
      </c>
      <c r="Z13" s="1419"/>
      <c r="AA13" s="1420">
        <f>IF(Q13=Y13+Z13,0,W13)</f>
        <v>1944180</v>
      </c>
      <c r="AB13" s="1420">
        <f>IF(Q13=Y13+Z13+AA13,0,W13)</f>
        <v>1944180</v>
      </c>
      <c r="AC13" s="1421">
        <f>IF(Q13=Y13+Z13+AA13+AB13,0,W13)</f>
        <v>1944180</v>
      </c>
      <c r="AD13" s="1421">
        <f>IF(Q13=Y13+Z13+AA13+AB13+AC13,0,W13)</f>
        <v>1944180</v>
      </c>
      <c r="AE13" s="1421">
        <f>IF(Q13=Y13+Z13+AA13+AB13+AC13+AD13,0,W13)</f>
        <v>1944180</v>
      </c>
      <c r="AF13" s="1419">
        <f>SUM(Y13:AE13)</f>
        <v>9720900</v>
      </c>
      <c r="AG13" s="1419">
        <f>Q13-AF13</f>
        <v>87488100</v>
      </c>
    </row>
    <row r="14" spans="1:33" s="1385" customFormat="1" ht="39.75" customHeight="1" x14ac:dyDescent="0.2">
      <c r="B14" s="1527" t="s">
        <v>541</v>
      </c>
      <c r="C14" s="1489" t="s">
        <v>983</v>
      </c>
      <c r="D14" s="1500" t="s">
        <v>763</v>
      </c>
      <c r="E14" s="1501"/>
      <c r="F14" s="1500" t="s">
        <v>950</v>
      </c>
      <c r="G14" s="1501" t="s">
        <v>950</v>
      </c>
      <c r="H14" s="1501"/>
      <c r="I14" s="1501"/>
      <c r="J14" s="1500"/>
      <c r="K14" s="1501"/>
      <c r="L14" s="1501"/>
      <c r="M14" s="1501"/>
      <c r="N14" s="1501" t="s">
        <v>950</v>
      </c>
      <c r="O14" s="1501"/>
      <c r="P14" s="1501"/>
      <c r="Q14" s="1501"/>
      <c r="R14" s="1531" t="s">
        <v>950</v>
      </c>
      <c r="Y14" s="1411">
        <f>Y15</f>
        <v>0</v>
      </c>
      <c r="Z14" s="1411">
        <f t="shared" ref="Z14:AG14" si="4">Z15</f>
        <v>0</v>
      </c>
      <c r="AA14" s="1411">
        <f t="shared" si="4"/>
        <v>0</v>
      </c>
      <c r="AB14" s="1411">
        <f t="shared" si="4"/>
        <v>0</v>
      </c>
      <c r="AC14" s="1411">
        <f t="shared" si="4"/>
        <v>0</v>
      </c>
      <c r="AD14" s="1411">
        <f t="shared" si="4"/>
        <v>0</v>
      </c>
      <c r="AE14" s="1411"/>
      <c r="AF14" s="1411">
        <f t="shared" si="4"/>
        <v>0</v>
      </c>
      <c r="AG14" s="1411">
        <f t="shared" si="4"/>
        <v>0</v>
      </c>
    </row>
    <row r="15" spans="1:33" s="1024" customFormat="1" ht="27.75" customHeight="1" thickBot="1" x14ac:dyDescent="0.2">
      <c r="B15" s="1532"/>
      <c r="C15" s="1502"/>
      <c r="D15" s="1503"/>
      <c r="E15" s="1502"/>
      <c r="F15" s="1503"/>
      <c r="G15" s="1502"/>
      <c r="H15" s="1502"/>
      <c r="I15" s="1502"/>
      <c r="J15" s="1503"/>
      <c r="K15" s="1502"/>
      <c r="L15" s="1502"/>
      <c r="M15" s="1502"/>
      <c r="N15" s="1502"/>
      <c r="O15" s="1502"/>
      <c r="P15" s="1502"/>
      <c r="Q15" s="1502"/>
      <c r="R15" s="1533"/>
    </row>
    <row r="16" spans="1:33" s="1024" customFormat="1" ht="15" customHeight="1" x14ac:dyDescent="0.15">
      <c r="B16" s="1504"/>
      <c r="C16" s="1505"/>
      <c r="D16" s="1506"/>
      <c r="E16" s="1505"/>
      <c r="F16" s="1506"/>
      <c r="G16" s="1505"/>
      <c r="H16" s="1505"/>
      <c r="I16" s="1505"/>
      <c r="J16" s="1506"/>
      <c r="K16" s="1505"/>
      <c r="L16" s="1505"/>
      <c r="M16" s="1505"/>
      <c r="N16" s="1505"/>
      <c r="O16" s="1505"/>
      <c r="P16" s="1505"/>
      <c r="Q16" s="1505"/>
      <c r="R16" s="1506"/>
    </row>
    <row r="17" spans="2:18" s="1385" customFormat="1" ht="17" customHeight="1" x14ac:dyDescent="0.2">
      <c r="B17" s="1509"/>
      <c r="C17" s="1396"/>
      <c r="D17" s="1510"/>
      <c r="E17" s="1396"/>
      <c r="F17" s="1510"/>
      <c r="G17" s="1396"/>
      <c r="H17" s="1396"/>
      <c r="I17" s="1396"/>
      <c r="J17" s="1510"/>
      <c r="K17" s="1396"/>
      <c r="L17" s="1396"/>
      <c r="M17" s="1396"/>
      <c r="N17" s="1396"/>
      <c r="O17" s="1396"/>
      <c r="P17" s="1396"/>
      <c r="Q17" s="1396"/>
      <c r="R17" s="1510"/>
    </row>
    <row r="18" spans="2:18" s="1385" customFormat="1" ht="17" customHeight="1" x14ac:dyDescent="0.2">
      <c r="B18" s="1243" t="s">
        <v>1763</v>
      </c>
      <c r="C18" s="1243"/>
      <c r="D18" s="1243"/>
      <c r="E18" s="1243"/>
      <c r="F18" s="1243"/>
      <c r="G18" s="1243"/>
      <c r="H18" s="1397"/>
      <c r="I18" s="1397"/>
      <c r="J18" s="1511"/>
      <c r="K18" s="1397"/>
      <c r="L18" s="1396"/>
      <c r="M18" s="1512" t="s">
        <v>2276</v>
      </c>
      <c r="N18" s="1512"/>
      <c r="O18" s="1512"/>
      <c r="P18" s="1512"/>
      <c r="Q18" s="1512"/>
      <c r="R18" s="1396"/>
    </row>
    <row r="19" spans="2:18" s="1385" customFormat="1" ht="17" customHeight="1" x14ac:dyDescent="0.2">
      <c r="B19" s="1243" t="s">
        <v>1013</v>
      </c>
      <c r="C19" s="1243"/>
      <c r="D19" s="1243"/>
      <c r="E19" s="1243"/>
      <c r="F19" s="1243"/>
      <c r="G19" s="1243"/>
      <c r="J19" s="1031"/>
      <c r="L19" s="1396"/>
      <c r="M19" s="1465"/>
      <c r="N19" s="1465"/>
      <c r="O19" s="1465"/>
      <c r="P19" s="1465"/>
      <c r="Q19" s="1465"/>
      <c r="R19" s="1396"/>
    </row>
    <row r="20" spans="2:18" s="1385" customFormat="1" ht="17" customHeight="1" x14ac:dyDescent="0.2">
      <c r="B20" s="1243" t="s">
        <v>631</v>
      </c>
      <c r="C20" s="1243"/>
      <c r="D20" s="1243"/>
      <c r="E20" s="1243"/>
      <c r="F20" s="1243"/>
      <c r="G20" s="1243"/>
      <c r="H20" s="1466"/>
      <c r="I20" s="1466"/>
      <c r="J20" s="1030"/>
      <c r="K20" s="1466"/>
      <c r="L20" s="1396"/>
      <c r="M20" s="1465" t="s">
        <v>1765</v>
      </c>
      <c r="N20" s="1465"/>
      <c r="O20" s="1465"/>
      <c r="P20" s="1465"/>
      <c r="Q20" s="1465"/>
      <c r="R20" s="1396"/>
    </row>
    <row r="21" spans="2:18" s="1385" customFormat="1" ht="17" customHeight="1" x14ac:dyDescent="0.2">
      <c r="C21" s="1466"/>
      <c r="D21" s="1243"/>
      <c r="E21" s="1243"/>
      <c r="F21" s="1243"/>
      <c r="G21" s="1243"/>
      <c r="H21" s="1466"/>
      <c r="I21" s="1466"/>
      <c r="J21" s="1030"/>
      <c r="K21" s="1466"/>
      <c r="L21" s="1396"/>
      <c r="M21" s="1465"/>
      <c r="N21" s="1465"/>
      <c r="O21" s="1465"/>
      <c r="P21" s="1465"/>
      <c r="Q21" s="1465"/>
      <c r="R21" s="1396"/>
    </row>
    <row r="22" spans="2:18" s="1385" customFormat="1" ht="17" customHeight="1" x14ac:dyDescent="0.2">
      <c r="C22" s="1466"/>
      <c r="D22" s="1243"/>
      <c r="E22" s="1243"/>
      <c r="F22" s="1243"/>
      <c r="G22" s="1243"/>
      <c r="H22" s="1466"/>
      <c r="I22" s="1466"/>
      <c r="J22" s="1030"/>
      <c r="K22" s="1466"/>
      <c r="L22" s="1396"/>
      <c r="M22" s="1465"/>
      <c r="N22" s="1465"/>
      <c r="O22" s="1465"/>
      <c r="P22" s="1465"/>
      <c r="Q22" s="1465"/>
      <c r="R22" s="1396"/>
    </row>
    <row r="23" spans="2:18" s="1385" customFormat="1" ht="17" customHeight="1" x14ac:dyDescent="0.2">
      <c r="C23" s="1466"/>
      <c r="D23" s="1243"/>
      <c r="E23" s="1243"/>
      <c r="F23" s="1243"/>
      <c r="G23" s="1243"/>
      <c r="H23" s="1466"/>
      <c r="I23" s="1466"/>
      <c r="J23" s="1466"/>
      <c r="K23" s="1466"/>
      <c r="L23" s="1396"/>
      <c r="M23" s="1513"/>
      <c r="N23" s="1513"/>
      <c r="O23" s="1513"/>
      <c r="P23" s="1513"/>
      <c r="Q23" s="1513"/>
      <c r="R23" s="1396"/>
    </row>
    <row r="24" spans="2:18" s="1385" customFormat="1" ht="17" customHeight="1" x14ac:dyDescent="0.2">
      <c r="C24" s="1466"/>
      <c r="D24" s="1243"/>
      <c r="E24" s="1243"/>
      <c r="F24" s="1243"/>
      <c r="G24" s="1243"/>
      <c r="H24" s="1466"/>
      <c r="I24" s="1466"/>
      <c r="J24" s="1030"/>
      <c r="K24" s="1466"/>
      <c r="L24" s="1396"/>
      <c r="M24" s="1513"/>
      <c r="N24" s="1513"/>
      <c r="O24" s="1513"/>
      <c r="P24" s="1513"/>
      <c r="Q24" s="1513"/>
      <c r="R24" s="1396"/>
    </row>
    <row r="25" spans="2:18" s="1385" customFormat="1" ht="17" customHeight="1" x14ac:dyDescent="0.2">
      <c r="B25" s="1468" t="s">
        <v>2256</v>
      </c>
      <c r="C25" s="1468"/>
      <c r="D25" s="1468"/>
      <c r="E25" s="1468"/>
      <c r="F25" s="1468"/>
      <c r="G25" s="1468"/>
      <c r="H25" s="1466"/>
      <c r="I25" s="1466"/>
      <c r="J25" s="1030"/>
      <c r="K25" s="1466"/>
      <c r="L25" s="1396"/>
      <c r="M25" s="1383" t="s">
        <v>1761</v>
      </c>
      <c r="N25" s="1383"/>
      <c r="O25" s="1383"/>
      <c r="P25" s="1383"/>
      <c r="Q25" s="1383"/>
      <c r="R25" s="1396"/>
    </row>
    <row r="26" spans="2:18" s="1385" customFormat="1" ht="17" customHeight="1" x14ac:dyDescent="0.2">
      <c r="B26" s="1469" t="s">
        <v>2257</v>
      </c>
      <c r="C26" s="1469"/>
      <c r="D26" s="1469"/>
      <c r="E26" s="1469"/>
      <c r="F26" s="1469"/>
      <c r="G26" s="1469"/>
      <c r="H26" s="1467"/>
      <c r="I26" s="1467"/>
      <c r="J26" s="1514"/>
      <c r="K26" s="1467"/>
      <c r="L26" s="1396"/>
      <c r="M26" s="1465" t="s">
        <v>1766</v>
      </c>
      <c r="N26" s="1465"/>
      <c r="O26" s="1465"/>
      <c r="P26" s="1465"/>
      <c r="Q26" s="1465"/>
      <c r="R26" s="1396"/>
    </row>
    <row r="27" spans="2:18" s="1024" customFormat="1" x14ac:dyDescent="0.15">
      <c r="C27" s="1486"/>
      <c r="D27" s="1486"/>
      <c r="E27" s="1486"/>
      <c r="F27" s="1486"/>
      <c r="G27" s="1486"/>
      <c r="H27" s="1382"/>
      <c r="I27" s="1382"/>
      <c r="J27" s="1485"/>
      <c r="K27" s="1382"/>
      <c r="L27" s="1507"/>
      <c r="M27" s="1484"/>
      <c r="N27" s="1484"/>
      <c r="O27" s="1484"/>
      <c r="P27" s="1484"/>
      <c r="Q27" s="1484"/>
      <c r="R27" s="1507"/>
    </row>
    <row r="28" spans="2:18" x14ac:dyDescent="0.15">
      <c r="C28" s="906"/>
      <c r="D28" s="907"/>
      <c r="E28" s="907"/>
      <c r="F28" s="907"/>
      <c r="G28" s="907"/>
      <c r="H28" s="907"/>
      <c r="I28" s="907"/>
      <c r="J28" s="908"/>
      <c r="K28" s="907"/>
      <c r="L28" s="904"/>
      <c r="M28" s="1156"/>
      <c r="N28" s="1156"/>
      <c r="O28" s="1156"/>
      <c r="P28" s="1156"/>
      <c r="Q28" s="1156"/>
      <c r="R28" s="904"/>
    </row>
  </sheetData>
  <mergeCells count="46">
    <mergeCell ref="B26:G26"/>
    <mergeCell ref="B5:E5"/>
    <mergeCell ref="B18:G18"/>
    <mergeCell ref="B19:G19"/>
    <mergeCell ref="B20:G20"/>
    <mergeCell ref="B25:G25"/>
    <mergeCell ref="R7:R8"/>
    <mergeCell ref="M26:Q26"/>
    <mergeCell ref="M18:Q18"/>
    <mergeCell ref="AF7:AF8"/>
    <mergeCell ref="M19:Q19"/>
    <mergeCell ref="M20:Q20"/>
    <mergeCell ref="AG7:AG8"/>
    <mergeCell ref="T7:T8"/>
    <mergeCell ref="U7:U8"/>
    <mergeCell ref="V7:V8"/>
    <mergeCell ref="W7:W8"/>
    <mergeCell ref="X7:X8"/>
    <mergeCell ref="Y7:AE7"/>
    <mergeCell ref="B1:R1"/>
    <mergeCell ref="B2:R2"/>
    <mergeCell ref="P7:P8"/>
    <mergeCell ref="O7:O8"/>
    <mergeCell ref="Q7:Q8"/>
    <mergeCell ref="B3:R3"/>
    <mergeCell ref="B7:B8"/>
    <mergeCell ref="C7:C8"/>
    <mergeCell ref="M7:M8"/>
    <mergeCell ref="N7:N8"/>
    <mergeCell ref="F7:F8"/>
    <mergeCell ref="J7:J8"/>
    <mergeCell ref="K7:L7"/>
    <mergeCell ref="D7:E7"/>
    <mergeCell ref="G7:H7"/>
    <mergeCell ref="I7:I8"/>
    <mergeCell ref="M27:Q27"/>
    <mergeCell ref="M28:Q28"/>
    <mergeCell ref="M21:Q21"/>
    <mergeCell ref="M22:Q22"/>
    <mergeCell ref="M23:Q23"/>
    <mergeCell ref="M24:Q24"/>
    <mergeCell ref="M25:Q25"/>
    <mergeCell ref="D21:G21"/>
    <mergeCell ref="D22:G22"/>
    <mergeCell ref="D23:G23"/>
    <mergeCell ref="D24:G24"/>
  </mergeCells>
  <phoneticPr fontId="34" type="noConversion"/>
  <printOptions horizontalCentered="1"/>
  <pageMargins left="0.34055118099999998" right="1.143700787" top="1.0374015750000001" bottom="0.70866141732283505" header="0.47244094488188998" footer="0.23622047244094499"/>
  <pageSetup paperSize="5" scale="60" firstPageNumber="7" orientation="landscape" useFirstPageNumber="1" horizontalDpi="4294967293" r:id="rId1"/>
  <headerFooter scaleWithDoc="0"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M32"/>
  <sheetViews>
    <sheetView view="pageBreakPreview" topLeftCell="B1" zoomScale="80" zoomScaleNormal="75" zoomScaleSheetLayoutView="80" workbookViewId="0">
      <selection activeCell="N14" sqref="N14"/>
    </sheetView>
  </sheetViews>
  <sheetFormatPr baseColWidth="10" defaultColWidth="9.1640625" defaultRowHeight="14" x14ac:dyDescent="0.15"/>
  <cols>
    <col min="1" max="1" width="10.6640625" style="899" hidden="1" customWidth="1"/>
    <col min="2" max="2" width="6.5" style="902" customWidth="1"/>
    <col min="3" max="3" width="31.83203125" style="899" customWidth="1"/>
    <col min="4" max="4" width="14.83203125" style="902" customWidth="1"/>
    <col min="5" max="5" width="12.5" style="899" customWidth="1"/>
    <col min="6" max="6" width="14.33203125" style="899" customWidth="1"/>
    <col min="7" max="7" width="13.33203125" style="899" customWidth="1"/>
    <col min="8" max="9" width="10.6640625" style="899" customWidth="1"/>
    <col min="10" max="10" width="15.6640625" style="902" customWidth="1"/>
    <col min="11" max="11" width="11.33203125" style="899" customWidth="1"/>
    <col min="12" max="12" width="11" style="899" customWidth="1"/>
    <col min="13" max="13" width="11.6640625" style="899" bestFit="1" customWidth="1"/>
    <col min="14" max="14" width="11" style="899" customWidth="1"/>
    <col min="15" max="15" width="12" style="899" customWidth="1"/>
    <col min="16" max="16" width="19.83203125" style="899" customWidth="1"/>
    <col min="17" max="17" width="11" style="902" customWidth="1"/>
    <col min="18" max="18" width="15.83203125" style="894" customWidth="1"/>
    <col min="19" max="19" width="12.5" style="894" customWidth="1"/>
    <col min="20" max="20" width="14.5" style="899" customWidth="1"/>
    <col min="21" max="21" width="28" style="899" customWidth="1"/>
    <col min="22" max="22" width="14.5" style="899" customWidth="1"/>
    <col min="23" max="23" width="16.6640625" style="899" customWidth="1"/>
    <col min="24" max="24" width="14.33203125" style="899" customWidth="1"/>
    <col min="25" max="33" width="19.5" style="899" customWidth="1"/>
    <col min="34" max="34" width="9.1640625" style="899" customWidth="1"/>
    <col min="35" max="16384" width="9.1640625" style="899"/>
  </cols>
  <sheetData>
    <row r="1" spans="2:39" s="1379" customFormat="1" ht="29" customHeight="1" x14ac:dyDescent="0.2">
      <c r="B1" s="1434" t="s">
        <v>2282</v>
      </c>
      <c r="C1" s="1434"/>
      <c r="D1" s="1434"/>
      <c r="E1" s="1434"/>
      <c r="F1" s="1434"/>
      <c r="G1" s="1434"/>
      <c r="H1" s="1434"/>
      <c r="I1" s="1434"/>
      <c r="J1" s="1434"/>
      <c r="K1" s="1434"/>
      <c r="L1" s="1434"/>
      <c r="M1" s="1434"/>
      <c r="N1" s="1434"/>
      <c r="O1" s="1434"/>
      <c r="P1" s="1434"/>
      <c r="Q1" s="1434"/>
      <c r="R1" s="1434"/>
      <c r="S1" s="1435"/>
    </row>
    <row r="2" spans="2:39" s="1379" customFormat="1" ht="29" customHeight="1" x14ac:dyDescent="0.2">
      <c r="B2" s="1434" t="s">
        <v>2283</v>
      </c>
      <c r="C2" s="1434"/>
      <c r="D2" s="1434"/>
      <c r="E2" s="1434"/>
      <c r="F2" s="1434"/>
      <c r="G2" s="1434"/>
      <c r="H2" s="1434"/>
      <c r="I2" s="1434"/>
      <c r="J2" s="1434"/>
      <c r="K2" s="1434"/>
      <c r="L2" s="1434"/>
      <c r="M2" s="1434"/>
      <c r="N2" s="1434"/>
      <c r="O2" s="1434"/>
      <c r="P2" s="1434"/>
      <c r="Q2" s="1434"/>
      <c r="R2" s="1434"/>
      <c r="S2" s="1435"/>
    </row>
    <row r="3" spans="2:39" s="1024" customFormat="1" x14ac:dyDescent="0.15"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212"/>
      <c r="M3" s="1212"/>
      <c r="N3" s="1212"/>
      <c r="O3" s="1212"/>
      <c r="P3" s="1212"/>
      <c r="Q3" s="1212"/>
      <c r="R3" s="1384"/>
      <c r="S3" s="1384"/>
    </row>
    <row r="4" spans="2:39" s="1024" customFormat="1" x14ac:dyDescent="0.15">
      <c r="B4" s="1048"/>
      <c r="C4" s="1385"/>
      <c r="D4" s="1386"/>
      <c r="E4" s="1386"/>
      <c r="F4" s="1386"/>
      <c r="G4" s="1386"/>
      <c r="H4" s="1386"/>
      <c r="I4" s="1386"/>
      <c r="J4" s="1048"/>
      <c r="K4" s="1386"/>
      <c r="L4" s="1386"/>
      <c r="M4" s="1386"/>
      <c r="N4" s="1386"/>
      <c r="O4" s="1386"/>
      <c r="P4" s="1386"/>
      <c r="Q4" s="1386"/>
      <c r="R4" s="1384"/>
      <c r="S4" s="1384"/>
    </row>
    <row r="5" spans="2:39" s="1024" customFormat="1" ht="18.75" customHeight="1" x14ac:dyDescent="0.15">
      <c r="B5" s="1230" t="s">
        <v>1595</v>
      </c>
      <c r="C5" s="1230"/>
      <c r="D5" s="1230"/>
      <c r="J5" s="1028"/>
      <c r="Q5" s="1028"/>
      <c r="R5" s="1376"/>
      <c r="S5" s="1376"/>
    </row>
    <row r="6" spans="2:39" s="1024" customFormat="1" ht="15" thickBot="1" x14ac:dyDescent="0.2">
      <c r="B6" s="1385"/>
      <c r="D6" s="1028"/>
      <c r="J6" s="1028"/>
      <c r="Q6" s="1028"/>
      <c r="R6" s="1376"/>
      <c r="S6" s="1376"/>
    </row>
    <row r="7" spans="2:39" s="1378" customFormat="1" ht="36" customHeight="1" x14ac:dyDescent="0.2">
      <c r="B7" s="1222" t="s">
        <v>918</v>
      </c>
      <c r="C7" s="1218" t="s">
        <v>919</v>
      </c>
      <c r="D7" s="1218" t="s">
        <v>1592</v>
      </c>
      <c r="E7" s="1218"/>
      <c r="F7" s="1218" t="s">
        <v>984</v>
      </c>
      <c r="G7" s="1218" t="s">
        <v>985</v>
      </c>
      <c r="H7" s="1218" t="s">
        <v>986</v>
      </c>
      <c r="I7" s="1218" t="s">
        <v>921</v>
      </c>
      <c r="J7" s="1218" t="s">
        <v>1593</v>
      </c>
      <c r="K7" s="1218" t="s">
        <v>987</v>
      </c>
      <c r="L7" s="1218"/>
      <c r="M7" s="1218" t="s">
        <v>924</v>
      </c>
      <c r="N7" s="1218" t="s">
        <v>1010</v>
      </c>
      <c r="O7" s="1218" t="s">
        <v>925</v>
      </c>
      <c r="P7" s="1218" t="s">
        <v>958</v>
      </c>
      <c r="Q7" s="1436" t="s">
        <v>988</v>
      </c>
      <c r="R7" s="1437" t="s">
        <v>959</v>
      </c>
      <c r="S7" s="1377"/>
      <c r="T7" s="1387" t="s">
        <v>1233</v>
      </c>
      <c r="U7" s="1387" t="s">
        <v>1234</v>
      </c>
      <c r="V7" s="1387" t="s">
        <v>1235</v>
      </c>
      <c r="W7" s="1387" t="s">
        <v>1236</v>
      </c>
      <c r="X7" s="1388" t="s">
        <v>1744</v>
      </c>
      <c r="Y7" s="1389" t="s">
        <v>1748</v>
      </c>
      <c r="Z7" s="1390"/>
      <c r="AA7" s="1390"/>
      <c r="AB7" s="1390"/>
      <c r="AC7" s="1390"/>
      <c r="AD7" s="1390"/>
      <c r="AE7" s="1391"/>
      <c r="AF7" s="1392" t="s">
        <v>2250</v>
      </c>
      <c r="AG7" s="1392" t="s">
        <v>1745</v>
      </c>
    </row>
    <row r="8" spans="2:39" s="1379" customFormat="1" ht="13.5" customHeight="1" x14ac:dyDescent="0.2">
      <c r="B8" s="1223"/>
      <c r="C8" s="1219"/>
      <c r="D8" s="1219" t="s">
        <v>926</v>
      </c>
      <c r="E8" s="1219" t="s">
        <v>927</v>
      </c>
      <c r="F8" s="1219"/>
      <c r="G8" s="1219"/>
      <c r="H8" s="1219"/>
      <c r="I8" s="1219"/>
      <c r="J8" s="1219"/>
      <c r="K8" s="1228" t="s">
        <v>931</v>
      </c>
      <c r="L8" s="1228" t="s">
        <v>932</v>
      </c>
      <c r="M8" s="1219"/>
      <c r="N8" s="1219"/>
      <c r="O8" s="1219"/>
      <c r="P8" s="1219"/>
      <c r="Q8" s="1393"/>
      <c r="R8" s="1438"/>
      <c r="S8" s="1377"/>
      <c r="T8" s="1387"/>
      <c r="U8" s="1387"/>
      <c r="V8" s="1387"/>
      <c r="W8" s="1387"/>
      <c r="X8" s="1388"/>
      <c r="Y8" s="1392" t="s">
        <v>1750</v>
      </c>
      <c r="Z8" s="1392" t="s">
        <v>1749</v>
      </c>
      <c r="AA8" s="1392" t="s">
        <v>1751</v>
      </c>
      <c r="AB8" s="1392" t="s">
        <v>1752</v>
      </c>
      <c r="AC8" s="1392" t="s">
        <v>1753</v>
      </c>
      <c r="AD8" s="1392" t="s">
        <v>1754</v>
      </c>
      <c r="AE8" s="1392" t="s">
        <v>2251</v>
      </c>
      <c r="AF8" s="1392"/>
      <c r="AG8" s="1392"/>
    </row>
    <row r="9" spans="2:39" s="1379" customFormat="1" ht="21" customHeight="1" thickBot="1" x14ac:dyDescent="0.25">
      <c r="B9" s="1224"/>
      <c r="C9" s="1220"/>
      <c r="D9" s="1220"/>
      <c r="E9" s="1220"/>
      <c r="F9" s="1220"/>
      <c r="G9" s="1220"/>
      <c r="H9" s="1220"/>
      <c r="I9" s="1220"/>
      <c r="J9" s="1220"/>
      <c r="K9" s="1229"/>
      <c r="L9" s="1229"/>
      <c r="M9" s="1220"/>
      <c r="N9" s="1220"/>
      <c r="O9" s="1220"/>
      <c r="P9" s="1220"/>
      <c r="Q9" s="1454"/>
      <c r="R9" s="1455"/>
      <c r="S9" s="1377"/>
      <c r="T9" s="1387"/>
      <c r="U9" s="1387"/>
      <c r="V9" s="1387"/>
      <c r="W9" s="1387"/>
      <c r="X9" s="1388"/>
      <c r="Y9" s="1392"/>
      <c r="Z9" s="1392"/>
      <c r="AA9" s="1392"/>
      <c r="AB9" s="1392"/>
      <c r="AC9" s="1392"/>
      <c r="AD9" s="1392"/>
      <c r="AE9" s="1392"/>
      <c r="AF9" s="1392"/>
      <c r="AG9" s="1392"/>
    </row>
    <row r="10" spans="2:39" s="1379" customFormat="1" ht="21" customHeight="1" thickBot="1" x14ac:dyDescent="0.25">
      <c r="B10" s="1461">
        <v>1</v>
      </c>
      <c r="C10" s="1462">
        <v>2</v>
      </c>
      <c r="D10" s="1462">
        <v>3</v>
      </c>
      <c r="E10" s="1463">
        <v>4</v>
      </c>
      <c r="F10" s="1462">
        <v>5</v>
      </c>
      <c r="G10" s="1463">
        <v>6</v>
      </c>
      <c r="H10" s="1462">
        <v>7</v>
      </c>
      <c r="I10" s="1462">
        <v>8</v>
      </c>
      <c r="J10" s="1462">
        <v>9</v>
      </c>
      <c r="K10" s="1462">
        <v>10</v>
      </c>
      <c r="L10" s="1462">
        <v>11</v>
      </c>
      <c r="M10" s="1462">
        <v>12</v>
      </c>
      <c r="N10" s="1463">
        <v>13</v>
      </c>
      <c r="O10" s="1463">
        <v>14</v>
      </c>
      <c r="P10" s="1462">
        <v>15</v>
      </c>
      <c r="Q10" s="1463">
        <v>16</v>
      </c>
      <c r="R10" s="1464">
        <v>17</v>
      </c>
      <c r="S10" s="1394"/>
      <c r="T10" s="1395">
        <v>1</v>
      </c>
      <c r="U10" s="1395">
        <v>2</v>
      </c>
      <c r="V10" s="1395">
        <v>3</v>
      </c>
      <c r="W10" s="1395">
        <v>4</v>
      </c>
      <c r="X10" s="1395">
        <v>5</v>
      </c>
      <c r="Y10" s="1395">
        <v>6</v>
      </c>
      <c r="Z10" s="1395">
        <v>7</v>
      </c>
      <c r="AA10" s="1395">
        <v>8</v>
      </c>
      <c r="AB10" s="1395">
        <v>9</v>
      </c>
      <c r="AC10" s="1395">
        <v>10</v>
      </c>
      <c r="AD10" s="1395">
        <v>11</v>
      </c>
      <c r="AE10" s="1395"/>
      <c r="AF10" s="1395">
        <v>12</v>
      </c>
      <c r="AG10" s="1395">
        <v>13</v>
      </c>
    </row>
    <row r="11" spans="2:39" s="1397" customFormat="1" ht="36" customHeight="1" thickTop="1" x14ac:dyDescent="0.2">
      <c r="B11" s="1456" t="s">
        <v>543</v>
      </c>
      <c r="C11" s="1457" t="s">
        <v>989</v>
      </c>
      <c r="D11" s="1057"/>
      <c r="E11" s="1458"/>
      <c r="F11" s="1458"/>
      <c r="G11" s="1458"/>
      <c r="H11" s="1458"/>
      <c r="I11" s="1458"/>
      <c r="J11" s="1057"/>
      <c r="K11" s="1458"/>
      <c r="L11" s="1458"/>
      <c r="M11" s="1458"/>
      <c r="N11" s="1458"/>
      <c r="O11" s="1458"/>
      <c r="P11" s="1459">
        <f>P12+P14+P16+P18</f>
        <v>77755000</v>
      </c>
      <c r="Q11" s="1057"/>
      <c r="R11" s="1460"/>
      <c r="S11" s="1396"/>
      <c r="Y11" s="1398">
        <f t="shared" ref="Y11:AG11" si="0">Y12+Y14+Y16+Y18</f>
        <v>9560000</v>
      </c>
      <c r="Z11" s="1398">
        <f t="shared" si="0"/>
        <v>2591833.333333333</v>
      </c>
      <c r="AA11" s="1398">
        <f t="shared" si="0"/>
        <v>2591833.333333333</v>
      </c>
      <c r="AB11" s="1398">
        <f t="shared" si="0"/>
        <v>2591833.333333333</v>
      </c>
      <c r="AC11" s="1398">
        <f t="shared" si="0"/>
        <v>2591833.333333333</v>
      </c>
      <c r="AD11" s="1398">
        <f t="shared" si="0"/>
        <v>2591833.333333333</v>
      </c>
      <c r="AE11" s="1398">
        <f t="shared" si="0"/>
        <v>2591833.333333333</v>
      </c>
      <c r="AF11" s="1398">
        <f t="shared" si="0"/>
        <v>25111000</v>
      </c>
      <c r="AG11" s="1398">
        <f t="shared" si="0"/>
        <v>52644000</v>
      </c>
    </row>
    <row r="12" spans="2:39" s="1400" customFormat="1" ht="36" customHeight="1" x14ac:dyDescent="0.2">
      <c r="B12" s="1440" t="s">
        <v>545</v>
      </c>
      <c r="C12" s="1042" t="s">
        <v>990</v>
      </c>
      <c r="D12" s="1040" t="s">
        <v>763</v>
      </c>
      <c r="E12" s="1399"/>
      <c r="F12" s="1399"/>
      <c r="G12" s="1399"/>
      <c r="H12" s="1399"/>
      <c r="I12" s="1399"/>
      <c r="J12" s="1043"/>
      <c r="K12" s="1399"/>
      <c r="L12" s="1399"/>
      <c r="M12" s="1399"/>
      <c r="N12" s="1399"/>
      <c r="O12" s="1399"/>
      <c r="P12" s="1399"/>
      <c r="Q12" s="1043"/>
      <c r="R12" s="1441"/>
      <c r="S12" s="1380"/>
      <c r="Y12" s="1401">
        <v>0</v>
      </c>
      <c r="Z12" s="1401">
        <v>0</v>
      </c>
      <c r="AA12" s="1401">
        <v>0</v>
      </c>
      <c r="AB12" s="1401">
        <v>0</v>
      </c>
      <c r="AC12" s="1401">
        <v>0</v>
      </c>
      <c r="AD12" s="1401">
        <v>0</v>
      </c>
      <c r="AE12" s="1401"/>
      <c r="AF12" s="1401">
        <v>0</v>
      </c>
      <c r="AG12" s="1401">
        <v>0</v>
      </c>
    </row>
    <row r="13" spans="2:39" s="1400" customFormat="1" ht="36" customHeight="1" x14ac:dyDescent="0.2">
      <c r="B13" s="1442"/>
      <c r="C13" s="1402" t="s">
        <v>950</v>
      </c>
      <c r="D13" s="1403"/>
      <c r="E13" s="1402"/>
      <c r="F13" s="1402"/>
      <c r="G13" s="1402"/>
      <c r="H13" s="1402"/>
      <c r="I13" s="1402"/>
      <c r="J13" s="1403"/>
      <c r="K13" s="1402"/>
      <c r="L13" s="1402"/>
      <c r="M13" s="1402"/>
      <c r="N13" s="1402"/>
      <c r="O13" s="1402"/>
      <c r="P13" s="1402"/>
      <c r="Q13" s="1403"/>
      <c r="R13" s="1443"/>
      <c r="S13" s="1404"/>
    </row>
    <row r="14" spans="2:39" s="1397" customFormat="1" ht="36" customHeight="1" x14ac:dyDescent="0.2">
      <c r="B14" s="1440" t="s">
        <v>548</v>
      </c>
      <c r="C14" s="1042" t="s">
        <v>991</v>
      </c>
      <c r="D14" s="1040" t="s">
        <v>763</v>
      </c>
      <c r="E14" s="1405"/>
      <c r="F14" s="1405"/>
      <c r="G14" s="1405"/>
      <c r="H14" s="1405"/>
      <c r="I14" s="1405"/>
      <c r="J14" s="1034"/>
      <c r="K14" s="1405"/>
      <c r="L14" s="1405"/>
      <c r="M14" s="1405"/>
      <c r="N14" s="1405"/>
      <c r="O14" s="1405"/>
      <c r="P14" s="1406">
        <f>P15</f>
        <v>0</v>
      </c>
      <c r="Q14" s="1034"/>
      <c r="R14" s="1444"/>
      <c r="S14" s="1407"/>
      <c r="Y14" s="1408">
        <f>Y15</f>
        <v>0</v>
      </c>
      <c r="Z14" s="1408">
        <f t="shared" ref="Z14:AG14" si="1">Z15</f>
        <v>0</v>
      </c>
      <c r="AA14" s="1408">
        <f t="shared" si="1"/>
        <v>0</v>
      </c>
      <c r="AB14" s="1408">
        <f t="shared" si="1"/>
        <v>0</v>
      </c>
      <c r="AC14" s="1408">
        <f t="shared" si="1"/>
        <v>0</v>
      </c>
      <c r="AD14" s="1408">
        <f t="shared" si="1"/>
        <v>0</v>
      </c>
      <c r="AE14" s="1408"/>
      <c r="AF14" s="1408">
        <f t="shared" si="1"/>
        <v>0</v>
      </c>
      <c r="AG14" s="1408">
        <f t="shared" si="1"/>
        <v>0</v>
      </c>
    </row>
    <row r="15" spans="2:39" s="1397" customFormat="1" ht="36" customHeight="1" x14ac:dyDescent="0.2">
      <c r="B15" s="1440"/>
      <c r="C15" s="1042"/>
      <c r="D15" s="1040"/>
      <c r="E15" s="1405"/>
      <c r="F15" s="1405"/>
      <c r="G15" s="1405"/>
      <c r="H15" s="1405"/>
      <c r="I15" s="1405"/>
      <c r="J15" s="1034"/>
      <c r="K15" s="1405"/>
      <c r="L15" s="1405"/>
      <c r="M15" s="1405"/>
      <c r="N15" s="1405"/>
      <c r="O15" s="1405"/>
      <c r="P15" s="1406"/>
      <c r="Q15" s="1034"/>
      <c r="R15" s="1444"/>
      <c r="S15" s="1407"/>
      <c r="Y15" s="1408"/>
      <c r="Z15" s="1408"/>
      <c r="AA15" s="1408"/>
      <c r="AB15" s="1408"/>
      <c r="AC15" s="1408"/>
      <c r="AD15" s="1408"/>
      <c r="AE15" s="1408"/>
      <c r="AF15" s="1408"/>
      <c r="AG15" s="1408"/>
    </row>
    <row r="16" spans="2:39" s="1385" customFormat="1" ht="36" customHeight="1" x14ac:dyDescent="0.2">
      <c r="B16" s="1440" t="s">
        <v>550</v>
      </c>
      <c r="C16" s="1042" t="s">
        <v>992</v>
      </c>
      <c r="D16" s="1040"/>
      <c r="E16" s="1042"/>
      <c r="F16" s="1042"/>
      <c r="G16" s="1042"/>
      <c r="H16" s="1042"/>
      <c r="I16" s="1042"/>
      <c r="J16" s="1034"/>
      <c r="K16" s="1042"/>
      <c r="L16" s="1042"/>
      <c r="M16" s="1042"/>
      <c r="N16" s="1042"/>
      <c r="O16" s="1042"/>
      <c r="P16" s="1409">
        <f>P17</f>
        <v>29955000</v>
      </c>
      <c r="Q16" s="1034" t="s">
        <v>950</v>
      </c>
      <c r="R16" s="1445"/>
      <c r="S16" s="1410"/>
      <c r="Y16" s="1411">
        <v>0</v>
      </c>
      <c r="Z16" s="1411">
        <f>Z17</f>
        <v>998500</v>
      </c>
      <c r="AA16" s="1411">
        <f t="shared" ref="AA16:AG16" si="2">AA17</f>
        <v>998500</v>
      </c>
      <c r="AB16" s="1411">
        <f t="shared" si="2"/>
        <v>998500</v>
      </c>
      <c r="AC16" s="1411">
        <f t="shared" si="2"/>
        <v>998500</v>
      </c>
      <c r="AD16" s="1411">
        <f t="shared" si="2"/>
        <v>998500</v>
      </c>
      <c r="AE16" s="1411">
        <f t="shared" si="2"/>
        <v>998500</v>
      </c>
      <c r="AF16" s="1411">
        <f t="shared" si="2"/>
        <v>5991000</v>
      </c>
      <c r="AG16" s="1411">
        <f t="shared" si="2"/>
        <v>23964000</v>
      </c>
      <c r="AM16" s="1385">
        <v>15</v>
      </c>
    </row>
    <row r="17" spans="1:39" s="1379" customFormat="1" ht="36" customHeight="1" x14ac:dyDescent="0.2">
      <c r="A17" s="1379" t="str">
        <f>LEFT(D17,11)</f>
        <v>04.15.01.05</v>
      </c>
      <c r="B17" s="1442"/>
      <c r="C17" s="1412" t="s">
        <v>1016</v>
      </c>
      <c r="D17" s="1403" t="s">
        <v>1760</v>
      </c>
      <c r="E17" s="1403" t="s">
        <v>331</v>
      </c>
      <c r="F17" s="1412"/>
      <c r="G17" s="1412"/>
      <c r="H17" s="1412"/>
      <c r="I17" s="1412"/>
      <c r="J17" s="1403" t="s">
        <v>952</v>
      </c>
      <c r="K17" s="1403">
        <v>2014</v>
      </c>
      <c r="L17" s="1412"/>
      <c r="M17" s="1403" t="s">
        <v>74</v>
      </c>
      <c r="N17" s="1412"/>
      <c r="O17" s="1403" t="s">
        <v>81</v>
      </c>
      <c r="P17" s="1413">
        <v>29955000</v>
      </c>
      <c r="Q17" s="1403" t="s">
        <v>972</v>
      </c>
      <c r="R17" s="1446" t="s">
        <v>1016</v>
      </c>
      <c r="S17" s="1414"/>
      <c r="T17" s="1415" t="str">
        <f>LEFT(D17,8)</f>
        <v>04.15.01</v>
      </c>
      <c r="U17" s="1415" t="str">
        <f>VLOOKUP(T17,UE,3,FALSE)</f>
        <v>Instalasi Air Minum/Air Bersih</v>
      </c>
      <c r="V17" s="1416">
        <f>VLOOKUP(T17,UE,4,FALSE)</f>
        <v>30</v>
      </c>
      <c r="W17" s="1417">
        <f>P17/V17</f>
        <v>998500</v>
      </c>
      <c r="X17" s="1418">
        <f>IF(2013-K17+1&gt;V17,V17,IF(2013-K17+1&lt;0,0,(2013-K17+1)))</f>
        <v>0</v>
      </c>
      <c r="Y17" s="1419">
        <f>IF(X17&gt;V17,Q17,W17*X17)</f>
        <v>0</v>
      </c>
      <c r="Z17" s="1419">
        <f>IF(Q17=Y17,0,W17)</f>
        <v>998500</v>
      </c>
      <c r="AA17" s="1420">
        <f>IF(Q17=Y17+Z17,0,W17)</f>
        <v>998500</v>
      </c>
      <c r="AB17" s="1420">
        <f>IF(Q17=Y17+Z17+AA17,0,W17)</f>
        <v>998500</v>
      </c>
      <c r="AC17" s="1421">
        <f>IF(Q17=Y17+Z17+AA17+AB17,0,W17)</f>
        <v>998500</v>
      </c>
      <c r="AD17" s="1421">
        <f>IF(Q17=Y17+Z17+AA17+AB17+AC17,0,W17)</f>
        <v>998500</v>
      </c>
      <c r="AE17" s="1421">
        <f>IF(Q17=Y17+Z17+AA17+AB17+AC17+AD17,0,W17)</f>
        <v>998500</v>
      </c>
      <c r="AF17" s="1419">
        <f>SUM(Y17:AE17)</f>
        <v>5991000</v>
      </c>
      <c r="AG17" s="1419">
        <f>P17-AF17</f>
        <v>23964000</v>
      </c>
      <c r="AM17" s="1379">
        <v>4</v>
      </c>
    </row>
    <row r="18" spans="1:39" s="1385" customFormat="1" ht="36" customHeight="1" x14ac:dyDescent="0.2">
      <c r="B18" s="1440" t="s">
        <v>572</v>
      </c>
      <c r="C18" s="1042" t="s">
        <v>993</v>
      </c>
      <c r="D18" s="1040"/>
      <c r="E18" s="1405"/>
      <c r="F18" s="1405"/>
      <c r="G18" s="1405"/>
      <c r="H18" s="1405"/>
      <c r="I18" s="1405"/>
      <c r="J18" s="1034" t="s">
        <v>950</v>
      </c>
      <c r="K18" s="1034"/>
      <c r="L18" s="1405"/>
      <c r="M18" s="1405"/>
      <c r="N18" s="1405"/>
      <c r="O18" s="1034"/>
      <c r="P18" s="1422">
        <f>SUM(P19)</f>
        <v>47800000</v>
      </c>
      <c r="Q18" s="1034" t="s">
        <v>950</v>
      </c>
      <c r="R18" s="1444"/>
      <c r="S18" s="1407"/>
      <c r="Y18" s="1423">
        <f>Y19</f>
        <v>9560000</v>
      </c>
      <c r="Z18" s="1423">
        <f t="shared" ref="Z18:AG18" si="3">Z19</f>
        <v>1593333.3333333333</v>
      </c>
      <c r="AA18" s="1423">
        <f t="shared" si="3"/>
        <v>1593333.3333333333</v>
      </c>
      <c r="AB18" s="1423">
        <f t="shared" si="3"/>
        <v>1593333.3333333333</v>
      </c>
      <c r="AC18" s="1423">
        <f t="shared" si="3"/>
        <v>1593333.3333333333</v>
      </c>
      <c r="AD18" s="1423">
        <f t="shared" si="3"/>
        <v>1593333.3333333333</v>
      </c>
      <c r="AE18" s="1423">
        <f t="shared" si="3"/>
        <v>1593333.3333333333</v>
      </c>
      <c r="AF18" s="1423">
        <f t="shared" si="3"/>
        <v>19120000</v>
      </c>
      <c r="AG18" s="1423">
        <f t="shared" si="3"/>
        <v>28680000</v>
      </c>
      <c r="AM18" s="1385">
        <v>1</v>
      </c>
    </row>
    <row r="19" spans="1:39" s="1427" customFormat="1" ht="36" customHeight="1" x14ac:dyDescent="0.2">
      <c r="A19" s="1379" t="str">
        <f>LEFT(D19,11)</f>
        <v>04.16.01.01</v>
      </c>
      <c r="B19" s="1447">
        <v>1</v>
      </c>
      <c r="C19" s="1402" t="s">
        <v>1327</v>
      </c>
      <c r="D19" s="1043" t="s">
        <v>1328</v>
      </c>
      <c r="E19" s="1424"/>
      <c r="F19" s="1399"/>
      <c r="G19" s="1399"/>
      <c r="H19" s="1399"/>
      <c r="I19" s="1399"/>
      <c r="J19" s="1403" t="s">
        <v>950</v>
      </c>
      <c r="K19" s="1043">
        <v>2008</v>
      </c>
      <c r="L19" s="1399"/>
      <c r="M19" s="1043"/>
      <c r="N19" s="1399"/>
      <c r="O19" s="1043" t="s">
        <v>81</v>
      </c>
      <c r="P19" s="1425">
        <v>47800000</v>
      </c>
      <c r="Q19" s="1043" t="s">
        <v>972</v>
      </c>
      <c r="R19" s="1448"/>
      <c r="S19" s="1426"/>
      <c r="T19" s="1415" t="str">
        <f>LEFT(D19,8)</f>
        <v>04.16.01</v>
      </c>
      <c r="U19" s="1415" t="str">
        <f>VLOOKUP(T19,UE,3,FALSE)</f>
        <v>Jaringan Air Minum</v>
      </c>
      <c r="V19" s="1416">
        <f>VLOOKUP(T19,UE,4,FALSE)</f>
        <v>30</v>
      </c>
      <c r="W19" s="1417">
        <f>P19/V19</f>
        <v>1593333.3333333333</v>
      </c>
      <c r="X19" s="1418">
        <f>IF(2013-K19+1&gt;V19,V19,IF(2013-K19+1&lt;0,0,(2013-K19+1)))</f>
        <v>6</v>
      </c>
      <c r="Y19" s="1419">
        <f>IF(X19&gt;V19,Q19,W19*X19)</f>
        <v>9560000</v>
      </c>
      <c r="Z19" s="1419">
        <f>IF(Q19=Y19,0,W19)</f>
        <v>1593333.3333333333</v>
      </c>
      <c r="AA19" s="1420">
        <f>IF(Q19=Y19+Z19,0,W19)</f>
        <v>1593333.3333333333</v>
      </c>
      <c r="AB19" s="1420">
        <f>IF(Q19=Y19+Z19+AA19,0,W19)</f>
        <v>1593333.3333333333</v>
      </c>
      <c r="AC19" s="1421">
        <f>IF(Q19=Y19+Z19+AA19+AB19,0,W19)</f>
        <v>1593333.3333333333</v>
      </c>
      <c r="AD19" s="1421">
        <f>IF(Q19=Y19+Z19+AA19+AB19+AC19,0,W19)</f>
        <v>1593333.3333333333</v>
      </c>
      <c r="AE19" s="1421">
        <f>IF(Q19=Y19+Z19+AA19+AB19+AC19+AD19,0,W19)</f>
        <v>1593333.3333333333</v>
      </c>
      <c r="AF19" s="1419">
        <f>SUM(Y19:AE19)</f>
        <v>19120000</v>
      </c>
      <c r="AG19" s="1419">
        <f>P19-AF19</f>
        <v>28680000</v>
      </c>
      <c r="AM19" s="1427">
        <v>5</v>
      </c>
    </row>
    <row r="20" spans="1:39" s="1379" customFormat="1" ht="36" customHeight="1" thickBot="1" x14ac:dyDescent="0.25">
      <c r="B20" s="1449"/>
      <c r="C20" s="1428"/>
      <c r="D20" s="1429"/>
      <c r="E20" s="1430"/>
      <c r="F20" s="1431"/>
      <c r="G20" s="1431"/>
      <c r="H20" s="1431"/>
      <c r="I20" s="1431"/>
      <c r="J20" s="1432"/>
      <c r="K20" s="1431"/>
      <c r="L20" s="1431"/>
      <c r="M20" s="1429"/>
      <c r="N20" s="1431"/>
      <c r="O20" s="1429"/>
      <c r="P20" s="1433"/>
      <c r="Q20" s="1429"/>
      <c r="R20" s="1450"/>
      <c r="S20" s="1380"/>
      <c r="AM20" s="1379">
        <v>4</v>
      </c>
    </row>
    <row r="21" spans="1:39" s="1024" customFormat="1" x14ac:dyDescent="0.15">
      <c r="B21" s="1028"/>
      <c r="D21" s="1028"/>
      <c r="J21" s="1028"/>
      <c r="L21" s="1381"/>
      <c r="M21" s="1381"/>
      <c r="N21" s="1381"/>
      <c r="O21" s="1381"/>
      <c r="P21" s="1381"/>
      <c r="Q21" s="1028"/>
      <c r="R21" s="1376"/>
      <c r="S21" s="1376"/>
    </row>
    <row r="22" spans="1:39" s="1385" customFormat="1" ht="18" customHeight="1" x14ac:dyDescent="0.2">
      <c r="B22" s="1031"/>
      <c r="J22" s="1031"/>
      <c r="L22" s="1230"/>
      <c r="M22" s="1230"/>
      <c r="N22" s="1230"/>
      <c r="O22" s="1230"/>
      <c r="P22" s="1230"/>
      <c r="Q22" s="1031"/>
      <c r="R22" s="1435"/>
      <c r="S22" s="1435"/>
    </row>
    <row r="23" spans="1:39" s="1385" customFormat="1" ht="18" customHeight="1" x14ac:dyDescent="0.2">
      <c r="B23" s="1031"/>
      <c r="D23" s="1243" t="s">
        <v>1763</v>
      </c>
      <c r="E23" s="1243"/>
      <c r="F23" s="1243"/>
      <c r="G23" s="1243"/>
      <c r="H23" s="1466"/>
      <c r="I23" s="1466"/>
      <c r="J23" s="1466"/>
      <c r="K23" s="1466"/>
      <c r="L23" s="1230" t="s">
        <v>2284</v>
      </c>
      <c r="M23" s="1230"/>
      <c r="N23" s="1230"/>
      <c r="O23" s="1230"/>
      <c r="P23" s="1230"/>
      <c r="Q23" s="1466"/>
      <c r="R23" s="1435"/>
      <c r="S23" s="1435"/>
    </row>
    <row r="24" spans="1:39" s="1385" customFormat="1" ht="18" customHeight="1" x14ac:dyDescent="0.2">
      <c r="B24" s="1031"/>
      <c r="D24" s="1243" t="s">
        <v>1013</v>
      </c>
      <c r="E24" s="1243"/>
      <c r="F24" s="1243"/>
      <c r="G24" s="1243"/>
      <c r="H24" s="1466"/>
      <c r="I24" s="1466"/>
      <c r="J24" s="1466"/>
      <c r="K24" s="1466"/>
      <c r="L24" s="1465"/>
      <c r="M24" s="1465"/>
      <c r="N24" s="1465"/>
      <c r="O24" s="1465"/>
      <c r="P24" s="1465"/>
      <c r="Q24" s="1030"/>
      <c r="R24" s="1435"/>
      <c r="S24" s="1435"/>
    </row>
    <row r="25" spans="1:39" s="1385" customFormat="1" ht="18" customHeight="1" x14ac:dyDescent="0.2">
      <c r="B25" s="1031"/>
      <c r="D25" s="1243" t="s">
        <v>631</v>
      </c>
      <c r="E25" s="1243"/>
      <c r="F25" s="1243"/>
      <c r="G25" s="1243"/>
      <c r="H25" s="1466"/>
      <c r="I25" s="1466"/>
      <c r="J25" s="1466"/>
      <c r="K25" s="1466"/>
      <c r="L25" s="1465" t="s">
        <v>1765</v>
      </c>
      <c r="M25" s="1465"/>
      <c r="N25" s="1465"/>
      <c r="O25" s="1465"/>
      <c r="P25" s="1465"/>
      <c r="Q25" s="1466"/>
      <c r="R25" s="1435"/>
      <c r="S25" s="1435"/>
    </row>
    <row r="26" spans="1:39" s="1385" customFormat="1" ht="18" customHeight="1" x14ac:dyDescent="0.2">
      <c r="B26" s="1031"/>
      <c r="D26" s="1243"/>
      <c r="E26" s="1243"/>
      <c r="F26" s="1243"/>
      <c r="G26" s="1243"/>
      <c r="H26" s="1466"/>
      <c r="I26" s="1466"/>
      <c r="J26" s="1466"/>
      <c r="K26" s="1466"/>
      <c r="L26" s="1465"/>
      <c r="M26" s="1465"/>
      <c r="N26" s="1465"/>
      <c r="O26" s="1465"/>
      <c r="P26" s="1465"/>
      <c r="Q26" s="1030"/>
      <c r="R26" s="1435"/>
      <c r="S26" s="1435"/>
    </row>
    <row r="27" spans="1:39" s="1385" customFormat="1" ht="18" customHeight="1" x14ac:dyDescent="0.2">
      <c r="B27" s="1031"/>
      <c r="D27" s="1243"/>
      <c r="E27" s="1243"/>
      <c r="F27" s="1243"/>
      <c r="G27" s="1243"/>
      <c r="H27" s="1466"/>
      <c r="I27" s="1466"/>
      <c r="J27" s="1030"/>
      <c r="K27" s="1466"/>
      <c r="L27" s="1465"/>
      <c r="M27" s="1465"/>
      <c r="N27" s="1465"/>
      <c r="O27" s="1465"/>
      <c r="P27" s="1465"/>
      <c r="Q27" s="1030"/>
      <c r="R27" s="1435"/>
      <c r="S27" s="1435"/>
    </row>
    <row r="28" spans="1:39" s="1385" customFormat="1" ht="18" customHeight="1" x14ac:dyDescent="0.2">
      <c r="B28" s="1031"/>
      <c r="D28" s="1243"/>
      <c r="E28" s="1243"/>
      <c r="F28" s="1243"/>
      <c r="G28" s="1243"/>
      <c r="H28" s="1466"/>
      <c r="I28" s="1466"/>
      <c r="J28" s="1030"/>
      <c r="K28" s="1466"/>
      <c r="L28" s="1465"/>
      <c r="M28" s="1465"/>
      <c r="N28" s="1465"/>
      <c r="O28" s="1465"/>
      <c r="P28" s="1465"/>
      <c r="Q28" s="1030"/>
      <c r="R28" s="1435"/>
      <c r="S28" s="1435"/>
    </row>
    <row r="29" spans="1:39" s="1385" customFormat="1" ht="18" customHeight="1" x14ac:dyDescent="0.2">
      <c r="B29" s="1031"/>
      <c r="D29" s="1243"/>
      <c r="E29" s="1243"/>
      <c r="F29" s="1243"/>
      <c r="G29" s="1243"/>
      <c r="H29" s="1467"/>
      <c r="I29" s="1467"/>
      <c r="J29" s="1467"/>
      <c r="K29" s="1466"/>
      <c r="L29" s="1465"/>
      <c r="M29" s="1465"/>
      <c r="N29" s="1465"/>
      <c r="O29" s="1465"/>
      <c r="P29" s="1465"/>
      <c r="Q29" s="1466"/>
      <c r="R29" s="1435"/>
      <c r="S29" s="1435"/>
    </row>
    <row r="30" spans="1:39" s="1385" customFormat="1" ht="18" customHeight="1" x14ac:dyDescent="0.2">
      <c r="B30" s="1031"/>
      <c r="D30" s="1468" t="s">
        <v>2256</v>
      </c>
      <c r="E30" s="1468"/>
      <c r="F30" s="1468"/>
      <c r="G30" s="1468"/>
      <c r="H30" s="1467"/>
      <c r="I30" s="1467"/>
      <c r="J30" s="1467"/>
      <c r="L30" s="1383" t="s">
        <v>1761</v>
      </c>
      <c r="M30" s="1383"/>
      <c r="N30" s="1383"/>
      <c r="O30" s="1383"/>
      <c r="P30" s="1383"/>
      <c r="Q30" s="1467"/>
      <c r="R30" s="1435"/>
      <c r="S30" s="1435"/>
    </row>
    <row r="31" spans="1:39" s="1385" customFormat="1" ht="18" customHeight="1" x14ac:dyDescent="0.2">
      <c r="B31" s="1031"/>
      <c r="D31" s="1469" t="s">
        <v>2257</v>
      </c>
      <c r="E31" s="1469"/>
      <c r="F31" s="1469"/>
      <c r="G31" s="1469"/>
      <c r="H31" s="1470"/>
      <c r="I31" s="1470"/>
      <c r="J31" s="1470"/>
      <c r="K31" s="1470"/>
      <c r="L31" s="1465" t="s">
        <v>1766</v>
      </c>
      <c r="M31" s="1465"/>
      <c r="N31" s="1465"/>
      <c r="O31" s="1465"/>
      <c r="P31" s="1465"/>
      <c r="Q31" s="1466"/>
      <c r="R31" s="1435"/>
      <c r="S31" s="1435"/>
    </row>
    <row r="32" spans="1:39" s="903" customFormat="1" ht="18" customHeight="1" x14ac:dyDescent="0.2">
      <c r="B32" s="1471"/>
      <c r="D32" s="1472"/>
      <c r="E32" s="1472"/>
      <c r="F32" s="1472"/>
      <c r="G32" s="1472"/>
      <c r="J32" s="1471"/>
      <c r="Q32" s="1471"/>
      <c r="R32" s="1473"/>
      <c r="S32" s="1473"/>
    </row>
  </sheetData>
  <mergeCells count="59">
    <mergeCell ref="B1:R1"/>
    <mergeCell ref="B2:R2"/>
    <mergeCell ref="C7:C9"/>
    <mergeCell ref="D7:E7"/>
    <mergeCell ref="D8:D9"/>
    <mergeCell ref="E8:E9"/>
    <mergeCell ref="H7:H9"/>
    <mergeCell ref="I7:I9"/>
    <mergeCell ref="B3:Q3"/>
    <mergeCell ref="F7:F9"/>
    <mergeCell ref="G7:G9"/>
    <mergeCell ref="B7:B9"/>
    <mergeCell ref="B5:D5"/>
    <mergeCell ref="D32:G32"/>
    <mergeCell ref="R7:R9"/>
    <mergeCell ref="O7:O9"/>
    <mergeCell ref="P7:P9"/>
    <mergeCell ref="L29:P29"/>
    <mergeCell ref="L30:P30"/>
    <mergeCell ref="L31:P31"/>
    <mergeCell ref="L23:P23"/>
    <mergeCell ref="L24:P24"/>
    <mergeCell ref="L25:P25"/>
    <mergeCell ref="L26:P26"/>
    <mergeCell ref="L27:P27"/>
    <mergeCell ref="L8:L9"/>
    <mergeCell ref="M7:M9"/>
    <mergeCell ref="K7:L7"/>
    <mergeCell ref="K8:K9"/>
    <mergeCell ref="D31:G31"/>
    <mergeCell ref="T7:T9"/>
    <mergeCell ref="L28:P28"/>
    <mergeCell ref="Q7:Q9"/>
    <mergeCell ref="N7:N9"/>
    <mergeCell ref="D23:G23"/>
    <mergeCell ref="D24:G24"/>
    <mergeCell ref="D25:G25"/>
    <mergeCell ref="D26:G26"/>
    <mergeCell ref="D27:G27"/>
    <mergeCell ref="D28:G28"/>
    <mergeCell ref="L22:P22"/>
    <mergeCell ref="D29:G29"/>
    <mergeCell ref="D30:G30"/>
    <mergeCell ref="L21:P21"/>
    <mergeCell ref="J7:J9"/>
    <mergeCell ref="U7:U9"/>
    <mergeCell ref="V7:V9"/>
    <mergeCell ref="W7:W9"/>
    <mergeCell ref="X7:X9"/>
    <mergeCell ref="AG7:AG9"/>
    <mergeCell ref="Y8:Y9"/>
    <mergeCell ref="Z8:Z9"/>
    <mergeCell ref="AA8:AA9"/>
    <mergeCell ref="AB8:AB9"/>
    <mergeCell ref="AC8:AC9"/>
    <mergeCell ref="AD8:AD9"/>
    <mergeCell ref="AF7:AF9"/>
    <mergeCell ref="Y7:AE7"/>
    <mergeCell ref="AE8:AE9"/>
  </mergeCells>
  <phoneticPr fontId="34" type="noConversion"/>
  <printOptions horizontalCentered="1"/>
  <pageMargins left="0.34055118099999998" right="1.143700787" top="1.0374015750000001" bottom="0.70866141732283505" header="0.47244094488188998" footer="0.23622047244094499"/>
  <pageSetup paperSize="5" scale="60" firstPageNumber="8" orientation="landscape" useFirstPageNumber="1" horizontalDpi="4294967293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theme="3"/>
  </sheetPr>
  <dimension ref="A1:AQ235"/>
  <sheetViews>
    <sheetView zoomScale="82" zoomScaleNormal="82" zoomScaleSheetLayoutView="80" workbookViewId="0">
      <pane xSplit="5" ySplit="9" topLeftCell="F128" activePane="bottomRight" state="frozen"/>
      <selection pane="topRight" activeCell="F1" sqref="F1"/>
      <selection pane="bottomLeft" activeCell="A10" sqref="A10"/>
      <selection pane="bottomRight" activeCell="C128" sqref="C128:X128"/>
    </sheetView>
  </sheetViews>
  <sheetFormatPr baseColWidth="10" defaultColWidth="9.1640625" defaultRowHeight="15" x14ac:dyDescent="0.2"/>
  <cols>
    <col min="1" max="1" width="6.5" style="167" customWidth="1"/>
    <col min="2" max="2" width="24" style="1" hidden="1" customWidth="1"/>
    <col min="3" max="3" width="28.6640625" style="1" customWidth="1"/>
    <col min="4" max="5" width="15" style="167" customWidth="1"/>
    <col min="6" max="6" width="37" style="1" customWidth="1"/>
    <col min="7" max="7" width="11.5" style="1" customWidth="1"/>
    <col min="8" max="10" width="9.5" style="1" customWidth="1"/>
    <col min="11" max="11" width="11.5" style="1" customWidth="1"/>
    <col min="12" max="12" width="12.5" style="1" customWidth="1"/>
    <col min="13" max="13" width="10.1640625" style="1" customWidth="1"/>
    <col min="14" max="14" width="9.1640625" style="1" hidden="1" customWidth="1"/>
    <col min="15" max="15" width="8" style="1" hidden="1" customWidth="1"/>
    <col min="16" max="16" width="5.83203125" style="1" hidden="1" customWidth="1"/>
    <col min="17" max="17" width="6.5" style="1" hidden="1" customWidth="1"/>
    <col min="18" max="18" width="12.33203125" style="1" customWidth="1"/>
    <col min="19" max="19" width="14.83203125" style="1" customWidth="1"/>
    <col min="20" max="20" width="0" style="1" hidden="1" customWidth="1"/>
    <col min="21" max="21" width="9.5" style="1" hidden="1" customWidth="1"/>
    <col min="22" max="22" width="6.5" style="1" hidden="1" customWidth="1"/>
    <col min="23" max="23" width="7.6640625" style="1" hidden="1" customWidth="1"/>
    <col min="24" max="24" width="19.33203125" style="733" customWidth="1"/>
    <col min="25" max="27" width="14" style="167" customWidth="1"/>
    <col min="28" max="28" width="9.1640625" style="1" customWidth="1"/>
    <col min="29" max="29" width="36.6640625" style="167" customWidth="1"/>
    <col min="30" max="30" width="25.5" style="1" customWidth="1"/>
    <col min="31" max="31" width="11.83203125" style="1" customWidth="1"/>
    <col min="32" max="32" width="23.33203125" style="1" hidden="1" customWidth="1"/>
    <col min="33" max="33" width="6.5" style="1" hidden="1" customWidth="1"/>
    <col min="34" max="34" width="2.33203125" style="1" hidden="1" customWidth="1"/>
    <col min="35" max="16384" width="9.1640625" style="1"/>
  </cols>
  <sheetData>
    <row r="1" spans="1:43" ht="21" x14ac:dyDescent="0.25">
      <c r="A1" s="1089" t="s">
        <v>1021</v>
      </c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  <c r="P1" s="1089"/>
      <c r="Q1" s="1089"/>
      <c r="R1" s="1089"/>
      <c r="S1" s="1089"/>
      <c r="T1" s="1089"/>
      <c r="U1" s="1089"/>
      <c r="V1" s="1089"/>
      <c r="W1" s="1089"/>
      <c r="X1" s="1089"/>
      <c r="Y1" s="1089"/>
      <c r="Z1" s="1089"/>
      <c r="AA1" s="1089"/>
      <c r="AB1" s="1089"/>
      <c r="AC1" s="1089"/>
      <c r="AD1" s="1089"/>
      <c r="AE1" s="1089"/>
      <c r="AF1" s="250"/>
      <c r="AG1" s="250"/>
      <c r="AH1" s="250"/>
      <c r="AI1" s="250"/>
      <c r="AJ1" s="250"/>
      <c r="AK1" s="250"/>
      <c r="AL1" s="250"/>
    </row>
    <row r="2" spans="1:43" ht="21" x14ac:dyDescent="0.25">
      <c r="A2" s="1089" t="e">
        <f>'KIB D'!B2:Q2</f>
        <v>#VALUE!</v>
      </c>
      <c r="B2" s="1089"/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089"/>
      <c r="V2" s="1089"/>
      <c r="W2" s="1089"/>
      <c r="X2" s="1089"/>
      <c r="Y2" s="1089"/>
      <c r="Z2" s="1089"/>
      <c r="AA2" s="1089"/>
      <c r="AB2" s="1089"/>
      <c r="AC2" s="1089"/>
      <c r="AD2" s="1089"/>
      <c r="AE2" s="1089"/>
      <c r="AF2" s="250"/>
      <c r="AG2" s="250"/>
      <c r="AH2" s="250"/>
      <c r="AI2" s="250"/>
      <c r="AJ2" s="250"/>
      <c r="AK2" s="250"/>
    </row>
    <row r="3" spans="1:43" ht="21" x14ac:dyDescent="0.25">
      <c r="A3" s="1089" t="e">
        <f>'KIB D'!B3:Q3</f>
        <v>#VALUE!</v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089"/>
      <c r="T3" s="1089"/>
      <c r="U3" s="1089"/>
      <c r="V3" s="1089"/>
      <c r="W3" s="1089"/>
      <c r="X3" s="1089"/>
      <c r="Y3" s="1089"/>
      <c r="Z3" s="1089"/>
      <c r="AA3" s="1089"/>
      <c r="AB3" s="1089"/>
      <c r="AC3" s="1089"/>
      <c r="AD3" s="1089"/>
      <c r="AE3" s="1089"/>
      <c r="AF3" s="250"/>
      <c r="AG3" s="250"/>
      <c r="AH3" s="250"/>
      <c r="AI3" s="250"/>
      <c r="AJ3" s="250"/>
      <c r="AK3" s="250"/>
    </row>
    <row r="4" spans="1:43" ht="26" x14ac:dyDescent="0.3">
      <c r="A4" s="556"/>
      <c r="B4" s="246"/>
      <c r="C4" s="283"/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735"/>
      <c r="Y4" s="246"/>
      <c r="Z4" s="831"/>
      <c r="AA4" s="246"/>
      <c r="AB4" s="246"/>
      <c r="AC4" s="246"/>
      <c r="AD4" s="246"/>
      <c r="AE4" s="246"/>
      <c r="AF4" s="246"/>
      <c r="AG4" s="246"/>
      <c r="AH4" s="246"/>
    </row>
    <row r="5" spans="1:43" ht="16" thickBot="1" x14ac:dyDescent="0.25">
      <c r="A5" s="1184" t="s">
        <v>896</v>
      </c>
      <c r="B5" s="1184"/>
      <c r="C5" s="1184"/>
      <c r="D5" s="1184"/>
      <c r="E5" s="1184"/>
      <c r="F5" s="1184"/>
      <c r="G5" s="626"/>
      <c r="H5" s="626"/>
      <c r="I5" s="626"/>
      <c r="J5" s="626"/>
      <c r="K5" s="626"/>
      <c r="L5" s="626"/>
      <c r="M5" s="626"/>
      <c r="N5" s="626"/>
      <c r="O5" s="626"/>
      <c r="P5" s="626"/>
      <c r="Q5" s="626"/>
      <c r="R5" s="626"/>
      <c r="S5" s="626"/>
      <c r="T5" s="626"/>
      <c r="U5" s="626"/>
      <c r="V5" s="626"/>
      <c r="W5" s="626"/>
      <c r="X5" s="736"/>
      <c r="Y5" s="627"/>
      <c r="Z5" s="627"/>
      <c r="AA5" s="627"/>
      <c r="AB5" s="626"/>
      <c r="AC5" s="627"/>
      <c r="AD5" s="626"/>
      <c r="AE5" s="626"/>
    </row>
    <row r="6" spans="1:43" s="236" customFormat="1" ht="36" customHeight="1" thickTop="1" x14ac:dyDescent="0.2">
      <c r="A6" s="1185" t="s">
        <v>918</v>
      </c>
      <c r="B6" s="1188" t="s">
        <v>4</v>
      </c>
      <c r="C6" s="1160" t="s">
        <v>919</v>
      </c>
      <c r="D6" s="1160" t="s">
        <v>926</v>
      </c>
      <c r="E6" s="1169" t="s">
        <v>927</v>
      </c>
      <c r="F6" s="1160" t="s">
        <v>999</v>
      </c>
      <c r="G6" s="1160"/>
      <c r="H6" s="1160" t="s">
        <v>1007</v>
      </c>
      <c r="I6" s="1160"/>
      <c r="J6" s="1160"/>
      <c r="K6" s="1160" t="s">
        <v>1008</v>
      </c>
      <c r="L6" s="1160"/>
      <c r="M6" s="1177" t="s">
        <v>767</v>
      </c>
      <c r="N6" s="1174" t="s">
        <v>19</v>
      </c>
      <c r="O6" s="1128" t="s">
        <v>20</v>
      </c>
      <c r="P6" s="1128" t="s">
        <v>21</v>
      </c>
      <c r="Q6" s="1128" t="s">
        <v>22</v>
      </c>
      <c r="R6" s="1128" t="s">
        <v>1006</v>
      </c>
      <c r="S6" s="1160" t="s">
        <v>980</v>
      </c>
      <c r="T6" s="1128" t="s">
        <v>24</v>
      </c>
      <c r="U6" s="594"/>
      <c r="V6" s="594"/>
      <c r="W6" s="594"/>
      <c r="X6" s="1178" t="s">
        <v>958</v>
      </c>
      <c r="Y6" s="1128" t="s">
        <v>1325</v>
      </c>
      <c r="Z6" s="1145" t="s">
        <v>959</v>
      </c>
      <c r="AA6" s="801"/>
      <c r="AB6" s="1128" t="s">
        <v>1321</v>
      </c>
      <c r="AC6" s="1128"/>
      <c r="AD6" s="1128"/>
      <c r="AE6" s="1137" t="s">
        <v>959</v>
      </c>
      <c r="AF6" s="1075" t="s">
        <v>29</v>
      </c>
      <c r="AG6" s="1073"/>
      <c r="AH6" s="1073"/>
    </row>
    <row r="7" spans="1:43" s="166" customFormat="1" ht="31.5" customHeight="1" x14ac:dyDescent="0.2">
      <c r="A7" s="1186"/>
      <c r="B7" s="1189"/>
      <c r="C7" s="1161"/>
      <c r="D7" s="1161"/>
      <c r="E7" s="1170"/>
      <c r="F7" s="1161" t="s">
        <v>1000</v>
      </c>
      <c r="G7" s="1161" t="s">
        <v>1001</v>
      </c>
      <c r="H7" s="1161" t="s">
        <v>1002</v>
      </c>
      <c r="I7" s="1161" t="s">
        <v>1003</v>
      </c>
      <c r="J7" s="1161" t="s">
        <v>956</v>
      </c>
      <c r="K7" s="1172" t="s">
        <v>1004</v>
      </c>
      <c r="L7" s="1172" t="s">
        <v>1005</v>
      </c>
      <c r="M7" s="1172"/>
      <c r="N7" s="1175"/>
      <c r="O7" s="1129"/>
      <c r="P7" s="1129"/>
      <c r="Q7" s="1129"/>
      <c r="R7" s="1129"/>
      <c r="S7" s="1161"/>
      <c r="T7" s="1129"/>
      <c r="U7" s="595" t="s">
        <v>48</v>
      </c>
      <c r="V7" s="595" t="s">
        <v>49</v>
      </c>
      <c r="W7" s="595" t="s">
        <v>50</v>
      </c>
      <c r="X7" s="1179"/>
      <c r="Y7" s="1129"/>
      <c r="Z7" s="1146"/>
      <c r="AA7" s="801"/>
      <c r="AB7" s="1129" t="s">
        <v>1324</v>
      </c>
      <c r="AC7" s="1182" t="s">
        <v>1322</v>
      </c>
      <c r="AD7" s="1182" t="s">
        <v>1323</v>
      </c>
      <c r="AE7" s="1138"/>
      <c r="AF7" s="1168" t="s">
        <v>55</v>
      </c>
      <c r="AG7" s="1074" t="s">
        <v>56</v>
      </c>
      <c r="AH7" s="1075"/>
    </row>
    <row r="8" spans="1:43" s="166" customFormat="1" ht="1.5" customHeight="1" thickBot="1" x14ac:dyDescent="0.25">
      <c r="A8" s="1187"/>
      <c r="B8" s="1190"/>
      <c r="C8" s="1162"/>
      <c r="D8" s="1162"/>
      <c r="E8" s="722"/>
      <c r="F8" s="1162"/>
      <c r="G8" s="1162"/>
      <c r="H8" s="1162"/>
      <c r="I8" s="1162"/>
      <c r="J8" s="1162"/>
      <c r="K8" s="1173"/>
      <c r="L8" s="1173"/>
      <c r="M8" s="1173"/>
      <c r="N8" s="1176"/>
      <c r="O8" s="1171"/>
      <c r="P8" s="1171"/>
      <c r="Q8" s="1171"/>
      <c r="R8" s="1171"/>
      <c r="S8" s="1162"/>
      <c r="T8" s="1171"/>
      <c r="U8" s="597"/>
      <c r="V8" s="597"/>
      <c r="W8" s="597"/>
      <c r="X8" s="1180"/>
      <c r="Y8" s="1171"/>
      <c r="Z8" s="744"/>
      <c r="AA8" s="801"/>
      <c r="AB8" s="1171"/>
      <c r="AC8" s="1183"/>
      <c r="AD8" s="1183"/>
      <c r="AE8" s="1181"/>
      <c r="AF8" s="1168"/>
      <c r="AG8" s="557" t="s">
        <v>57</v>
      </c>
      <c r="AH8" s="113" t="s">
        <v>58</v>
      </c>
    </row>
    <row r="9" spans="1:43" s="166" customFormat="1" ht="21" customHeight="1" thickTop="1" x14ac:dyDescent="0.2">
      <c r="A9" s="598">
        <v>1</v>
      </c>
      <c r="B9" s="599">
        <v>2</v>
      </c>
      <c r="C9" s="600">
        <v>2</v>
      </c>
      <c r="D9" s="600">
        <v>3</v>
      </c>
      <c r="E9" s="600"/>
      <c r="F9" s="600">
        <v>5</v>
      </c>
      <c r="G9" s="600">
        <v>6</v>
      </c>
      <c r="H9" s="599">
        <v>7</v>
      </c>
      <c r="I9" s="600">
        <v>8</v>
      </c>
      <c r="J9" s="600">
        <v>9</v>
      </c>
      <c r="K9" s="599">
        <v>10</v>
      </c>
      <c r="L9" s="600">
        <v>11</v>
      </c>
      <c r="M9" s="600">
        <v>12</v>
      </c>
      <c r="N9" s="600">
        <v>31</v>
      </c>
      <c r="O9" s="599">
        <v>32</v>
      </c>
      <c r="P9" s="600">
        <v>33</v>
      </c>
      <c r="Q9" s="600">
        <v>34</v>
      </c>
      <c r="R9" s="600">
        <v>13</v>
      </c>
      <c r="S9" s="599">
        <v>14</v>
      </c>
      <c r="T9" s="600">
        <v>36</v>
      </c>
      <c r="U9" s="600">
        <v>37</v>
      </c>
      <c r="V9" s="599">
        <v>38</v>
      </c>
      <c r="W9" s="600">
        <v>39</v>
      </c>
      <c r="X9" s="740">
        <v>15</v>
      </c>
      <c r="Y9" s="599">
        <v>41</v>
      </c>
      <c r="Z9" s="599"/>
      <c r="AA9" s="822"/>
      <c r="AB9" s="600">
        <v>42</v>
      </c>
      <c r="AC9" s="600">
        <v>43</v>
      </c>
      <c r="AD9" s="599">
        <v>44</v>
      </c>
      <c r="AE9" s="601">
        <v>16</v>
      </c>
      <c r="AF9" s="352">
        <v>46</v>
      </c>
      <c r="AG9" s="11">
        <v>47</v>
      </c>
      <c r="AH9" s="3">
        <v>48</v>
      </c>
    </row>
    <row r="10" spans="1:43" s="166" customFormat="1" ht="26.25" hidden="1" customHeight="1" x14ac:dyDescent="0.2">
      <c r="A10" s="621">
        <v>1</v>
      </c>
      <c r="B10" s="252"/>
      <c r="C10" s="252" t="s">
        <v>59</v>
      </c>
      <c r="D10" s="91"/>
      <c r="E10" s="91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35"/>
      <c r="S10" s="235"/>
      <c r="T10" s="235"/>
      <c r="U10" s="235"/>
      <c r="V10" s="235"/>
      <c r="W10" s="235"/>
      <c r="X10" s="694"/>
      <c r="Y10" s="629"/>
      <c r="Z10" s="629"/>
      <c r="AA10" s="823"/>
      <c r="AB10" s="628"/>
      <c r="AC10" s="629"/>
      <c r="AD10" s="628"/>
      <c r="AE10" s="632"/>
      <c r="AF10" s="284"/>
      <c r="AG10" s="67"/>
      <c r="AH10" s="67"/>
      <c r="AM10" s="286">
        <v>5</v>
      </c>
      <c r="AO10" s="715" t="str">
        <f>"0"&amp;AM10&amp;"."&amp;"0"&amp;AM11&amp;"."&amp;"0"&amp;AM12&amp;"."&amp;"0"&amp;AM13&amp;"."&amp;"0"&amp;AM14</f>
        <v>05.017.01.06.03</v>
      </c>
    </row>
    <row r="11" spans="1:43" s="613" customFormat="1" ht="26.25" hidden="1" customHeight="1" x14ac:dyDescent="0.2">
      <c r="A11" s="609" t="s">
        <v>611</v>
      </c>
      <c r="B11" s="373" t="s">
        <v>612</v>
      </c>
      <c r="C11" s="373" t="s">
        <v>768</v>
      </c>
      <c r="D11" s="625"/>
      <c r="E11" s="723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S11" s="235"/>
      <c r="T11" s="235"/>
      <c r="U11" s="235"/>
      <c r="V11" s="235"/>
      <c r="W11" s="235"/>
      <c r="X11" s="696">
        <f>SUM(X12)</f>
        <v>287564039.75008082</v>
      </c>
      <c r="Y11" s="625"/>
      <c r="Z11" s="745"/>
      <c r="AA11" s="484"/>
      <c r="AB11" s="235"/>
      <c r="AC11" s="625"/>
      <c r="AD11" s="235"/>
      <c r="AE11" s="632"/>
      <c r="AF11" s="611"/>
      <c r="AG11" s="612"/>
      <c r="AH11" s="612"/>
      <c r="AI11" s="286"/>
      <c r="AJ11" s="286"/>
      <c r="AK11" s="286"/>
      <c r="AL11" s="286"/>
      <c r="AM11" s="286">
        <v>17</v>
      </c>
      <c r="AN11" s="286"/>
      <c r="AO11" s="286"/>
      <c r="AP11" s="286"/>
      <c r="AQ11" s="286"/>
    </row>
    <row r="12" spans="1:43" s="616" customFormat="1" ht="26.25" hidden="1" customHeight="1" x14ac:dyDescent="0.2">
      <c r="A12" s="609" t="s">
        <v>613</v>
      </c>
      <c r="B12" s="373" t="s">
        <v>614</v>
      </c>
      <c r="C12" s="373" t="s">
        <v>994</v>
      </c>
      <c r="D12" s="625"/>
      <c r="E12" s="723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235"/>
      <c r="X12" s="696">
        <f>SUM(X13:X216)</f>
        <v>287564039.75008082</v>
      </c>
      <c r="Y12" s="625"/>
      <c r="Z12" s="745"/>
      <c r="AA12" s="484"/>
      <c r="AB12" s="235"/>
      <c r="AC12" s="625"/>
      <c r="AD12" s="235"/>
      <c r="AE12" s="632"/>
      <c r="AF12" s="614"/>
      <c r="AG12" s="615"/>
      <c r="AH12" s="615"/>
      <c r="AI12" s="663"/>
      <c r="AJ12" s="286"/>
      <c r="AK12" s="286"/>
      <c r="AL12" s="286"/>
      <c r="AM12" s="286">
        <v>1</v>
      </c>
      <c r="AN12" s="286"/>
      <c r="AO12" s="286"/>
      <c r="AP12" s="286"/>
      <c r="AQ12" s="286"/>
    </row>
    <row r="13" spans="1:43" s="616" customFormat="1" ht="26.25" hidden="1" customHeight="1" x14ac:dyDescent="0.2">
      <c r="A13" s="567">
        <v>1</v>
      </c>
      <c r="B13" s="235" t="s">
        <v>615</v>
      </c>
      <c r="C13" s="630" t="s">
        <v>951</v>
      </c>
      <c r="D13" s="623" t="s">
        <v>1298</v>
      </c>
      <c r="E13" s="623"/>
      <c r="F13" s="235"/>
      <c r="G13" s="623" t="s">
        <v>998</v>
      </c>
      <c r="H13" s="235"/>
      <c r="I13" s="235"/>
      <c r="J13" s="235"/>
      <c r="K13" s="235"/>
      <c r="L13" s="235"/>
      <c r="M13" s="235"/>
      <c r="N13" s="83" t="s">
        <v>72</v>
      </c>
      <c r="O13" s="83" t="s">
        <v>72</v>
      </c>
      <c r="P13" s="83" t="s">
        <v>72</v>
      </c>
      <c r="Q13" s="83" t="s">
        <v>72</v>
      </c>
      <c r="R13" s="623">
        <v>2007</v>
      </c>
      <c r="S13" s="623" t="s">
        <v>81</v>
      </c>
      <c r="T13" s="623">
        <v>2007</v>
      </c>
      <c r="U13" s="622"/>
      <c r="V13" s="622"/>
      <c r="W13" s="622"/>
      <c r="X13" s="737">
        <f>'[13]DPKP " 2007 "'!$AQ$297</f>
        <v>3331500</v>
      </c>
      <c r="Y13" s="623" t="s">
        <v>421</v>
      </c>
      <c r="Z13" s="623"/>
      <c r="AA13" s="824"/>
      <c r="AB13" s="633" t="s">
        <v>72</v>
      </c>
      <c r="AC13" s="623" t="s">
        <v>647</v>
      </c>
      <c r="AD13" s="622" t="s">
        <v>646</v>
      </c>
      <c r="AE13" s="631" t="s">
        <v>972</v>
      </c>
      <c r="AF13" s="617" t="s">
        <v>646</v>
      </c>
      <c r="AG13" s="618" t="s">
        <v>72</v>
      </c>
      <c r="AH13" s="618" t="s">
        <v>72</v>
      </c>
      <c r="AI13" s="663"/>
      <c r="AJ13" s="286"/>
      <c r="AK13" s="286"/>
      <c r="AL13" s="286"/>
      <c r="AM13" s="286">
        <v>6</v>
      </c>
      <c r="AN13" s="286"/>
      <c r="AO13" s="286"/>
      <c r="AP13" s="286"/>
      <c r="AQ13" s="286"/>
    </row>
    <row r="14" spans="1:43" s="616" customFormat="1" ht="34.5" hidden="1" customHeight="1" x14ac:dyDescent="0.2">
      <c r="A14" s="567">
        <v>2</v>
      </c>
      <c r="B14" s="235"/>
      <c r="C14" s="630" t="s">
        <v>995</v>
      </c>
      <c r="D14" s="623" t="s">
        <v>1299</v>
      </c>
      <c r="E14" s="623"/>
      <c r="F14" s="235"/>
      <c r="G14" s="623" t="s">
        <v>998</v>
      </c>
      <c r="H14" s="235"/>
      <c r="I14" s="235"/>
      <c r="J14" s="235"/>
      <c r="K14" s="235"/>
      <c r="L14" s="235"/>
      <c r="M14" s="235"/>
      <c r="N14" s="83"/>
      <c r="O14" s="83"/>
      <c r="P14" s="83"/>
      <c r="Q14" s="83"/>
      <c r="R14" s="623">
        <v>2013</v>
      </c>
      <c r="S14" s="623" t="s">
        <v>81</v>
      </c>
      <c r="T14" s="623"/>
      <c r="U14" s="622"/>
      <c r="V14" s="622"/>
      <c r="W14" s="622"/>
      <c r="X14" s="737">
        <v>24000000</v>
      </c>
      <c r="Y14" s="623"/>
      <c r="Z14" s="623"/>
      <c r="AA14" s="824"/>
      <c r="AB14" s="633"/>
      <c r="AC14" s="623"/>
      <c r="AD14" s="622"/>
      <c r="AE14" s="631" t="s">
        <v>972</v>
      </c>
      <c r="AF14" s="617"/>
      <c r="AG14" s="618"/>
      <c r="AH14" s="618"/>
      <c r="AI14" s="663"/>
      <c r="AJ14" s="286"/>
      <c r="AK14" s="286"/>
      <c r="AL14" s="286"/>
      <c r="AM14" s="286">
        <v>3</v>
      </c>
      <c r="AN14" s="286"/>
      <c r="AO14" s="286"/>
      <c r="AP14" s="286"/>
      <c r="AQ14" s="286"/>
    </row>
    <row r="15" spans="1:43" s="616" customFormat="1" ht="34.5" hidden="1" customHeight="1" x14ac:dyDescent="0.2">
      <c r="A15" s="567">
        <v>3</v>
      </c>
      <c r="B15" s="235"/>
      <c r="C15" s="630" t="s">
        <v>1024</v>
      </c>
      <c r="D15" s="623" t="s">
        <v>1300</v>
      </c>
      <c r="E15" s="623"/>
      <c r="F15" s="235"/>
      <c r="G15" s="623"/>
      <c r="H15" s="235"/>
      <c r="I15" s="235"/>
      <c r="J15" s="235"/>
      <c r="K15" s="235"/>
      <c r="L15" s="235"/>
      <c r="M15" s="685">
        <v>5</v>
      </c>
      <c r="N15" s="83"/>
      <c r="O15" s="83"/>
      <c r="P15" s="83"/>
      <c r="Q15" s="83"/>
      <c r="R15" s="623">
        <v>2017</v>
      </c>
      <c r="S15" s="623" t="s">
        <v>81</v>
      </c>
      <c r="T15" s="623"/>
      <c r="U15" s="622"/>
      <c r="V15" s="622"/>
      <c r="W15" s="622"/>
      <c r="X15" s="737">
        <v>750000</v>
      </c>
      <c r="Y15" s="623"/>
      <c r="Z15" s="623"/>
      <c r="AA15" s="824"/>
      <c r="AB15" s="633"/>
      <c r="AC15" s="623"/>
      <c r="AD15" s="622"/>
      <c r="AE15" s="631" t="s">
        <v>972</v>
      </c>
      <c r="AF15" s="617"/>
      <c r="AG15" s="618"/>
      <c r="AH15" s="618"/>
      <c r="AI15" s="663"/>
      <c r="AJ15" s="286"/>
      <c r="AK15" s="286"/>
      <c r="AL15" s="286"/>
      <c r="AM15" s="286"/>
      <c r="AN15" s="286"/>
      <c r="AO15" s="286"/>
      <c r="AP15" s="286"/>
      <c r="AQ15" s="286"/>
    </row>
    <row r="16" spans="1:43" s="616" customFormat="1" ht="34.5" hidden="1" customHeight="1" x14ac:dyDescent="0.2">
      <c r="A16" s="567">
        <v>4</v>
      </c>
      <c r="B16" s="235"/>
      <c r="C16" s="630" t="s">
        <v>1025</v>
      </c>
      <c r="D16" s="623" t="s">
        <v>1306</v>
      </c>
      <c r="E16" s="623"/>
      <c r="F16" s="235"/>
      <c r="G16" s="623"/>
      <c r="H16" s="235"/>
      <c r="I16" s="235"/>
      <c r="J16" s="235"/>
      <c r="K16" s="235"/>
      <c r="L16" s="235"/>
      <c r="M16" s="685">
        <v>5</v>
      </c>
      <c r="N16" s="83"/>
      <c r="O16" s="83"/>
      <c r="P16" s="83"/>
      <c r="Q16" s="83"/>
      <c r="R16" s="623">
        <v>2017</v>
      </c>
      <c r="S16" s="623" t="s">
        <v>81</v>
      </c>
      <c r="T16" s="623"/>
      <c r="U16" s="622"/>
      <c r="V16" s="622"/>
      <c r="W16" s="622"/>
      <c r="X16" s="737">
        <v>665000</v>
      </c>
      <c r="Y16" s="623"/>
      <c r="Z16" s="623"/>
      <c r="AA16" s="824"/>
      <c r="AB16" s="633"/>
      <c r="AC16" s="623"/>
      <c r="AD16" s="622"/>
      <c r="AE16" s="631" t="s">
        <v>972</v>
      </c>
      <c r="AF16" s="617"/>
      <c r="AG16" s="618"/>
      <c r="AH16" s="618"/>
      <c r="AI16" s="663"/>
      <c r="AJ16" s="286"/>
      <c r="AK16" s="286"/>
      <c r="AL16" s="286"/>
      <c r="AM16" s="286"/>
      <c r="AN16" s="286"/>
      <c r="AO16" s="286"/>
      <c r="AP16" s="286"/>
      <c r="AQ16" s="286"/>
    </row>
    <row r="17" spans="1:43" s="616" customFormat="1" ht="34.5" hidden="1" customHeight="1" x14ac:dyDescent="0.2">
      <c r="A17" s="567">
        <v>5</v>
      </c>
      <c r="B17" s="235"/>
      <c r="C17" s="630" t="s">
        <v>1026</v>
      </c>
      <c r="D17" s="623" t="s">
        <v>1306</v>
      </c>
      <c r="E17" s="623"/>
      <c r="F17" s="235"/>
      <c r="G17" s="623"/>
      <c r="H17" s="235"/>
      <c r="I17" s="235"/>
      <c r="J17" s="235"/>
      <c r="K17" s="235"/>
      <c r="L17" s="235"/>
      <c r="M17" s="685">
        <v>5</v>
      </c>
      <c r="N17" s="83"/>
      <c r="O17" s="83"/>
      <c r="P17" s="83"/>
      <c r="Q17" s="83"/>
      <c r="R17" s="623">
        <v>2017</v>
      </c>
      <c r="S17" s="623" t="s">
        <v>81</v>
      </c>
      <c r="T17" s="623"/>
      <c r="U17" s="622"/>
      <c r="V17" s="622"/>
      <c r="W17" s="622"/>
      <c r="X17" s="737">
        <v>2260000</v>
      </c>
      <c r="Y17" s="623"/>
      <c r="Z17" s="623"/>
      <c r="AA17" s="824"/>
      <c r="AB17" s="633"/>
      <c r="AC17" s="623"/>
      <c r="AD17" s="622"/>
      <c r="AE17" s="631" t="s">
        <v>972</v>
      </c>
      <c r="AF17" s="617"/>
      <c r="AG17" s="618"/>
      <c r="AH17" s="618"/>
      <c r="AI17" s="663"/>
      <c r="AJ17" s="286"/>
      <c r="AK17" s="286"/>
      <c r="AL17" s="286"/>
      <c r="AM17" s="286"/>
      <c r="AN17" s="286"/>
      <c r="AO17" s="286"/>
      <c r="AP17" s="286"/>
      <c r="AQ17" s="286"/>
    </row>
    <row r="18" spans="1:43" s="616" customFormat="1" ht="34.5" hidden="1" customHeight="1" x14ac:dyDescent="0.2">
      <c r="A18" s="567">
        <v>6</v>
      </c>
      <c r="B18" s="235"/>
      <c r="C18" s="630" t="s">
        <v>1027</v>
      </c>
      <c r="D18" s="623" t="s">
        <v>1301</v>
      </c>
      <c r="E18" s="623"/>
      <c r="F18" s="235"/>
      <c r="G18" s="623"/>
      <c r="H18" s="235"/>
      <c r="I18" s="235"/>
      <c r="J18" s="235"/>
      <c r="K18" s="235"/>
      <c r="L18" s="235"/>
      <c r="M18" s="685">
        <v>5</v>
      </c>
      <c r="N18" s="83"/>
      <c r="O18" s="83"/>
      <c r="P18" s="83"/>
      <c r="Q18" s="83"/>
      <c r="R18" s="623">
        <v>2017</v>
      </c>
      <c r="S18" s="623" t="s">
        <v>81</v>
      </c>
      <c r="T18" s="623"/>
      <c r="U18" s="622"/>
      <c r="V18" s="622"/>
      <c r="W18" s="622"/>
      <c r="X18" s="737">
        <v>575000</v>
      </c>
      <c r="Y18" s="623"/>
      <c r="Z18" s="623"/>
      <c r="AA18" s="824"/>
      <c r="AB18" s="633"/>
      <c r="AC18" s="623"/>
      <c r="AD18" s="622"/>
      <c r="AE18" s="631" t="s">
        <v>972</v>
      </c>
      <c r="AF18" s="617"/>
      <c r="AG18" s="618"/>
      <c r="AH18" s="618"/>
      <c r="AI18" s="663"/>
      <c r="AJ18" s="286"/>
      <c r="AK18" s="286"/>
      <c r="AL18" s="286"/>
      <c r="AM18" s="286"/>
      <c r="AN18" s="286"/>
      <c r="AO18" s="286"/>
      <c r="AP18" s="286"/>
      <c r="AQ18" s="286"/>
    </row>
    <row r="19" spans="1:43" s="616" customFormat="1" ht="34.5" hidden="1" customHeight="1" x14ac:dyDescent="0.2">
      <c r="A19" s="567">
        <v>7</v>
      </c>
      <c r="B19" s="235"/>
      <c r="C19" s="630" t="s">
        <v>1028</v>
      </c>
      <c r="D19" s="623" t="s">
        <v>1301</v>
      </c>
      <c r="E19" s="623"/>
      <c r="F19" s="235"/>
      <c r="G19" s="623"/>
      <c r="H19" s="235"/>
      <c r="I19" s="235"/>
      <c r="J19" s="235"/>
      <c r="K19" s="235"/>
      <c r="L19" s="235"/>
      <c r="M19" s="685">
        <v>4</v>
      </c>
      <c r="N19" s="83"/>
      <c r="O19" s="83"/>
      <c r="P19" s="83"/>
      <c r="Q19" s="83"/>
      <c r="R19" s="623">
        <v>2017</v>
      </c>
      <c r="S19" s="623" t="s">
        <v>81</v>
      </c>
      <c r="T19" s="623"/>
      <c r="U19" s="622"/>
      <c r="V19" s="622"/>
      <c r="W19" s="622"/>
      <c r="X19" s="737">
        <v>440000</v>
      </c>
      <c r="Y19" s="623"/>
      <c r="Z19" s="623"/>
      <c r="AA19" s="824"/>
      <c r="AB19" s="633"/>
      <c r="AC19" s="623"/>
      <c r="AD19" s="622"/>
      <c r="AE19" s="631" t="s">
        <v>972</v>
      </c>
      <c r="AF19" s="617"/>
      <c r="AG19" s="618"/>
      <c r="AH19" s="618"/>
      <c r="AI19" s="663"/>
      <c r="AJ19" s="286"/>
      <c r="AK19" s="286"/>
      <c r="AL19" s="286"/>
      <c r="AM19" s="286"/>
      <c r="AN19" s="286"/>
      <c r="AO19" s="286"/>
      <c r="AP19" s="286"/>
      <c r="AQ19" s="286"/>
    </row>
    <row r="20" spans="1:43" s="616" customFormat="1" ht="34.5" hidden="1" customHeight="1" x14ac:dyDescent="0.2">
      <c r="A20" s="567">
        <v>8</v>
      </c>
      <c r="B20" s="235"/>
      <c r="C20" s="630" t="s">
        <v>1029</v>
      </c>
      <c r="D20" s="623" t="s">
        <v>1301</v>
      </c>
      <c r="E20" s="623"/>
      <c r="F20" s="235"/>
      <c r="G20" s="623"/>
      <c r="H20" s="235"/>
      <c r="I20" s="235"/>
      <c r="J20" s="235"/>
      <c r="K20" s="235"/>
      <c r="L20" s="235"/>
      <c r="M20" s="685">
        <v>5</v>
      </c>
      <c r="N20" s="83"/>
      <c r="O20" s="83"/>
      <c r="P20" s="83"/>
      <c r="Q20" s="83"/>
      <c r="R20" s="623">
        <v>2017</v>
      </c>
      <c r="S20" s="623" t="s">
        <v>81</v>
      </c>
      <c r="T20" s="623"/>
      <c r="U20" s="622"/>
      <c r="V20" s="622"/>
      <c r="W20" s="622"/>
      <c r="X20" s="737">
        <v>2250000</v>
      </c>
      <c r="Y20" s="623"/>
      <c r="Z20" s="623"/>
      <c r="AA20" s="824"/>
      <c r="AB20" s="633"/>
      <c r="AC20" s="623"/>
      <c r="AD20" s="622"/>
      <c r="AE20" s="631" t="s">
        <v>972</v>
      </c>
      <c r="AF20" s="617"/>
      <c r="AG20" s="618"/>
      <c r="AH20" s="618"/>
      <c r="AI20" s="663"/>
      <c r="AJ20" s="286"/>
      <c r="AK20" s="286"/>
      <c r="AL20" s="286"/>
      <c r="AM20" s="286"/>
      <c r="AN20" s="286"/>
      <c r="AO20" s="286"/>
      <c r="AP20" s="286"/>
      <c r="AQ20" s="286"/>
    </row>
    <row r="21" spans="1:43" s="616" customFormat="1" ht="34.5" hidden="1" customHeight="1" x14ac:dyDescent="0.2">
      <c r="A21" s="567">
        <v>9</v>
      </c>
      <c r="B21" s="235"/>
      <c r="C21" s="630" t="s">
        <v>1030</v>
      </c>
      <c r="D21" s="623" t="s">
        <v>1307</v>
      </c>
      <c r="E21" s="623"/>
      <c r="F21" s="235"/>
      <c r="G21" s="623"/>
      <c r="H21" s="235"/>
      <c r="I21" s="235"/>
      <c r="J21" s="235"/>
      <c r="K21" s="235"/>
      <c r="L21" s="235"/>
      <c r="M21" s="685">
        <v>5</v>
      </c>
      <c r="N21" s="83"/>
      <c r="O21" s="83"/>
      <c r="P21" s="83"/>
      <c r="Q21" s="83"/>
      <c r="R21" s="623">
        <v>2017</v>
      </c>
      <c r="S21" s="623" t="s">
        <v>81</v>
      </c>
      <c r="T21" s="623"/>
      <c r="U21" s="622"/>
      <c r="V21" s="622"/>
      <c r="W21" s="622"/>
      <c r="X21" s="737">
        <v>580000</v>
      </c>
      <c r="Y21" s="623"/>
      <c r="Z21" s="623"/>
      <c r="AA21" s="824"/>
      <c r="AB21" s="633"/>
      <c r="AC21" s="623"/>
      <c r="AD21" s="622"/>
      <c r="AE21" s="631" t="s">
        <v>972</v>
      </c>
      <c r="AF21" s="617"/>
      <c r="AG21" s="618"/>
      <c r="AH21" s="618"/>
      <c r="AI21" s="663"/>
      <c r="AJ21" s="286"/>
      <c r="AK21" s="286"/>
      <c r="AL21" s="286"/>
      <c r="AM21" s="286"/>
      <c r="AN21" s="286"/>
      <c r="AO21" s="286"/>
      <c r="AP21" s="286"/>
      <c r="AQ21" s="286"/>
    </row>
    <row r="22" spans="1:43" s="616" customFormat="1" ht="34.5" hidden="1" customHeight="1" x14ac:dyDescent="0.2">
      <c r="A22" s="567">
        <v>10</v>
      </c>
      <c r="B22" s="235"/>
      <c r="C22" s="630" t="s">
        <v>1031</v>
      </c>
      <c r="D22" s="623" t="s">
        <v>1308</v>
      </c>
      <c r="E22" s="623"/>
      <c r="F22" s="235"/>
      <c r="G22" s="623"/>
      <c r="H22" s="235"/>
      <c r="I22" s="235"/>
      <c r="J22" s="235"/>
      <c r="K22" s="235"/>
      <c r="L22" s="235"/>
      <c r="M22" s="685">
        <v>5</v>
      </c>
      <c r="N22" s="83"/>
      <c r="O22" s="83"/>
      <c r="P22" s="83"/>
      <c r="Q22" s="83"/>
      <c r="R22" s="623">
        <v>2017</v>
      </c>
      <c r="S22" s="623" t="s">
        <v>81</v>
      </c>
      <c r="T22" s="623"/>
      <c r="U22" s="622"/>
      <c r="V22" s="622"/>
      <c r="W22" s="622"/>
      <c r="X22" s="737">
        <v>665000</v>
      </c>
      <c r="Y22" s="623"/>
      <c r="Z22" s="623"/>
      <c r="AA22" s="824"/>
      <c r="AB22" s="633"/>
      <c r="AC22" s="623"/>
      <c r="AD22" s="622"/>
      <c r="AE22" s="631" t="s">
        <v>972</v>
      </c>
      <c r="AF22" s="617"/>
      <c r="AG22" s="618"/>
      <c r="AH22" s="618"/>
      <c r="AI22" s="663"/>
      <c r="AJ22" s="286"/>
      <c r="AK22" s="286"/>
      <c r="AL22" s="286"/>
      <c r="AM22" s="286"/>
      <c r="AN22" s="286"/>
      <c r="AO22" s="286"/>
      <c r="AP22" s="286"/>
      <c r="AQ22" s="286"/>
    </row>
    <row r="23" spans="1:43" s="616" customFormat="1" ht="34.5" hidden="1" customHeight="1" x14ac:dyDescent="0.2">
      <c r="A23" s="567">
        <v>11</v>
      </c>
      <c r="B23" s="235"/>
      <c r="C23" s="630" t="s">
        <v>1032</v>
      </c>
      <c r="D23" s="623" t="s">
        <v>1301</v>
      </c>
      <c r="E23" s="623"/>
      <c r="F23" s="235"/>
      <c r="G23" s="623"/>
      <c r="H23" s="235"/>
      <c r="I23" s="235"/>
      <c r="J23" s="235"/>
      <c r="K23" s="235"/>
      <c r="L23" s="235"/>
      <c r="M23" s="685">
        <v>5</v>
      </c>
      <c r="N23" s="83"/>
      <c r="O23" s="83"/>
      <c r="P23" s="83"/>
      <c r="Q23" s="83"/>
      <c r="R23" s="623">
        <v>2017</v>
      </c>
      <c r="S23" s="623" t="s">
        <v>81</v>
      </c>
      <c r="T23" s="623"/>
      <c r="U23" s="622"/>
      <c r="V23" s="622"/>
      <c r="W23" s="622"/>
      <c r="X23" s="737">
        <v>3480000</v>
      </c>
      <c r="Y23" s="623"/>
      <c r="Z23" s="623"/>
      <c r="AA23" s="824"/>
      <c r="AB23" s="633"/>
      <c r="AC23" s="623"/>
      <c r="AD23" s="622"/>
      <c r="AE23" s="631" t="s">
        <v>972</v>
      </c>
      <c r="AF23" s="617"/>
      <c r="AG23" s="618"/>
      <c r="AH23" s="618"/>
      <c r="AI23" s="663"/>
      <c r="AJ23" s="286"/>
      <c r="AK23" s="286"/>
      <c r="AL23" s="286"/>
      <c r="AM23" s="286"/>
      <c r="AN23" s="286"/>
      <c r="AO23" s="286"/>
      <c r="AP23" s="286"/>
      <c r="AQ23" s="286"/>
    </row>
    <row r="24" spans="1:43" s="616" customFormat="1" ht="34.5" hidden="1" customHeight="1" x14ac:dyDescent="0.2">
      <c r="A24" s="567">
        <v>12</v>
      </c>
      <c r="B24" s="235"/>
      <c r="C24" s="630" t="s">
        <v>1033</v>
      </c>
      <c r="D24" s="623" t="s">
        <v>1301</v>
      </c>
      <c r="E24" s="623"/>
      <c r="F24" s="235"/>
      <c r="G24" s="623"/>
      <c r="H24" s="235"/>
      <c r="I24" s="235"/>
      <c r="J24" s="235"/>
      <c r="K24" s="235"/>
      <c r="L24" s="235"/>
      <c r="M24" s="685">
        <v>5</v>
      </c>
      <c r="N24" s="83"/>
      <c r="O24" s="83"/>
      <c r="P24" s="83"/>
      <c r="Q24" s="83"/>
      <c r="R24" s="623">
        <v>2017</v>
      </c>
      <c r="S24" s="623" t="s">
        <v>81</v>
      </c>
      <c r="T24" s="623"/>
      <c r="U24" s="622"/>
      <c r="V24" s="622"/>
      <c r="W24" s="622"/>
      <c r="X24" s="737">
        <v>985000</v>
      </c>
      <c r="Y24" s="623"/>
      <c r="Z24" s="623"/>
      <c r="AA24" s="824"/>
      <c r="AB24" s="633"/>
      <c r="AC24" s="623"/>
      <c r="AD24" s="622"/>
      <c r="AE24" s="631" t="s">
        <v>972</v>
      </c>
      <c r="AF24" s="617"/>
      <c r="AG24" s="618"/>
      <c r="AH24" s="618"/>
      <c r="AI24" s="663"/>
      <c r="AJ24" s="286"/>
      <c r="AK24" s="286"/>
      <c r="AL24" s="286"/>
      <c r="AM24" s="286"/>
      <c r="AN24" s="286"/>
      <c r="AO24" s="286"/>
      <c r="AP24" s="286"/>
      <c r="AQ24" s="286"/>
    </row>
    <row r="25" spans="1:43" s="616" customFormat="1" ht="34.5" hidden="1" customHeight="1" x14ac:dyDescent="0.2">
      <c r="A25" s="567">
        <v>13</v>
      </c>
      <c r="B25" s="235"/>
      <c r="C25" s="630" t="s">
        <v>1034</v>
      </c>
      <c r="D25" s="623" t="s">
        <v>1301</v>
      </c>
      <c r="E25" s="623"/>
      <c r="F25" s="235"/>
      <c r="G25" s="623"/>
      <c r="H25" s="235"/>
      <c r="I25" s="235"/>
      <c r="J25" s="235"/>
      <c r="K25" s="235"/>
      <c r="L25" s="235"/>
      <c r="M25" s="685">
        <v>1</v>
      </c>
      <c r="N25" s="83"/>
      <c r="O25" s="83"/>
      <c r="P25" s="83"/>
      <c r="Q25" s="83"/>
      <c r="R25" s="623">
        <v>2017</v>
      </c>
      <c r="S25" s="623" t="s">
        <v>81</v>
      </c>
      <c r="T25" s="623"/>
      <c r="U25" s="622"/>
      <c r="V25" s="622"/>
      <c r="W25" s="622"/>
      <c r="X25" s="737">
        <v>2175000</v>
      </c>
      <c r="Y25" s="623"/>
      <c r="Z25" s="623"/>
      <c r="AA25" s="824"/>
      <c r="AB25" s="633"/>
      <c r="AC25" s="623"/>
      <c r="AD25" s="622"/>
      <c r="AE25" s="631" t="s">
        <v>972</v>
      </c>
      <c r="AF25" s="617"/>
      <c r="AG25" s="618"/>
      <c r="AH25" s="618"/>
      <c r="AI25" s="663"/>
      <c r="AJ25" s="286"/>
      <c r="AK25" s="286"/>
      <c r="AL25" s="286"/>
      <c r="AM25" s="286"/>
      <c r="AN25" s="286"/>
      <c r="AO25" s="286"/>
      <c r="AP25" s="286"/>
      <c r="AQ25" s="286"/>
    </row>
    <row r="26" spans="1:43" s="616" customFormat="1" ht="34.5" hidden="1" customHeight="1" x14ac:dyDescent="0.2">
      <c r="A26" s="567">
        <v>14</v>
      </c>
      <c r="B26" s="235"/>
      <c r="C26" s="630" t="s">
        <v>1035</v>
      </c>
      <c r="D26" s="623" t="s">
        <v>1301</v>
      </c>
      <c r="E26" s="623"/>
      <c r="F26" s="235"/>
      <c r="G26" s="623"/>
      <c r="H26" s="235"/>
      <c r="I26" s="235"/>
      <c r="J26" s="235"/>
      <c r="K26" s="235"/>
      <c r="L26" s="235"/>
      <c r="M26" s="685">
        <v>1</v>
      </c>
      <c r="N26" s="83"/>
      <c r="O26" s="83"/>
      <c r="P26" s="83"/>
      <c r="Q26" s="83"/>
      <c r="R26" s="623">
        <v>2017</v>
      </c>
      <c r="S26" s="623" t="s">
        <v>81</v>
      </c>
      <c r="T26" s="623"/>
      <c r="U26" s="622"/>
      <c r="V26" s="622"/>
      <c r="W26" s="622"/>
      <c r="X26" s="737">
        <v>1250000</v>
      </c>
      <c r="Y26" s="623"/>
      <c r="Z26" s="623"/>
      <c r="AA26" s="824"/>
      <c r="AB26" s="633"/>
      <c r="AC26" s="623"/>
      <c r="AD26" s="622"/>
      <c r="AE26" s="631" t="s">
        <v>972</v>
      </c>
      <c r="AF26" s="617"/>
      <c r="AG26" s="618"/>
      <c r="AH26" s="618"/>
      <c r="AI26" s="663"/>
      <c r="AJ26" s="286"/>
      <c r="AK26" s="286"/>
      <c r="AL26" s="286"/>
      <c r="AM26" s="286"/>
      <c r="AN26" s="286"/>
      <c r="AO26" s="286"/>
      <c r="AP26" s="286"/>
      <c r="AQ26" s="286"/>
    </row>
    <row r="27" spans="1:43" s="616" customFormat="1" ht="34.5" hidden="1" customHeight="1" x14ac:dyDescent="0.2">
      <c r="A27" s="567">
        <v>15</v>
      </c>
      <c r="B27" s="235"/>
      <c r="C27" s="630" t="s">
        <v>1036</v>
      </c>
      <c r="D27" s="623" t="s">
        <v>1309</v>
      </c>
      <c r="E27" s="623"/>
      <c r="F27" s="235"/>
      <c r="G27" s="623"/>
      <c r="H27" s="235"/>
      <c r="I27" s="235"/>
      <c r="J27" s="235"/>
      <c r="K27" s="235"/>
      <c r="L27" s="235"/>
      <c r="M27" s="685">
        <v>5</v>
      </c>
      <c r="N27" s="83"/>
      <c r="O27" s="83"/>
      <c r="P27" s="83"/>
      <c r="Q27" s="83"/>
      <c r="R27" s="623">
        <v>2017</v>
      </c>
      <c r="S27" s="623" t="s">
        <v>81</v>
      </c>
      <c r="T27" s="623"/>
      <c r="U27" s="622"/>
      <c r="V27" s="622"/>
      <c r="W27" s="622"/>
      <c r="X27" s="737">
        <v>810000</v>
      </c>
      <c r="Y27" s="623"/>
      <c r="Z27" s="623"/>
      <c r="AA27" s="824"/>
      <c r="AB27" s="633"/>
      <c r="AC27" s="623"/>
      <c r="AD27" s="622"/>
      <c r="AE27" s="631" t="s">
        <v>972</v>
      </c>
      <c r="AF27" s="617"/>
      <c r="AG27" s="618"/>
      <c r="AH27" s="618"/>
      <c r="AI27" s="663"/>
      <c r="AJ27" s="286"/>
      <c r="AK27" s="286"/>
      <c r="AL27" s="286"/>
      <c r="AM27" s="286"/>
      <c r="AN27" s="286"/>
      <c r="AO27" s="286"/>
      <c r="AP27" s="286"/>
      <c r="AQ27" s="286"/>
    </row>
    <row r="28" spans="1:43" s="616" customFormat="1" ht="34.5" hidden="1" customHeight="1" x14ac:dyDescent="0.2">
      <c r="A28" s="567">
        <v>16</v>
      </c>
      <c r="B28" s="235"/>
      <c r="C28" s="630" t="s">
        <v>1037</v>
      </c>
      <c r="D28" s="623" t="s">
        <v>1309</v>
      </c>
      <c r="E28" s="623"/>
      <c r="F28" s="235"/>
      <c r="G28" s="623"/>
      <c r="H28" s="235"/>
      <c r="I28" s="235"/>
      <c r="J28" s="235"/>
      <c r="K28" s="235"/>
      <c r="L28" s="235"/>
      <c r="M28" s="685">
        <v>5</v>
      </c>
      <c r="N28" s="83"/>
      <c r="O28" s="83"/>
      <c r="P28" s="83"/>
      <c r="Q28" s="83"/>
      <c r="R28" s="623">
        <v>2017</v>
      </c>
      <c r="S28" s="623" t="s">
        <v>81</v>
      </c>
      <c r="T28" s="623"/>
      <c r="U28" s="622"/>
      <c r="V28" s="622"/>
      <c r="W28" s="622"/>
      <c r="X28" s="737">
        <v>700000</v>
      </c>
      <c r="Y28" s="623"/>
      <c r="Z28" s="623"/>
      <c r="AA28" s="824"/>
      <c r="AB28" s="633"/>
      <c r="AC28" s="623"/>
      <c r="AD28" s="622"/>
      <c r="AE28" s="631" t="s">
        <v>972</v>
      </c>
      <c r="AF28" s="617"/>
      <c r="AG28" s="618"/>
      <c r="AH28" s="618"/>
      <c r="AI28" s="663"/>
      <c r="AJ28" s="286"/>
      <c r="AK28" s="286"/>
      <c r="AL28" s="286"/>
      <c r="AM28" s="286"/>
      <c r="AN28" s="286"/>
      <c r="AO28" s="286"/>
      <c r="AP28" s="286"/>
      <c r="AQ28" s="286"/>
    </row>
    <row r="29" spans="1:43" s="616" customFormat="1" ht="34.5" hidden="1" customHeight="1" x14ac:dyDescent="0.2">
      <c r="A29" s="567">
        <v>17</v>
      </c>
      <c r="B29" s="235"/>
      <c r="C29" s="630" t="s">
        <v>1038</v>
      </c>
      <c r="D29" s="623" t="s">
        <v>1329</v>
      </c>
      <c r="E29" s="623"/>
      <c r="F29" s="235"/>
      <c r="G29" s="623"/>
      <c r="H29" s="235"/>
      <c r="I29" s="235"/>
      <c r="J29" s="235"/>
      <c r="K29" s="235"/>
      <c r="L29" s="235"/>
      <c r="M29" s="685">
        <v>5</v>
      </c>
      <c r="N29" s="83"/>
      <c r="O29" s="83"/>
      <c r="P29" s="83"/>
      <c r="Q29" s="83"/>
      <c r="R29" s="623">
        <v>2017</v>
      </c>
      <c r="S29" s="623" t="s">
        <v>81</v>
      </c>
      <c r="T29" s="623"/>
      <c r="U29" s="622"/>
      <c r="V29" s="622"/>
      <c r="W29" s="622"/>
      <c r="X29" s="737">
        <v>750000</v>
      </c>
      <c r="Y29" s="623"/>
      <c r="Z29" s="623"/>
      <c r="AA29" s="824"/>
      <c r="AB29" s="633"/>
      <c r="AC29" s="623"/>
      <c r="AD29" s="622"/>
      <c r="AE29" s="631" t="s">
        <v>972</v>
      </c>
      <c r="AF29" s="617"/>
      <c r="AG29" s="618"/>
      <c r="AH29" s="618"/>
      <c r="AI29" s="663"/>
      <c r="AJ29" s="286"/>
      <c r="AK29" s="286"/>
      <c r="AL29" s="286"/>
      <c r="AM29" s="286"/>
      <c r="AN29" s="286"/>
      <c r="AO29" s="286"/>
      <c r="AP29" s="286"/>
      <c r="AQ29" s="286"/>
    </row>
    <row r="30" spans="1:43" s="616" customFormat="1" ht="34.5" hidden="1" customHeight="1" x14ac:dyDescent="0.2">
      <c r="A30" s="567">
        <v>18</v>
      </c>
      <c r="B30" s="235"/>
      <c r="C30" s="630" t="s">
        <v>1039</v>
      </c>
      <c r="D30" s="623" t="s">
        <v>1310</v>
      </c>
      <c r="E30" s="623"/>
      <c r="F30" s="235"/>
      <c r="G30" s="623"/>
      <c r="H30" s="235"/>
      <c r="I30" s="235"/>
      <c r="J30" s="235"/>
      <c r="K30" s="235"/>
      <c r="L30" s="235"/>
      <c r="M30" s="685">
        <v>5</v>
      </c>
      <c r="N30" s="83"/>
      <c r="O30" s="83"/>
      <c r="P30" s="83"/>
      <c r="Q30" s="83"/>
      <c r="R30" s="623">
        <v>2017</v>
      </c>
      <c r="S30" s="623" t="s">
        <v>81</v>
      </c>
      <c r="T30" s="623"/>
      <c r="U30" s="622"/>
      <c r="V30" s="622"/>
      <c r="W30" s="622"/>
      <c r="X30" s="737">
        <v>535000</v>
      </c>
      <c r="Y30" s="623"/>
      <c r="Z30" s="623"/>
      <c r="AA30" s="824"/>
      <c r="AB30" s="633"/>
      <c r="AC30" s="623"/>
      <c r="AD30" s="622"/>
      <c r="AE30" s="631" t="s">
        <v>972</v>
      </c>
      <c r="AF30" s="617"/>
      <c r="AG30" s="618"/>
      <c r="AH30" s="618"/>
      <c r="AI30" s="663"/>
      <c r="AJ30" s="286"/>
      <c r="AK30" s="286"/>
      <c r="AL30" s="286"/>
      <c r="AM30" s="286"/>
      <c r="AN30" s="286"/>
      <c r="AO30" s="286"/>
      <c r="AP30" s="286"/>
      <c r="AQ30" s="286"/>
    </row>
    <row r="31" spans="1:43" s="616" customFormat="1" ht="34.5" hidden="1" customHeight="1" x14ac:dyDescent="0.2">
      <c r="A31" s="567">
        <v>19</v>
      </c>
      <c r="B31" s="235"/>
      <c r="C31" s="630" t="s">
        <v>1040</v>
      </c>
      <c r="D31" s="623" t="s">
        <v>1329</v>
      </c>
      <c r="E31" s="623"/>
      <c r="F31" s="235"/>
      <c r="G31" s="623"/>
      <c r="H31" s="235"/>
      <c r="I31" s="235"/>
      <c r="J31" s="235"/>
      <c r="K31" s="235"/>
      <c r="L31" s="235"/>
      <c r="M31" s="685">
        <v>5</v>
      </c>
      <c r="N31" s="83"/>
      <c r="O31" s="83"/>
      <c r="P31" s="83"/>
      <c r="Q31" s="83"/>
      <c r="R31" s="623">
        <v>2017</v>
      </c>
      <c r="S31" s="623" t="s">
        <v>81</v>
      </c>
      <c r="T31" s="623"/>
      <c r="U31" s="622"/>
      <c r="V31" s="622"/>
      <c r="W31" s="622"/>
      <c r="X31" s="737">
        <v>640000</v>
      </c>
      <c r="Y31" s="623"/>
      <c r="Z31" s="623"/>
      <c r="AA31" s="824"/>
      <c r="AB31" s="633"/>
      <c r="AC31" s="623"/>
      <c r="AD31" s="622"/>
      <c r="AE31" s="631" t="s">
        <v>972</v>
      </c>
      <c r="AF31" s="617"/>
      <c r="AG31" s="618"/>
      <c r="AH31" s="618"/>
      <c r="AI31" s="663"/>
      <c r="AJ31" s="286"/>
      <c r="AK31" s="286"/>
      <c r="AL31" s="286"/>
      <c r="AM31" s="286"/>
      <c r="AN31" s="286"/>
      <c r="AO31" s="286"/>
      <c r="AP31" s="286"/>
      <c r="AQ31" s="286"/>
    </row>
    <row r="32" spans="1:43" s="616" customFormat="1" ht="34.5" hidden="1" customHeight="1" x14ac:dyDescent="0.2">
      <c r="A32" s="567">
        <v>20</v>
      </c>
      <c r="B32" s="235"/>
      <c r="C32" s="630" t="s">
        <v>1041</v>
      </c>
      <c r="D32" s="623" t="s">
        <v>1313</v>
      </c>
      <c r="E32" s="623"/>
      <c r="F32" s="235"/>
      <c r="G32" s="623"/>
      <c r="H32" s="235"/>
      <c r="I32" s="235"/>
      <c r="J32" s="235"/>
      <c r="K32" s="235"/>
      <c r="L32" s="235"/>
      <c r="M32" s="685">
        <v>5</v>
      </c>
      <c r="N32" s="83"/>
      <c r="O32" s="83"/>
      <c r="P32" s="83"/>
      <c r="Q32" s="83"/>
      <c r="R32" s="623">
        <v>2017</v>
      </c>
      <c r="S32" s="623" t="s">
        <v>81</v>
      </c>
      <c r="T32" s="623"/>
      <c r="U32" s="622"/>
      <c r="V32" s="622"/>
      <c r="W32" s="622"/>
      <c r="X32" s="737">
        <v>510000</v>
      </c>
      <c r="Y32" s="623"/>
      <c r="Z32" s="623"/>
      <c r="AA32" s="824"/>
      <c r="AB32" s="633"/>
      <c r="AC32" s="623"/>
      <c r="AD32" s="622"/>
      <c r="AE32" s="631" t="s">
        <v>972</v>
      </c>
      <c r="AF32" s="617"/>
      <c r="AG32" s="618"/>
      <c r="AH32" s="618"/>
      <c r="AI32" s="663"/>
      <c r="AJ32" s="286"/>
      <c r="AK32" s="286"/>
      <c r="AL32" s="286"/>
      <c r="AM32" s="286"/>
      <c r="AN32" s="286"/>
      <c r="AO32" s="286"/>
      <c r="AP32" s="286"/>
      <c r="AQ32" s="286"/>
    </row>
    <row r="33" spans="1:43" s="616" customFormat="1" ht="34.5" hidden="1" customHeight="1" x14ac:dyDescent="0.2">
      <c r="A33" s="567">
        <v>21</v>
      </c>
      <c r="B33" s="235"/>
      <c r="C33" s="630" t="s">
        <v>1042</v>
      </c>
      <c r="D33" s="623" t="s">
        <v>1315</v>
      </c>
      <c r="E33" s="623"/>
      <c r="F33" s="235"/>
      <c r="G33" s="623"/>
      <c r="H33" s="235"/>
      <c r="I33" s="235"/>
      <c r="J33" s="235"/>
      <c r="K33" s="235"/>
      <c r="L33" s="235"/>
      <c r="M33" s="685">
        <v>5</v>
      </c>
      <c r="N33" s="83"/>
      <c r="O33" s="83"/>
      <c r="P33" s="83"/>
      <c r="Q33" s="83"/>
      <c r="R33" s="623">
        <v>2017</v>
      </c>
      <c r="S33" s="623" t="s">
        <v>81</v>
      </c>
      <c r="T33" s="623"/>
      <c r="U33" s="622"/>
      <c r="V33" s="622"/>
      <c r="W33" s="622"/>
      <c r="X33" s="737">
        <v>725000</v>
      </c>
      <c r="Y33" s="623"/>
      <c r="Z33" s="623"/>
      <c r="AA33" s="824"/>
      <c r="AB33" s="633"/>
      <c r="AC33" s="623"/>
      <c r="AD33" s="622"/>
      <c r="AE33" s="631" t="s">
        <v>972</v>
      </c>
      <c r="AF33" s="617"/>
      <c r="AG33" s="618"/>
      <c r="AH33" s="618"/>
      <c r="AI33" s="663"/>
      <c r="AJ33" s="286"/>
      <c r="AK33" s="286"/>
      <c r="AL33" s="286"/>
      <c r="AM33" s="286"/>
      <c r="AN33" s="286"/>
      <c r="AO33" s="286"/>
      <c r="AP33" s="286"/>
      <c r="AQ33" s="286"/>
    </row>
    <row r="34" spans="1:43" s="616" customFormat="1" ht="34.5" hidden="1" customHeight="1" x14ac:dyDescent="0.2">
      <c r="A34" s="567">
        <v>22</v>
      </c>
      <c r="B34" s="235"/>
      <c r="C34" s="630" t="s">
        <v>1043</v>
      </c>
      <c r="D34" s="623" t="s">
        <v>1301</v>
      </c>
      <c r="E34" s="623"/>
      <c r="F34" s="235"/>
      <c r="G34" s="623"/>
      <c r="H34" s="235"/>
      <c r="I34" s="235"/>
      <c r="J34" s="235"/>
      <c r="K34" s="235"/>
      <c r="L34" s="235"/>
      <c r="M34" s="685">
        <v>4</v>
      </c>
      <c r="N34" s="83"/>
      <c r="O34" s="83"/>
      <c r="P34" s="83"/>
      <c r="Q34" s="83"/>
      <c r="R34" s="623">
        <v>2017</v>
      </c>
      <c r="S34" s="623" t="s">
        <v>81</v>
      </c>
      <c r="T34" s="623"/>
      <c r="U34" s="622"/>
      <c r="V34" s="622"/>
      <c r="W34" s="622"/>
      <c r="X34" s="737">
        <v>520000</v>
      </c>
      <c r="Y34" s="623"/>
      <c r="Z34" s="623"/>
      <c r="AA34" s="824"/>
      <c r="AB34" s="633"/>
      <c r="AC34" s="623"/>
      <c r="AD34" s="622"/>
      <c r="AE34" s="631" t="s">
        <v>972</v>
      </c>
      <c r="AF34" s="617"/>
      <c r="AG34" s="618"/>
      <c r="AH34" s="618"/>
      <c r="AI34" s="663"/>
      <c r="AJ34" s="286"/>
      <c r="AK34" s="286"/>
      <c r="AL34" s="286"/>
      <c r="AM34" s="286"/>
      <c r="AN34" s="286"/>
      <c r="AO34" s="286"/>
      <c r="AP34" s="286"/>
      <c r="AQ34" s="286"/>
    </row>
    <row r="35" spans="1:43" s="616" customFormat="1" ht="34.5" hidden="1" customHeight="1" x14ac:dyDescent="0.2">
      <c r="A35" s="567">
        <v>23</v>
      </c>
      <c r="B35" s="235"/>
      <c r="C35" s="630" t="s">
        <v>1044</v>
      </c>
      <c r="D35" s="623" t="s">
        <v>1310</v>
      </c>
      <c r="E35" s="623"/>
      <c r="F35" s="235"/>
      <c r="G35" s="623"/>
      <c r="H35" s="235"/>
      <c r="I35" s="235"/>
      <c r="J35" s="235"/>
      <c r="K35" s="235"/>
      <c r="L35" s="235"/>
      <c r="M35" s="685">
        <v>5</v>
      </c>
      <c r="N35" s="83"/>
      <c r="O35" s="83"/>
      <c r="P35" s="83"/>
      <c r="Q35" s="83"/>
      <c r="R35" s="623">
        <v>2017</v>
      </c>
      <c r="S35" s="623" t="s">
        <v>81</v>
      </c>
      <c r="T35" s="623"/>
      <c r="U35" s="622"/>
      <c r="V35" s="622"/>
      <c r="W35" s="622"/>
      <c r="X35" s="737">
        <v>1100000</v>
      </c>
      <c r="Y35" s="623"/>
      <c r="Z35" s="623"/>
      <c r="AA35" s="824"/>
      <c r="AB35" s="633"/>
      <c r="AC35" s="623"/>
      <c r="AD35" s="622"/>
      <c r="AE35" s="631" t="s">
        <v>972</v>
      </c>
      <c r="AF35" s="617"/>
      <c r="AG35" s="618"/>
      <c r="AH35" s="618"/>
      <c r="AI35" s="663"/>
      <c r="AJ35" s="286"/>
      <c r="AK35" s="286"/>
      <c r="AL35" s="286"/>
      <c r="AM35" s="286"/>
      <c r="AN35" s="286"/>
      <c r="AO35" s="286"/>
      <c r="AP35" s="286"/>
      <c r="AQ35" s="286"/>
    </row>
    <row r="36" spans="1:43" s="616" customFormat="1" ht="34.5" hidden="1" customHeight="1" x14ac:dyDescent="0.2">
      <c r="A36" s="567">
        <v>24</v>
      </c>
      <c r="B36" s="235"/>
      <c r="C36" s="630" t="s">
        <v>1045</v>
      </c>
      <c r="D36" s="623" t="s">
        <v>1301</v>
      </c>
      <c r="E36" s="623"/>
      <c r="F36" s="235"/>
      <c r="G36" s="623"/>
      <c r="H36" s="235"/>
      <c r="I36" s="235"/>
      <c r="J36" s="235"/>
      <c r="K36" s="235"/>
      <c r="L36" s="235"/>
      <c r="M36" s="685">
        <v>5</v>
      </c>
      <c r="N36" s="83"/>
      <c r="O36" s="83"/>
      <c r="P36" s="83"/>
      <c r="Q36" s="83"/>
      <c r="R36" s="623">
        <v>2017</v>
      </c>
      <c r="S36" s="623" t="s">
        <v>81</v>
      </c>
      <c r="T36" s="623"/>
      <c r="U36" s="622"/>
      <c r="V36" s="622"/>
      <c r="W36" s="622"/>
      <c r="X36" s="737">
        <v>1210000</v>
      </c>
      <c r="Y36" s="623"/>
      <c r="Z36" s="623"/>
      <c r="AA36" s="824"/>
      <c r="AB36" s="633"/>
      <c r="AC36" s="623"/>
      <c r="AD36" s="622"/>
      <c r="AE36" s="631" t="s">
        <v>972</v>
      </c>
      <c r="AF36" s="617"/>
      <c r="AG36" s="618"/>
      <c r="AH36" s="618"/>
      <c r="AI36" s="663"/>
      <c r="AJ36" s="286"/>
      <c r="AK36" s="286"/>
      <c r="AL36" s="286"/>
      <c r="AM36" s="286"/>
      <c r="AN36" s="286"/>
      <c r="AO36" s="286"/>
      <c r="AP36" s="286"/>
      <c r="AQ36" s="286"/>
    </row>
    <row r="37" spans="1:43" s="616" customFormat="1" ht="34.5" hidden="1" customHeight="1" x14ac:dyDescent="0.2">
      <c r="A37" s="567">
        <v>25</v>
      </c>
      <c r="B37" s="235"/>
      <c r="C37" s="630" t="s">
        <v>1046</v>
      </c>
      <c r="D37" s="623" t="s">
        <v>1329</v>
      </c>
      <c r="E37" s="623"/>
      <c r="F37" s="235"/>
      <c r="G37" s="623"/>
      <c r="H37" s="235"/>
      <c r="I37" s="235"/>
      <c r="J37" s="235"/>
      <c r="K37" s="235"/>
      <c r="L37" s="235"/>
      <c r="M37" s="685">
        <v>5</v>
      </c>
      <c r="N37" s="83"/>
      <c r="O37" s="83"/>
      <c r="P37" s="83"/>
      <c r="Q37" s="83"/>
      <c r="R37" s="623">
        <v>2017</v>
      </c>
      <c r="S37" s="623" t="s">
        <v>81</v>
      </c>
      <c r="T37" s="623"/>
      <c r="U37" s="622"/>
      <c r="V37" s="622"/>
      <c r="W37" s="622"/>
      <c r="X37" s="737">
        <v>515000</v>
      </c>
      <c r="Y37" s="623"/>
      <c r="Z37" s="623"/>
      <c r="AA37" s="824"/>
      <c r="AB37" s="633"/>
      <c r="AC37" s="623"/>
      <c r="AD37" s="622"/>
      <c r="AE37" s="631" t="s">
        <v>972</v>
      </c>
      <c r="AF37" s="617"/>
      <c r="AG37" s="618"/>
      <c r="AH37" s="618"/>
      <c r="AI37" s="663"/>
      <c r="AJ37" s="286"/>
      <c r="AK37" s="286"/>
      <c r="AL37" s="286"/>
      <c r="AM37" s="286"/>
      <c r="AN37" s="286"/>
      <c r="AO37" s="286"/>
      <c r="AP37" s="286"/>
      <c r="AQ37" s="286"/>
    </row>
    <row r="38" spans="1:43" s="616" customFormat="1" ht="34.5" hidden="1" customHeight="1" x14ac:dyDescent="0.2">
      <c r="A38" s="567">
        <v>26</v>
      </c>
      <c r="B38" s="235"/>
      <c r="C38" s="630" t="s">
        <v>1047</v>
      </c>
      <c r="D38" s="623" t="s">
        <v>1329</v>
      </c>
      <c r="E38" s="623"/>
      <c r="F38" s="235"/>
      <c r="G38" s="623"/>
      <c r="H38" s="235"/>
      <c r="I38" s="235"/>
      <c r="J38" s="235"/>
      <c r="K38" s="235"/>
      <c r="L38" s="235"/>
      <c r="M38" s="685">
        <v>5</v>
      </c>
      <c r="N38" s="83"/>
      <c r="O38" s="83"/>
      <c r="P38" s="83"/>
      <c r="Q38" s="83"/>
      <c r="R38" s="623">
        <v>2017</v>
      </c>
      <c r="S38" s="623" t="s">
        <v>81</v>
      </c>
      <c r="T38" s="623"/>
      <c r="U38" s="622"/>
      <c r="V38" s="622"/>
      <c r="W38" s="622"/>
      <c r="X38" s="737">
        <v>640000</v>
      </c>
      <c r="Y38" s="623"/>
      <c r="Z38" s="623"/>
      <c r="AA38" s="824"/>
      <c r="AB38" s="633"/>
      <c r="AC38" s="623"/>
      <c r="AD38" s="622"/>
      <c r="AE38" s="631" t="s">
        <v>972</v>
      </c>
      <c r="AF38" s="617"/>
      <c r="AG38" s="618"/>
      <c r="AH38" s="618"/>
      <c r="AI38" s="663"/>
      <c r="AJ38" s="286"/>
      <c r="AK38" s="286"/>
      <c r="AL38" s="286"/>
      <c r="AM38" s="286"/>
      <c r="AN38" s="286"/>
      <c r="AO38" s="286"/>
      <c r="AP38" s="286"/>
      <c r="AQ38" s="286"/>
    </row>
    <row r="39" spans="1:43" s="616" customFormat="1" ht="34.5" hidden="1" customHeight="1" x14ac:dyDescent="0.2">
      <c r="A39" s="567">
        <v>27</v>
      </c>
      <c r="B39" s="235"/>
      <c r="C39" s="630" t="s">
        <v>1048</v>
      </c>
      <c r="D39" s="623" t="s">
        <v>1329</v>
      </c>
      <c r="E39" s="623"/>
      <c r="F39" s="235"/>
      <c r="G39" s="623"/>
      <c r="H39" s="235"/>
      <c r="I39" s="235"/>
      <c r="J39" s="235"/>
      <c r="K39" s="235"/>
      <c r="L39" s="235"/>
      <c r="M39" s="685">
        <v>5</v>
      </c>
      <c r="N39" s="83"/>
      <c r="O39" s="83"/>
      <c r="P39" s="83"/>
      <c r="Q39" s="83"/>
      <c r="R39" s="623">
        <v>2017</v>
      </c>
      <c r="S39" s="623" t="s">
        <v>81</v>
      </c>
      <c r="T39" s="623"/>
      <c r="U39" s="622"/>
      <c r="V39" s="622"/>
      <c r="W39" s="622"/>
      <c r="X39" s="737">
        <v>640000</v>
      </c>
      <c r="Y39" s="623"/>
      <c r="Z39" s="623"/>
      <c r="AA39" s="824"/>
      <c r="AB39" s="633"/>
      <c r="AC39" s="623"/>
      <c r="AD39" s="622"/>
      <c r="AE39" s="631" t="s">
        <v>972</v>
      </c>
      <c r="AF39" s="617"/>
      <c r="AG39" s="618"/>
      <c r="AH39" s="618"/>
      <c r="AI39" s="663"/>
      <c r="AJ39" s="286"/>
      <c r="AK39" s="286"/>
      <c r="AL39" s="286"/>
      <c r="AM39" s="286"/>
      <c r="AN39" s="286"/>
      <c r="AO39" s="286"/>
      <c r="AP39" s="286"/>
      <c r="AQ39" s="286"/>
    </row>
    <row r="40" spans="1:43" s="616" customFormat="1" ht="34.5" hidden="1" customHeight="1" x14ac:dyDescent="0.2">
      <c r="A40" s="567">
        <v>28</v>
      </c>
      <c r="B40" s="235"/>
      <c r="C40" s="630" t="s">
        <v>1049</v>
      </c>
      <c r="D40" s="623" t="s">
        <v>1329</v>
      </c>
      <c r="E40" s="623"/>
      <c r="F40" s="235"/>
      <c r="G40" s="623"/>
      <c r="H40" s="235"/>
      <c r="I40" s="235"/>
      <c r="J40" s="235"/>
      <c r="K40" s="235"/>
      <c r="L40" s="235"/>
      <c r="M40" s="685">
        <v>5</v>
      </c>
      <c r="N40" s="83"/>
      <c r="O40" s="83"/>
      <c r="P40" s="83"/>
      <c r="Q40" s="83"/>
      <c r="R40" s="623">
        <v>2017</v>
      </c>
      <c r="S40" s="623" t="s">
        <v>81</v>
      </c>
      <c r="T40" s="623"/>
      <c r="U40" s="622"/>
      <c r="V40" s="622"/>
      <c r="W40" s="622"/>
      <c r="X40" s="737">
        <v>580000</v>
      </c>
      <c r="Y40" s="623"/>
      <c r="Z40" s="623"/>
      <c r="AA40" s="824"/>
      <c r="AB40" s="633"/>
      <c r="AC40" s="623"/>
      <c r="AD40" s="622"/>
      <c r="AE40" s="631" t="s">
        <v>972</v>
      </c>
      <c r="AF40" s="617"/>
      <c r="AG40" s="618"/>
      <c r="AH40" s="618"/>
      <c r="AI40" s="663"/>
      <c r="AJ40" s="286"/>
      <c r="AK40" s="286"/>
      <c r="AL40" s="286"/>
      <c r="AM40" s="286"/>
      <c r="AN40" s="286"/>
      <c r="AO40" s="286"/>
      <c r="AP40" s="286"/>
      <c r="AQ40" s="286"/>
    </row>
    <row r="41" spans="1:43" s="616" customFormat="1" ht="34.5" hidden="1" customHeight="1" x14ac:dyDescent="0.2">
      <c r="A41" s="567">
        <v>29</v>
      </c>
      <c r="B41" s="235"/>
      <c r="C41" s="630" t="s">
        <v>1050</v>
      </c>
      <c r="D41" s="623" t="s">
        <v>1304</v>
      </c>
      <c r="E41" s="623"/>
      <c r="F41" s="235"/>
      <c r="G41" s="623"/>
      <c r="H41" s="235"/>
      <c r="I41" s="235"/>
      <c r="J41" s="235"/>
      <c r="K41" s="235"/>
      <c r="L41" s="235"/>
      <c r="M41" s="685">
        <v>5</v>
      </c>
      <c r="N41" s="83"/>
      <c r="O41" s="83"/>
      <c r="P41" s="83"/>
      <c r="Q41" s="83"/>
      <c r="R41" s="623">
        <v>2017</v>
      </c>
      <c r="S41" s="623" t="s">
        <v>81</v>
      </c>
      <c r="T41" s="623"/>
      <c r="U41" s="622"/>
      <c r="V41" s="622"/>
      <c r="W41" s="622"/>
      <c r="X41" s="737">
        <v>810000</v>
      </c>
      <c r="Y41" s="623"/>
      <c r="Z41" s="623"/>
      <c r="AA41" s="824"/>
      <c r="AB41" s="633"/>
      <c r="AC41" s="623"/>
      <c r="AD41" s="622"/>
      <c r="AE41" s="631" t="s">
        <v>972</v>
      </c>
      <c r="AF41" s="617"/>
      <c r="AG41" s="618"/>
      <c r="AH41" s="618"/>
      <c r="AI41" s="663"/>
      <c r="AJ41" s="286"/>
      <c r="AK41" s="286"/>
      <c r="AL41" s="286"/>
      <c r="AM41" s="286"/>
      <c r="AN41" s="286"/>
      <c r="AO41" s="286"/>
      <c r="AP41" s="286"/>
      <c r="AQ41" s="286"/>
    </row>
    <row r="42" spans="1:43" s="616" customFormat="1" ht="34.5" hidden="1" customHeight="1" x14ac:dyDescent="0.2">
      <c r="A42" s="567">
        <v>30</v>
      </c>
      <c r="B42" s="235"/>
      <c r="C42" s="630" t="s">
        <v>1302</v>
      </c>
      <c r="D42" s="623" t="s">
        <v>1299</v>
      </c>
      <c r="E42" s="623"/>
      <c r="F42" s="235"/>
      <c r="G42" s="623"/>
      <c r="H42" s="235"/>
      <c r="I42" s="235"/>
      <c r="J42" s="235"/>
      <c r="K42" s="235"/>
      <c r="L42" s="235"/>
      <c r="M42" s="685">
        <v>5</v>
      </c>
      <c r="N42" s="83"/>
      <c r="O42" s="83"/>
      <c r="P42" s="83"/>
      <c r="Q42" s="83"/>
      <c r="R42" s="623">
        <v>2017</v>
      </c>
      <c r="S42" s="623" t="s">
        <v>81</v>
      </c>
      <c r="T42" s="623"/>
      <c r="U42" s="622"/>
      <c r="V42" s="622"/>
      <c r="W42" s="622"/>
      <c r="X42" s="737">
        <v>1083500</v>
      </c>
      <c r="Y42" s="623"/>
      <c r="Z42" s="623"/>
      <c r="AA42" s="824"/>
      <c r="AB42" s="633"/>
      <c r="AC42" s="623"/>
      <c r="AD42" s="622"/>
      <c r="AE42" s="631" t="s">
        <v>972</v>
      </c>
      <c r="AF42" s="617"/>
      <c r="AG42" s="618"/>
      <c r="AH42" s="618"/>
      <c r="AI42" s="663"/>
      <c r="AJ42" s="286"/>
      <c r="AK42" s="286"/>
      <c r="AL42" s="286" t="str">
        <f>UPPER(C42)</f>
        <v>DASAR-DASAR HUKUM PIDANA DI INDONESIA</v>
      </c>
      <c r="AM42" s="286"/>
      <c r="AN42" s="286"/>
      <c r="AO42" s="286"/>
      <c r="AP42" s="286"/>
      <c r="AQ42" s="286"/>
    </row>
    <row r="43" spans="1:43" s="616" customFormat="1" ht="34.5" hidden="1" customHeight="1" x14ac:dyDescent="0.2">
      <c r="A43" s="567">
        <v>31</v>
      </c>
      <c r="B43" s="235"/>
      <c r="C43" s="630" t="s">
        <v>1051</v>
      </c>
      <c r="D43" s="623" t="s">
        <v>1310</v>
      </c>
      <c r="E43" s="623"/>
      <c r="F43" s="235"/>
      <c r="G43" s="623"/>
      <c r="H43" s="235"/>
      <c r="I43" s="235"/>
      <c r="J43" s="235"/>
      <c r="K43" s="235"/>
      <c r="L43" s="235"/>
      <c r="M43" s="685">
        <v>5</v>
      </c>
      <c r="N43" s="83"/>
      <c r="O43" s="83"/>
      <c r="P43" s="83"/>
      <c r="Q43" s="83"/>
      <c r="R43" s="623">
        <v>2017</v>
      </c>
      <c r="S43" s="623" t="s">
        <v>81</v>
      </c>
      <c r="T43" s="623"/>
      <c r="U43" s="622"/>
      <c r="V43" s="622"/>
      <c r="W43" s="622"/>
      <c r="X43" s="737">
        <v>750000</v>
      </c>
      <c r="Y43" s="623"/>
      <c r="Z43" s="623"/>
      <c r="AA43" s="824"/>
      <c r="AB43" s="633"/>
      <c r="AC43" s="623"/>
      <c r="AD43" s="622"/>
      <c r="AE43" s="631" t="s">
        <v>972</v>
      </c>
      <c r="AF43" s="617"/>
      <c r="AG43" s="618"/>
      <c r="AH43" s="618"/>
      <c r="AI43" s="663"/>
      <c r="AJ43" s="286"/>
      <c r="AK43" s="286"/>
      <c r="AL43" s="286"/>
      <c r="AM43" s="286"/>
      <c r="AN43" s="286"/>
      <c r="AO43" s="286"/>
      <c r="AP43" s="286"/>
      <c r="AQ43" s="286"/>
    </row>
    <row r="44" spans="1:43" s="616" customFormat="1" ht="34.5" hidden="1" customHeight="1" x14ac:dyDescent="0.2">
      <c r="A44" s="567">
        <v>32</v>
      </c>
      <c r="B44" s="235"/>
      <c r="C44" s="630" t="s">
        <v>1052</v>
      </c>
      <c r="D44" s="623" t="s">
        <v>1311</v>
      </c>
      <c r="E44" s="623"/>
      <c r="F44" s="235"/>
      <c r="G44" s="623"/>
      <c r="H44" s="235"/>
      <c r="I44" s="235"/>
      <c r="J44" s="235"/>
      <c r="K44" s="235"/>
      <c r="L44" s="235"/>
      <c r="M44" s="685">
        <v>5</v>
      </c>
      <c r="N44" s="83"/>
      <c r="O44" s="83"/>
      <c r="P44" s="83"/>
      <c r="Q44" s="83"/>
      <c r="R44" s="623">
        <v>2017</v>
      </c>
      <c r="S44" s="623" t="s">
        <v>81</v>
      </c>
      <c r="T44" s="623"/>
      <c r="U44" s="622"/>
      <c r="V44" s="622"/>
      <c r="W44" s="622"/>
      <c r="X44" s="737">
        <v>1275000</v>
      </c>
      <c r="Y44" s="623"/>
      <c r="Z44" s="623"/>
      <c r="AA44" s="824"/>
      <c r="AB44" s="633"/>
      <c r="AC44" s="623"/>
      <c r="AD44" s="622"/>
      <c r="AE44" s="631" t="s">
        <v>972</v>
      </c>
      <c r="AF44" s="617"/>
      <c r="AG44" s="618"/>
      <c r="AH44" s="618"/>
      <c r="AI44" s="663"/>
      <c r="AJ44" s="286"/>
      <c r="AK44" s="286"/>
      <c r="AL44" s="286"/>
      <c r="AM44" s="286"/>
      <c r="AN44" s="286"/>
      <c r="AO44" s="286"/>
      <c r="AP44" s="286"/>
      <c r="AQ44" s="286"/>
    </row>
    <row r="45" spans="1:43" s="616" customFormat="1" ht="34.5" hidden="1" customHeight="1" x14ac:dyDescent="0.2">
      <c r="A45" s="567">
        <v>33</v>
      </c>
      <c r="B45" s="235"/>
      <c r="C45" s="630" t="s">
        <v>1053</v>
      </c>
      <c r="D45" s="623" t="s">
        <v>1307</v>
      </c>
      <c r="E45" s="623"/>
      <c r="F45" s="235"/>
      <c r="G45" s="623"/>
      <c r="H45" s="235"/>
      <c r="I45" s="235"/>
      <c r="J45" s="235"/>
      <c r="K45" s="235"/>
      <c r="L45" s="235"/>
      <c r="M45" s="685">
        <v>5</v>
      </c>
      <c r="N45" s="83"/>
      <c r="O45" s="83"/>
      <c r="P45" s="83"/>
      <c r="Q45" s="83"/>
      <c r="R45" s="623">
        <v>2017</v>
      </c>
      <c r="S45" s="623" t="s">
        <v>81</v>
      </c>
      <c r="T45" s="623"/>
      <c r="U45" s="622"/>
      <c r="V45" s="622"/>
      <c r="W45" s="622"/>
      <c r="X45" s="737">
        <v>580000</v>
      </c>
      <c r="Y45" s="623"/>
      <c r="Z45" s="623"/>
      <c r="AA45" s="824"/>
      <c r="AB45" s="633"/>
      <c r="AC45" s="623"/>
      <c r="AD45" s="622"/>
      <c r="AE45" s="631" t="s">
        <v>972</v>
      </c>
      <c r="AF45" s="617"/>
      <c r="AG45" s="618"/>
      <c r="AH45" s="618"/>
      <c r="AI45" s="663"/>
      <c r="AJ45" s="286"/>
      <c r="AK45" s="286"/>
      <c r="AL45" s="286"/>
      <c r="AM45" s="286"/>
      <c r="AN45" s="286"/>
      <c r="AO45" s="286"/>
      <c r="AP45" s="286"/>
      <c r="AQ45" s="286"/>
    </row>
    <row r="46" spans="1:43" s="616" customFormat="1" ht="34.5" hidden="1" customHeight="1" x14ac:dyDescent="0.2">
      <c r="A46" s="567">
        <v>34</v>
      </c>
      <c r="B46" s="235"/>
      <c r="C46" s="630" t="s">
        <v>1054</v>
      </c>
      <c r="D46" s="623" t="s">
        <v>1329</v>
      </c>
      <c r="E46" s="623"/>
      <c r="F46" s="235"/>
      <c r="G46" s="623"/>
      <c r="H46" s="235"/>
      <c r="I46" s="235"/>
      <c r="J46" s="235"/>
      <c r="K46" s="235"/>
      <c r="L46" s="235"/>
      <c r="M46" s="685">
        <v>5</v>
      </c>
      <c r="N46" s="83"/>
      <c r="O46" s="83"/>
      <c r="P46" s="83"/>
      <c r="Q46" s="83"/>
      <c r="R46" s="623">
        <v>2017</v>
      </c>
      <c r="S46" s="623" t="s">
        <v>81</v>
      </c>
      <c r="T46" s="623"/>
      <c r="U46" s="622"/>
      <c r="V46" s="622"/>
      <c r="W46" s="622"/>
      <c r="X46" s="737">
        <v>810000</v>
      </c>
      <c r="Y46" s="623"/>
      <c r="Z46" s="623"/>
      <c r="AA46" s="824"/>
      <c r="AB46" s="633"/>
      <c r="AC46" s="623"/>
      <c r="AD46" s="622"/>
      <c r="AE46" s="631" t="s">
        <v>972</v>
      </c>
      <c r="AF46" s="617"/>
      <c r="AG46" s="618"/>
      <c r="AH46" s="618"/>
      <c r="AI46" s="663"/>
      <c r="AJ46" s="286"/>
      <c r="AK46" s="286"/>
      <c r="AL46" s="286"/>
      <c r="AM46" s="286"/>
      <c r="AN46" s="286"/>
      <c r="AO46" s="286"/>
      <c r="AP46" s="286"/>
      <c r="AQ46" s="286"/>
    </row>
    <row r="47" spans="1:43" s="616" customFormat="1" ht="34.5" hidden="1" customHeight="1" x14ac:dyDescent="0.2">
      <c r="A47" s="567">
        <v>35</v>
      </c>
      <c r="B47" s="235"/>
      <c r="C47" s="630" t="s">
        <v>1055</v>
      </c>
      <c r="D47" s="623" t="s">
        <v>1310</v>
      </c>
      <c r="E47" s="623"/>
      <c r="F47" s="235"/>
      <c r="G47" s="623"/>
      <c r="H47" s="235"/>
      <c r="I47" s="235"/>
      <c r="J47" s="235"/>
      <c r="K47" s="235"/>
      <c r="L47" s="235"/>
      <c r="M47" s="685">
        <v>5</v>
      </c>
      <c r="N47" s="83"/>
      <c r="O47" s="83"/>
      <c r="P47" s="83"/>
      <c r="Q47" s="83"/>
      <c r="R47" s="623">
        <v>2017</v>
      </c>
      <c r="S47" s="623" t="s">
        <v>81</v>
      </c>
      <c r="T47" s="623"/>
      <c r="U47" s="622"/>
      <c r="V47" s="622"/>
      <c r="W47" s="622"/>
      <c r="X47" s="737">
        <v>2380000</v>
      </c>
      <c r="Y47" s="623"/>
      <c r="Z47" s="623"/>
      <c r="AA47" s="824"/>
      <c r="AB47" s="633"/>
      <c r="AC47" s="623"/>
      <c r="AD47" s="622"/>
      <c r="AE47" s="631" t="s">
        <v>972</v>
      </c>
      <c r="AF47" s="617"/>
      <c r="AG47" s="618"/>
      <c r="AH47" s="618"/>
      <c r="AI47" s="663"/>
      <c r="AJ47" s="286"/>
      <c r="AK47" s="286"/>
      <c r="AL47" s="286"/>
      <c r="AM47" s="286"/>
      <c r="AN47" s="286"/>
      <c r="AO47" s="286"/>
      <c r="AP47" s="286"/>
      <c r="AQ47" s="286"/>
    </row>
    <row r="48" spans="1:43" s="616" customFormat="1" ht="34.5" hidden="1" customHeight="1" x14ac:dyDescent="0.2">
      <c r="A48" s="567">
        <v>36</v>
      </c>
      <c r="B48" s="235"/>
      <c r="C48" s="630" t="s">
        <v>1056</v>
      </c>
      <c r="D48" s="623" t="s">
        <v>1301</v>
      </c>
      <c r="E48" s="623"/>
      <c r="F48" s="235"/>
      <c r="G48" s="623"/>
      <c r="H48" s="235"/>
      <c r="I48" s="235"/>
      <c r="J48" s="235"/>
      <c r="K48" s="235"/>
      <c r="L48" s="235"/>
      <c r="M48" s="685">
        <v>5</v>
      </c>
      <c r="N48" s="83"/>
      <c r="O48" s="83"/>
      <c r="P48" s="83"/>
      <c r="Q48" s="83"/>
      <c r="R48" s="623">
        <v>2017</v>
      </c>
      <c r="S48" s="623" t="s">
        <v>81</v>
      </c>
      <c r="T48" s="623"/>
      <c r="U48" s="622"/>
      <c r="V48" s="622"/>
      <c r="W48" s="622"/>
      <c r="X48" s="737">
        <v>650000</v>
      </c>
      <c r="Y48" s="623"/>
      <c r="Z48" s="623"/>
      <c r="AA48" s="824"/>
      <c r="AB48" s="633"/>
      <c r="AC48" s="623"/>
      <c r="AD48" s="622"/>
      <c r="AE48" s="631" t="s">
        <v>972</v>
      </c>
      <c r="AF48" s="617"/>
      <c r="AG48" s="618"/>
      <c r="AH48" s="618"/>
      <c r="AI48" s="663"/>
      <c r="AJ48" s="286"/>
      <c r="AK48" s="286"/>
      <c r="AL48" s="286"/>
      <c r="AM48" s="286"/>
      <c r="AN48" s="286"/>
      <c r="AO48" s="286"/>
      <c r="AP48" s="286"/>
      <c r="AQ48" s="286"/>
    </row>
    <row r="49" spans="1:43" s="616" customFormat="1" ht="34.5" hidden="1" customHeight="1" x14ac:dyDescent="0.2">
      <c r="A49" s="567">
        <v>37</v>
      </c>
      <c r="B49" s="235"/>
      <c r="C49" s="630" t="s">
        <v>1057</v>
      </c>
      <c r="D49" s="623" t="s">
        <v>1310</v>
      </c>
      <c r="E49" s="623"/>
      <c r="F49" s="235"/>
      <c r="G49" s="623"/>
      <c r="H49" s="235"/>
      <c r="I49" s="235"/>
      <c r="J49" s="235"/>
      <c r="K49" s="235"/>
      <c r="L49" s="235"/>
      <c r="M49" s="685">
        <v>5</v>
      </c>
      <c r="N49" s="83"/>
      <c r="O49" s="83"/>
      <c r="P49" s="83"/>
      <c r="Q49" s="83"/>
      <c r="R49" s="623">
        <v>2017</v>
      </c>
      <c r="S49" s="623" t="s">
        <v>81</v>
      </c>
      <c r="T49" s="623"/>
      <c r="U49" s="622"/>
      <c r="V49" s="622"/>
      <c r="W49" s="622"/>
      <c r="X49" s="737">
        <v>2610000</v>
      </c>
      <c r="Y49" s="623"/>
      <c r="Z49" s="623"/>
      <c r="AA49" s="824"/>
      <c r="AB49" s="633"/>
      <c r="AC49" s="623"/>
      <c r="AD49" s="622"/>
      <c r="AE49" s="631" t="s">
        <v>972</v>
      </c>
      <c r="AF49" s="617"/>
      <c r="AG49" s="618"/>
      <c r="AH49" s="618"/>
      <c r="AI49" s="663"/>
      <c r="AJ49" s="286"/>
      <c r="AK49" s="286"/>
      <c r="AL49" s="286"/>
      <c r="AM49" s="286"/>
      <c r="AN49" s="286"/>
      <c r="AO49" s="286"/>
      <c r="AP49" s="286"/>
      <c r="AQ49" s="286"/>
    </row>
    <row r="50" spans="1:43" s="616" customFormat="1" ht="34.5" hidden="1" customHeight="1" x14ac:dyDescent="0.2">
      <c r="A50" s="567">
        <v>38</v>
      </c>
      <c r="B50" s="235"/>
      <c r="C50" s="630" t="s">
        <v>1058</v>
      </c>
      <c r="D50" s="623" t="s">
        <v>1310</v>
      </c>
      <c r="E50" s="623"/>
      <c r="F50" s="235"/>
      <c r="G50" s="623"/>
      <c r="H50" s="235"/>
      <c r="I50" s="235"/>
      <c r="J50" s="235"/>
      <c r="K50" s="235"/>
      <c r="L50" s="235"/>
      <c r="M50" s="685">
        <v>5</v>
      </c>
      <c r="N50" s="83"/>
      <c r="O50" s="83"/>
      <c r="P50" s="83"/>
      <c r="Q50" s="83"/>
      <c r="R50" s="623">
        <v>2017</v>
      </c>
      <c r="S50" s="623" t="s">
        <v>81</v>
      </c>
      <c r="T50" s="623"/>
      <c r="U50" s="622"/>
      <c r="V50" s="622"/>
      <c r="W50" s="622"/>
      <c r="X50" s="737">
        <v>875000</v>
      </c>
      <c r="Y50" s="623"/>
      <c r="Z50" s="623"/>
      <c r="AA50" s="824"/>
      <c r="AB50" s="633"/>
      <c r="AC50" s="623"/>
      <c r="AD50" s="622"/>
      <c r="AE50" s="631" t="s">
        <v>972</v>
      </c>
      <c r="AF50" s="617"/>
      <c r="AG50" s="618"/>
      <c r="AH50" s="618"/>
      <c r="AI50" s="663"/>
      <c r="AJ50" s="286"/>
      <c r="AK50" s="286"/>
      <c r="AL50" s="286"/>
      <c r="AM50" s="286"/>
      <c r="AN50" s="286"/>
      <c r="AO50" s="286"/>
      <c r="AP50" s="286"/>
      <c r="AQ50" s="286"/>
    </row>
    <row r="51" spans="1:43" s="616" customFormat="1" ht="34.5" hidden="1" customHeight="1" x14ac:dyDescent="0.2">
      <c r="A51" s="567">
        <v>39</v>
      </c>
      <c r="B51" s="235"/>
      <c r="C51" s="630" t="s">
        <v>1059</v>
      </c>
      <c r="D51" s="623" t="s">
        <v>1301</v>
      </c>
      <c r="E51" s="623"/>
      <c r="F51" s="235"/>
      <c r="G51" s="623"/>
      <c r="H51" s="235"/>
      <c r="I51" s="235"/>
      <c r="J51" s="235"/>
      <c r="K51" s="235"/>
      <c r="L51" s="235"/>
      <c r="M51" s="685">
        <v>5</v>
      </c>
      <c r="N51" s="83"/>
      <c r="O51" s="83"/>
      <c r="P51" s="83"/>
      <c r="Q51" s="83"/>
      <c r="R51" s="623">
        <v>2017</v>
      </c>
      <c r="S51" s="623" t="s">
        <v>81</v>
      </c>
      <c r="T51" s="623"/>
      <c r="U51" s="622"/>
      <c r="V51" s="622"/>
      <c r="W51" s="622"/>
      <c r="X51" s="737">
        <v>925000</v>
      </c>
      <c r="Y51" s="623"/>
      <c r="Z51" s="623"/>
      <c r="AA51" s="824"/>
      <c r="AB51" s="633"/>
      <c r="AC51" s="623"/>
      <c r="AD51" s="622"/>
      <c r="AE51" s="631" t="s">
        <v>972</v>
      </c>
      <c r="AF51" s="617"/>
      <c r="AG51" s="618"/>
      <c r="AH51" s="618"/>
      <c r="AI51" s="663"/>
      <c r="AJ51" s="286"/>
      <c r="AK51" s="286"/>
      <c r="AL51" s="286"/>
      <c r="AM51" s="286"/>
      <c r="AN51" s="286"/>
      <c r="AO51" s="286"/>
      <c r="AP51" s="286"/>
      <c r="AQ51" s="286"/>
    </row>
    <row r="52" spans="1:43" s="616" customFormat="1" ht="34.5" hidden="1" customHeight="1" x14ac:dyDescent="0.2">
      <c r="A52" s="567">
        <v>40</v>
      </c>
      <c r="B52" s="235"/>
      <c r="C52" s="630" t="s">
        <v>1060</v>
      </c>
      <c r="D52" s="623" t="s">
        <v>1310</v>
      </c>
      <c r="E52" s="623"/>
      <c r="F52" s="235"/>
      <c r="G52" s="623"/>
      <c r="H52" s="235"/>
      <c r="I52" s="235"/>
      <c r="J52" s="235"/>
      <c r="K52" s="235"/>
      <c r="L52" s="235"/>
      <c r="M52" s="685">
        <v>5</v>
      </c>
      <c r="N52" s="83"/>
      <c r="O52" s="83"/>
      <c r="P52" s="83"/>
      <c r="Q52" s="83"/>
      <c r="R52" s="623">
        <v>2017</v>
      </c>
      <c r="S52" s="623" t="s">
        <v>81</v>
      </c>
      <c r="T52" s="623"/>
      <c r="U52" s="622"/>
      <c r="V52" s="622"/>
      <c r="W52" s="622"/>
      <c r="X52" s="737">
        <v>2250000</v>
      </c>
      <c r="Y52" s="623"/>
      <c r="Z52" s="623"/>
      <c r="AA52" s="824"/>
      <c r="AB52" s="633"/>
      <c r="AC52" s="623"/>
      <c r="AD52" s="622"/>
      <c r="AE52" s="631" t="s">
        <v>972</v>
      </c>
      <c r="AF52" s="617"/>
      <c r="AG52" s="618"/>
      <c r="AH52" s="618"/>
      <c r="AI52" s="663"/>
      <c r="AJ52" s="286"/>
      <c r="AK52" s="286"/>
      <c r="AL52" s="286"/>
      <c r="AM52" s="286"/>
      <c r="AN52" s="286"/>
      <c r="AO52" s="286"/>
      <c r="AP52" s="286"/>
      <c r="AQ52" s="286"/>
    </row>
    <row r="53" spans="1:43" s="616" customFormat="1" ht="34.5" hidden="1" customHeight="1" x14ac:dyDescent="0.2">
      <c r="A53" s="567">
        <v>41</v>
      </c>
      <c r="B53" s="235"/>
      <c r="C53" s="630" t="s">
        <v>1061</v>
      </c>
      <c r="D53" s="623" t="s">
        <v>1301</v>
      </c>
      <c r="E53" s="623"/>
      <c r="F53" s="235"/>
      <c r="G53" s="623"/>
      <c r="H53" s="235"/>
      <c r="I53" s="235"/>
      <c r="J53" s="235"/>
      <c r="K53" s="235"/>
      <c r="L53" s="235"/>
      <c r="M53" s="685">
        <v>4</v>
      </c>
      <c r="N53" s="83"/>
      <c r="O53" s="83"/>
      <c r="P53" s="83"/>
      <c r="Q53" s="83"/>
      <c r="R53" s="623">
        <v>2017</v>
      </c>
      <c r="S53" s="623" t="s">
        <v>81</v>
      </c>
      <c r="T53" s="623"/>
      <c r="U53" s="622"/>
      <c r="V53" s="622"/>
      <c r="W53" s="622"/>
      <c r="X53" s="737">
        <v>784000</v>
      </c>
      <c r="Y53" s="623"/>
      <c r="Z53" s="623"/>
      <c r="AA53" s="824"/>
      <c r="AB53" s="633"/>
      <c r="AC53" s="623"/>
      <c r="AD53" s="622"/>
      <c r="AE53" s="631" t="s">
        <v>972</v>
      </c>
      <c r="AF53" s="617"/>
      <c r="AG53" s="618"/>
      <c r="AH53" s="618"/>
      <c r="AI53" s="663"/>
      <c r="AJ53" s="286"/>
      <c r="AK53" s="286"/>
      <c r="AL53" s="286"/>
      <c r="AM53" s="286"/>
      <c r="AN53" s="286"/>
      <c r="AO53" s="286"/>
      <c r="AP53" s="286"/>
      <c r="AQ53" s="286"/>
    </row>
    <row r="54" spans="1:43" s="616" customFormat="1" ht="34.5" hidden="1" customHeight="1" x14ac:dyDescent="0.2">
      <c r="A54" s="567">
        <v>42</v>
      </c>
      <c r="B54" s="235"/>
      <c r="C54" s="630" t="s">
        <v>1062</v>
      </c>
      <c r="D54" s="623" t="s">
        <v>1329</v>
      </c>
      <c r="E54" s="623"/>
      <c r="F54" s="235"/>
      <c r="G54" s="623"/>
      <c r="H54" s="235"/>
      <c r="I54" s="235"/>
      <c r="J54" s="235"/>
      <c r="K54" s="235"/>
      <c r="L54" s="235"/>
      <c r="M54" s="685">
        <v>5</v>
      </c>
      <c r="N54" s="83"/>
      <c r="O54" s="83"/>
      <c r="P54" s="83"/>
      <c r="Q54" s="83"/>
      <c r="R54" s="623">
        <v>2017</v>
      </c>
      <c r="S54" s="623" t="s">
        <v>81</v>
      </c>
      <c r="T54" s="623"/>
      <c r="U54" s="622"/>
      <c r="V54" s="622"/>
      <c r="W54" s="622"/>
      <c r="X54" s="737">
        <v>640000</v>
      </c>
      <c r="Y54" s="623"/>
      <c r="Z54" s="623"/>
      <c r="AA54" s="824"/>
      <c r="AB54" s="633"/>
      <c r="AC54" s="623"/>
      <c r="AD54" s="622"/>
      <c r="AE54" s="631" t="s">
        <v>972</v>
      </c>
      <c r="AF54" s="617"/>
      <c r="AG54" s="618"/>
      <c r="AH54" s="618"/>
      <c r="AI54" s="663"/>
      <c r="AJ54" s="286"/>
      <c r="AK54" s="286"/>
      <c r="AL54" s="286"/>
      <c r="AM54" s="286"/>
      <c r="AN54" s="286"/>
      <c r="AO54" s="286"/>
      <c r="AP54" s="286"/>
      <c r="AQ54" s="286"/>
    </row>
    <row r="55" spans="1:43" s="616" customFormat="1" ht="34.5" hidden="1" customHeight="1" x14ac:dyDescent="0.2">
      <c r="A55" s="567">
        <v>43</v>
      </c>
      <c r="B55" s="235"/>
      <c r="C55" s="630" t="s">
        <v>1063</v>
      </c>
      <c r="D55" s="623" t="s">
        <v>1301</v>
      </c>
      <c r="E55" s="623"/>
      <c r="F55" s="235"/>
      <c r="G55" s="623"/>
      <c r="H55" s="235"/>
      <c r="I55" s="235"/>
      <c r="J55" s="235"/>
      <c r="K55" s="235"/>
      <c r="L55" s="235"/>
      <c r="M55" s="685">
        <v>5</v>
      </c>
      <c r="N55" s="83"/>
      <c r="O55" s="83"/>
      <c r="P55" s="83"/>
      <c r="Q55" s="83"/>
      <c r="R55" s="623">
        <v>2017</v>
      </c>
      <c r="S55" s="623" t="s">
        <v>81</v>
      </c>
      <c r="T55" s="623"/>
      <c r="U55" s="622"/>
      <c r="V55" s="622"/>
      <c r="W55" s="622"/>
      <c r="X55" s="737">
        <v>500000</v>
      </c>
      <c r="Y55" s="623"/>
      <c r="Z55" s="623"/>
      <c r="AA55" s="824"/>
      <c r="AB55" s="633"/>
      <c r="AC55" s="623"/>
      <c r="AD55" s="622"/>
      <c r="AE55" s="631" t="s">
        <v>972</v>
      </c>
      <c r="AF55" s="617"/>
      <c r="AG55" s="618"/>
      <c r="AH55" s="618"/>
      <c r="AI55" s="663"/>
      <c r="AJ55" s="286"/>
      <c r="AK55" s="286"/>
      <c r="AL55" s="286"/>
      <c r="AM55" s="286"/>
      <c r="AN55" s="286"/>
      <c r="AO55" s="286"/>
      <c r="AP55" s="286"/>
      <c r="AQ55" s="286"/>
    </row>
    <row r="56" spans="1:43" s="616" customFormat="1" ht="34.5" hidden="1" customHeight="1" x14ac:dyDescent="0.2">
      <c r="A56" s="567">
        <v>44</v>
      </c>
      <c r="B56" s="235"/>
      <c r="C56" s="630" t="s">
        <v>1064</v>
      </c>
      <c r="D56" s="623" t="s">
        <v>1310</v>
      </c>
      <c r="E56" s="623"/>
      <c r="F56" s="235"/>
      <c r="G56" s="623"/>
      <c r="H56" s="235"/>
      <c r="I56" s="235"/>
      <c r="J56" s="235"/>
      <c r="K56" s="235"/>
      <c r="L56" s="235"/>
      <c r="M56" s="685">
        <v>5</v>
      </c>
      <c r="N56" s="83"/>
      <c r="O56" s="83"/>
      <c r="P56" s="83"/>
      <c r="Q56" s="83"/>
      <c r="R56" s="623">
        <v>2017</v>
      </c>
      <c r="S56" s="623" t="s">
        <v>81</v>
      </c>
      <c r="T56" s="623"/>
      <c r="U56" s="622"/>
      <c r="V56" s="622"/>
      <c r="W56" s="622"/>
      <c r="X56" s="737">
        <v>725000</v>
      </c>
      <c r="Y56" s="623"/>
      <c r="Z56" s="623"/>
      <c r="AA56" s="824"/>
      <c r="AB56" s="633"/>
      <c r="AC56" s="623"/>
      <c r="AD56" s="622"/>
      <c r="AE56" s="631" t="s">
        <v>972</v>
      </c>
      <c r="AF56" s="617"/>
      <c r="AG56" s="618"/>
      <c r="AH56" s="618"/>
      <c r="AI56" s="663"/>
      <c r="AJ56" s="286"/>
      <c r="AK56" s="286"/>
      <c r="AL56" s="286"/>
      <c r="AM56" s="286"/>
      <c r="AN56" s="286"/>
      <c r="AO56" s="286"/>
      <c r="AP56" s="286"/>
      <c r="AQ56" s="286"/>
    </row>
    <row r="57" spans="1:43" s="616" customFormat="1" ht="34.5" hidden="1" customHeight="1" x14ac:dyDescent="0.2">
      <c r="A57" s="567">
        <v>45</v>
      </c>
      <c r="B57" s="235"/>
      <c r="C57" s="630" t="s">
        <v>1065</v>
      </c>
      <c r="D57" s="623" t="s">
        <v>1310</v>
      </c>
      <c r="E57" s="623"/>
      <c r="F57" s="235"/>
      <c r="G57" s="623"/>
      <c r="H57" s="235"/>
      <c r="I57" s="235"/>
      <c r="J57" s="235"/>
      <c r="K57" s="235"/>
      <c r="L57" s="235"/>
      <c r="M57" s="685">
        <v>5</v>
      </c>
      <c r="N57" s="83"/>
      <c r="O57" s="83"/>
      <c r="P57" s="83"/>
      <c r="Q57" s="83"/>
      <c r="R57" s="623">
        <v>2017</v>
      </c>
      <c r="S57" s="623" t="s">
        <v>81</v>
      </c>
      <c r="T57" s="623"/>
      <c r="U57" s="622"/>
      <c r="V57" s="622"/>
      <c r="W57" s="622"/>
      <c r="X57" s="737">
        <v>750000</v>
      </c>
      <c r="Y57" s="623"/>
      <c r="Z57" s="623"/>
      <c r="AA57" s="824"/>
      <c r="AB57" s="633"/>
      <c r="AC57" s="623"/>
      <c r="AD57" s="622"/>
      <c r="AE57" s="631" t="s">
        <v>972</v>
      </c>
      <c r="AF57" s="617"/>
      <c r="AG57" s="618"/>
      <c r="AH57" s="618"/>
      <c r="AI57" s="663"/>
      <c r="AJ57" s="286"/>
      <c r="AK57" s="286"/>
      <c r="AL57" s="286"/>
      <c r="AM57" s="286"/>
      <c r="AN57" s="286"/>
      <c r="AO57" s="286"/>
      <c r="AP57" s="286"/>
      <c r="AQ57" s="286"/>
    </row>
    <row r="58" spans="1:43" s="616" customFormat="1" ht="34.5" hidden="1" customHeight="1" x14ac:dyDescent="0.2">
      <c r="A58" s="567">
        <v>46</v>
      </c>
      <c r="B58" s="235"/>
      <c r="C58" s="630" t="s">
        <v>1066</v>
      </c>
      <c r="D58" s="623" t="s">
        <v>1310</v>
      </c>
      <c r="E58" s="623"/>
      <c r="F58" s="235"/>
      <c r="G58" s="623"/>
      <c r="H58" s="235"/>
      <c r="I58" s="235"/>
      <c r="J58" s="235"/>
      <c r="K58" s="235"/>
      <c r="L58" s="235"/>
      <c r="M58" s="685">
        <v>5</v>
      </c>
      <c r="N58" s="83"/>
      <c r="O58" s="83"/>
      <c r="P58" s="83"/>
      <c r="Q58" s="83"/>
      <c r="R58" s="623">
        <v>2017</v>
      </c>
      <c r="S58" s="623" t="s">
        <v>81</v>
      </c>
      <c r="T58" s="623"/>
      <c r="U58" s="622"/>
      <c r="V58" s="622"/>
      <c r="W58" s="622"/>
      <c r="X58" s="737">
        <v>810000</v>
      </c>
      <c r="Y58" s="623"/>
      <c r="Z58" s="623"/>
      <c r="AA58" s="824"/>
      <c r="AB58" s="633"/>
      <c r="AC58" s="623"/>
      <c r="AD58" s="622"/>
      <c r="AE58" s="631" t="s">
        <v>972</v>
      </c>
      <c r="AF58" s="617"/>
      <c r="AG58" s="618"/>
      <c r="AH58" s="618"/>
      <c r="AI58" s="663"/>
      <c r="AJ58" s="286"/>
      <c r="AK58" s="286"/>
      <c r="AL58" s="286"/>
      <c r="AM58" s="286"/>
      <c r="AN58" s="286"/>
      <c r="AO58" s="286"/>
      <c r="AP58" s="286"/>
      <c r="AQ58" s="286"/>
    </row>
    <row r="59" spans="1:43" s="616" customFormat="1" ht="34.5" hidden="1" customHeight="1" x14ac:dyDescent="0.2">
      <c r="A59" s="567">
        <v>47</v>
      </c>
      <c r="B59" s="235"/>
      <c r="C59" s="630" t="s">
        <v>1067</v>
      </c>
      <c r="D59" s="623" t="s">
        <v>1301</v>
      </c>
      <c r="E59" s="623"/>
      <c r="F59" s="235"/>
      <c r="G59" s="623"/>
      <c r="H59" s="235"/>
      <c r="I59" s="235"/>
      <c r="J59" s="235"/>
      <c r="K59" s="235"/>
      <c r="L59" s="235"/>
      <c r="M59" s="685">
        <v>5</v>
      </c>
      <c r="N59" s="83"/>
      <c r="O59" s="83"/>
      <c r="P59" s="83"/>
      <c r="Q59" s="83"/>
      <c r="R59" s="623">
        <v>2017</v>
      </c>
      <c r="S59" s="623" t="s">
        <v>81</v>
      </c>
      <c r="T59" s="623"/>
      <c r="U59" s="622"/>
      <c r="V59" s="622"/>
      <c r="W59" s="622"/>
      <c r="X59" s="737">
        <v>2050000</v>
      </c>
      <c r="Y59" s="623"/>
      <c r="Z59" s="623"/>
      <c r="AA59" s="824"/>
      <c r="AB59" s="633"/>
      <c r="AC59" s="623"/>
      <c r="AD59" s="622"/>
      <c r="AE59" s="631" t="s">
        <v>972</v>
      </c>
      <c r="AF59" s="617"/>
      <c r="AG59" s="618"/>
      <c r="AH59" s="618"/>
      <c r="AI59" s="663"/>
      <c r="AJ59" s="286"/>
      <c r="AK59" s="286"/>
      <c r="AL59" s="286"/>
      <c r="AM59" s="286"/>
      <c r="AN59" s="286"/>
      <c r="AO59" s="286"/>
      <c r="AP59" s="286"/>
      <c r="AQ59" s="286"/>
    </row>
    <row r="60" spans="1:43" s="616" customFormat="1" ht="34.5" hidden="1" customHeight="1" x14ac:dyDescent="0.2">
      <c r="A60" s="567">
        <v>48</v>
      </c>
      <c r="B60" s="235"/>
      <c r="C60" s="630" t="s">
        <v>1068</v>
      </c>
      <c r="D60" s="623" t="s">
        <v>1301</v>
      </c>
      <c r="E60" s="623"/>
      <c r="F60" s="235"/>
      <c r="G60" s="623"/>
      <c r="H60" s="235"/>
      <c r="I60" s="235"/>
      <c r="J60" s="235"/>
      <c r="K60" s="235"/>
      <c r="L60" s="235"/>
      <c r="M60" s="685">
        <v>5</v>
      </c>
      <c r="N60" s="83"/>
      <c r="O60" s="83"/>
      <c r="P60" s="83"/>
      <c r="Q60" s="83"/>
      <c r="R60" s="623">
        <v>2017</v>
      </c>
      <c r="S60" s="623" t="s">
        <v>81</v>
      </c>
      <c r="T60" s="623"/>
      <c r="U60" s="622"/>
      <c r="V60" s="622"/>
      <c r="W60" s="622"/>
      <c r="X60" s="737">
        <v>665000</v>
      </c>
      <c r="Y60" s="623"/>
      <c r="Z60" s="623"/>
      <c r="AA60" s="824"/>
      <c r="AB60" s="633"/>
      <c r="AC60" s="623"/>
      <c r="AD60" s="622"/>
      <c r="AE60" s="631" t="s">
        <v>972</v>
      </c>
      <c r="AF60" s="617"/>
      <c r="AG60" s="618"/>
      <c r="AH60" s="618"/>
      <c r="AI60" s="663"/>
      <c r="AJ60" s="286"/>
      <c r="AK60" s="286"/>
      <c r="AL60" s="286"/>
      <c r="AM60" s="286"/>
      <c r="AN60" s="286"/>
      <c r="AO60" s="286"/>
      <c r="AP60" s="286"/>
      <c r="AQ60" s="286"/>
    </row>
    <row r="61" spans="1:43" s="616" customFormat="1" ht="34.5" hidden="1" customHeight="1" x14ac:dyDescent="0.2">
      <c r="A61" s="567">
        <v>49</v>
      </c>
      <c r="B61" s="235"/>
      <c r="C61" s="630" t="s">
        <v>1069</v>
      </c>
      <c r="D61" s="623" t="s">
        <v>1301</v>
      </c>
      <c r="E61" s="623"/>
      <c r="F61" s="235"/>
      <c r="G61" s="623"/>
      <c r="H61" s="235"/>
      <c r="I61" s="235"/>
      <c r="J61" s="235"/>
      <c r="K61" s="235"/>
      <c r="L61" s="235"/>
      <c r="M61" s="685">
        <v>5</v>
      </c>
      <c r="N61" s="83"/>
      <c r="O61" s="83"/>
      <c r="P61" s="83"/>
      <c r="Q61" s="83"/>
      <c r="R61" s="623">
        <v>2017</v>
      </c>
      <c r="S61" s="623" t="s">
        <v>81</v>
      </c>
      <c r="T61" s="623"/>
      <c r="U61" s="622"/>
      <c r="V61" s="622"/>
      <c r="W61" s="622"/>
      <c r="X61" s="737">
        <v>640000</v>
      </c>
      <c r="Y61" s="623"/>
      <c r="Z61" s="623"/>
      <c r="AA61" s="824"/>
      <c r="AB61" s="633"/>
      <c r="AC61" s="623"/>
      <c r="AD61" s="622"/>
      <c r="AE61" s="631" t="s">
        <v>972</v>
      </c>
      <c r="AF61" s="617"/>
      <c r="AG61" s="618"/>
      <c r="AH61" s="618"/>
      <c r="AI61" s="663"/>
      <c r="AJ61" s="286"/>
      <c r="AK61" s="286"/>
      <c r="AL61" s="286"/>
      <c r="AM61" s="286"/>
      <c r="AN61" s="286"/>
      <c r="AO61" s="286"/>
      <c r="AP61" s="286"/>
      <c r="AQ61" s="286"/>
    </row>
    <row r="62" spans="1:43" s="616" customFormat="1" ht="34.5" hidden="1" customHeight="1" x14ac:dyDescent="0.2">
      <c r="A62" s="567">
        <v>50</v>
      </c>
      <c r="B62" s="235"/>
      <c r="C62" s="630" t="s">
        <v>1070</v>
      </c>
      <c r="D62" s="623" t="s">
        <v>1299</v>
      </c>
      <c r="E62" s="623"/>
      <c r="F62" s="235"/>
      <c r="G62" s="623"/>
      <c r="H62" s="235"/>
      <c r="I62" s="235"/>
      <c r="J62" s="235"/>
      <c r="K62" s="235"/>
      <c r="L62" s="235"/>
      <c r="M62" s="685">
        <v>5</v>
      </c>
      <c r="N62" s="83"/>
      <c r="O62" s="83"/>
      <c r="P62" s="83"/>
      <c r="Q62" s="83"/>
      <c r="R62" s="623">
        <v>2017</v>
      </c>
      <c r="S62" s="623" t="s">
        <v>81</v>
      </c>
      <c r="T62" s="623"/>
      <c r="U62" s="622"/>
      <c r="V62" s="622"/>
      <c r="W62" s="622"/>
      <c r="X62" s="737">
        <v>540000</v>
      </c>
      <c r="Y62" s="623"/>
      <c r="Z62" s="623"/>
      <c r="AA62" s="824"/>
      <c r="AB62" s="633"/>
      <c r="AC62" s="623"/>
      <c r="AD62" s="622"/>
      <c r="AE62" s="631" t="s">
        <v>972</v>
      </c>
      <c r="AF62" s="617"/>
      <c r="AG62" s="618"/>
      <c r="AH62" s="618"/>
      <c r="AI62" s="663"/>
      <c r="AJ62" s="286"/>
      <c r="AK62" s="286"/>
      <c r="AL62" s="286"/>
      <c r="AM62" s="286"/>
      <c r="AN62" s="286"/>
      <c r="AO62" s="286"/>
      <c r="AP62" s="286"/>
      <c r="AQ62" s="286"/>
    </row>
    <row r="63" spans="1:43" s="616" customFormat="1" ht="34.5" hidden="1" customHeight="1" x14ac:dyDescent="0.2">
      <c r="A63" s="567">
        <v>51</v>
      </c>
      <c r="B63" s="235"/>
      <c r="C63" s="630" t="s">
        <v>1071</v>
      </c>
      <c r="D63" s="623" t="s">
        <v>1301</v>
      </c>
      <c r="E63" s="623"/>
      <c r="F63" s="235"/>
      <c r="G63" s="623"/>
      <c r="H63" s="235"/>
      <c r="I63" s="235"/>
      <c r="J63" s="235"/>
      <c r="K63" s="235"/>
      <c r="L63" s="235"/>
      <c r="M63" s="685">
        <v>5</v>
      </c>
      <c r="N63" s="83"/>
      <c r="O63" s="83"/>
      <c r="P63" s="83"/>
      <c r="Q63" s="83"/>
      <c r="R63" s="623">
        <v>2017</v>
      </c>
      <c r="S63" s="623" t="s">
        <v>81</v>
      </c>
      <c r="T63" s="623"/>
      <c r="U63" s="622"/>
      <c r="V63" s="622"/>
      <c r="W63" s="622"/>
      <c r="X63" s="737">
        <v>1125000</v>
      </c>
      <c r="Y63" s="623"/>
      <c r="Z63" s="623"/>
      <c r="AA63" s="824"/>
      <c r="AB63" s="633"/>
      <c r="AC63" s="623"/>
      <c r="AD63" s="622"/>
      <c r="AE63" s="631" t="s">
        <v>972</v>
      </c>
      <c r="AF63" s="617"/>
      <c r="AG63" s="618"/>
      <c r="AH63" s="618"/>
      <c r="AI63" s="663"/>
      <c r="AJ63" s="286"/>
      <c r="AK63" s="286"/>
      <c r="AL63" s="286"/>
      <c r="AM63" s="286"/>
      <c r="AN63" s="286"/>
      <c r="AO63" s="286"/>
      <c r="AP63" s="286"/>
      <c r="AQ63" s="286"/>
    </row>
    <row r="64" spans="1:43" s="616" customFormat="1" ht="34.5" hidden="1" customHeight="1" x14ac:dyDescent="0.2">
      <c r="A64" s="567">
        <v>52</v>
      </c>
      <c r="B64" s="235"/>
      <c r="C64" s="630" t="s">
        <v>1072</v>
      </c>
      <c r="D64" s="623" t="s">
        <v>1329</v>
      </c>
      <c r="E64" s="623"/>
      <c r="F64" s="235"/>
      <c r="G64" s="623"/>
      <c r="H64" s="235"/>
      <c r="I64" s="235"/>
      <c r="J64" s="235"/>
      <c r="K64" s="235"/>
      <c r="L64" s="235"/>
      <c r="M64" s="685">
        <v>5</v>
      </c>
      <c r="N64" s="83"/>
      <c r="O64" s="83"/>
      <c r="P64" s="83"/>
      <c r="Q64" s="83"/>
      <c r="R64" s="623">
        <v>2017</v>
      </c>
      <c r="S64" s="623" t="s">
        <v>81</v>
      </c>
      <c r="T64" s="623"/>
      <c r="U64" s="622"/>
      <c r="V64" s="622"/>
      <c r="W64" s="622"/>
      <c r="X64" s="737">
        <v>750000</v>
      </c>
      <c r="Y64" s="623"/>
      <c r="Z64" s="623"/>
      <c r="AA64" s="824"/>
      <c r="AB64" s="633"/>
      <c r="AC64" s="623"/>
      <c r="AD64" s="622"/>
      <c r="AE64" s="631" t="s">
        <v>972</v>
      </c>
      <c r="AF64" s="617"/>
      <c r="AG64" s="618"/>
      <c r="AH64" s="618"/>
      <c r="AI64" s="663"/>
      <c r="AJ64" s="286"/>
      <c r="AK64" s="286"/>
      <c r="AL64" s="286"/>
      <c r="AM64" s="286"/>
      <c r="AN64" s="286"/>
      <c r="AO64" s="286"/>
      <c r="AP64" s="286"/>
      <c r="AQ64" s="286"/>
    </row>
    <row r="65" spans="1:43" s="616" customFormat="1" ht="34.5" hidden="1" customHeight="1" x14ac:dyDescent="0.2">
      <c r="A65" s="567">
        <v>53</v>
      </c>
      <c r="B65" s="235"/>
      <c r="C65" s="630" t="s">
        <v>1073</v>
      </c>
      <c r="D65" s="623" t="s">
        <v>1329</v>
      </c>
      <c r="E65" s="623"/>
      <c r="F65" s="235"/>
      <c r="G65" s="623"/>
      <c r="H65" s="235"/>
      <c r="I65" s="235"/>
      <c r="J65" s="235"/>
      <c r="K65" s="235"/>
      <c r="L65" s="235"/>
      <c r="M65" s="685">
        <v>5</v>
      </c>
      <c r="N65" s="83"/>
      <c r="O65" s="83"/>
      <c r="P65" s="83"/>
      <c r="Q65" s="83"/>
      <c r="R65" s="623">
        <v>2017</v>
      </c>
      <c r="S65" s="623" t="s">
        <v>81</v>
      </c>
      <c r="T65" s="623"/>
      <c r="U65" s="622"/>
      <c r="V65" s="622"/>
      <c r="W65" s="622"/>
      <c r="X65" s="737">
        <v>540000</v>
      </c>
      <c r="Y65" s="623"/>
      <c r="Z65" s="623"/>
      <c r="AA65" s="824"/>
      <c r="AB65" s="633"/>
      <c r="AC65" s="623"/>
      <c r="AD65" s="622"/>
      <c r="AE65" s="631" t="s">
        <v>972</v>
      </c>
      <c r="AF65" s="617"/>
      <c r="AG65" s="618"/>
      <c r="AH65" s="618"/>
      <c r="AI65" s="663"/>
      <c r="AJ65" s="286"/>
      <c r="AK65" s="286"/>
      <c r="AL65" s="286"/>
      <c r="AM65" s="286"/>
      <c r="AN65" s="286"/>
      <c r="AO65" s="286"/>
      <c r="AP65" s="286"/>
      <c r="AQ65" s="286"/>
    </row>
    <row r="66" spans="1:43" s="616" customFormat="1" ht="34.5" hidden="1" customHeight="1" x14ac:dyDescent="0.2">
      <c r="A66" s="567">
        <v>54</v>
      </c>
      <c r="B66" s="235"/>
      <c r="C66" s="630" t="s">
        <v>1074</v>
      </c>
      <c r="D66" s="623" t="s">
        <v>1312</v>
      </c>
      <c r="E66" s="623"/>
      <c r="F66" s="235"/>
      <c r="G66" s="623"/>
      <c r="H66" s="235"/>
      <c r="I66" s="235"/>
      <c r="J66" s="235"/>
      <c r="K66" s="235"/>
      <c r="L66" s="235"/>
      <c r="M66" s="685">
        <v>5</v>
      </c>
      <c r="N66" s="83"/>
      <c r="O66" s="83"/>
      <c r="P66" s="83"/>
      <c r="Q66" s="83"/>
      <c r="R66" s="623">
        <v>2017</v>
      </c>
      <c r="S66" s="623" t="s">
        <v>81</v>
      </c>
      <c r="T66" s="623"/>
      <c r="U66" s="622"/>
      <c r="V66" s="622"/>
      <c r="W66" s="622"/>
      <c r="X66" s="737">
        <v>785000</v>
      </c>
      <c r="Y66" s="623"/>
      <c r="Z66" s="623"/>
      <c r="AA66" s="824"/>
      <c r="AB66" s="633"/>
      <c r="AC66" s="623"/>
      <c r="AD66" s="622"/>
      <c r="AE66" s="631" t="s">
        <v>972</v>
      </c>
      <c r="AF66" s="617"/>
      <c r="AG66" s="618"/>
      <c r="AH66" s="618"/>
      <c r="AI66" s="663"/>
      <c r="AJ66" s="286"/>
      <c r="AK66" s="286"/>
      <c r="AL66" s="286"/>
      <c r="AM66" s="286"/>
      <c r="AN66" s="286"/>
      <c r="AO66" s="286"/>
      <c r="AP66" s="286"/>
      <c r="AQ66" s="286"/>
    </row>
    <row r="67" spans="1:43" s="616" customFormat="1" ht="34.5" hidden="1" customHeight="1" x14ac:dyDescent="0.2">
      <c r="A67" s="567">
        <v>55</v>
      </c>
      <c r="B67" s="235"/>
      <c r="C67" s="630" t="s">
        <v>1075</v>
      </c>
      <c r="D67" s="623" t="s">
        <v>1329</v>
      </c>
      <c r="E67" s="623"/>
      <c r="F67" s="235"/>
      <c r="G67" s="623"/>
      <c r="H67" s="235"/>
      <c r="I67" s="235"/>
      <c r="J67" s="235"/>
      <c r="K67" s="235"/>
      <c r="L67" s="235"/>
      <c r="M67" s="685">
        <v>5</v>
      </c>
      <c r="N67" s="83"/>
      <c r="O67" s="83"/>
      <c r="P67" s="83"/>
      <c r="Q67" s="83"/>
      <c r="R67" s="623">
        <v>2017</v>
      </c>
      <c r="S67" s="623" t="s">
        <v>81</v>
      </c>
      <c r="T67" s="623"/>
      <c r="U67" s="622"/>
      <c r="V67" s="622"/>
      <c r="W67" s="622"/>
      <c r="X67" s="737">
        <v>610000</v>
      </c>
      <c r="Y67" s="623"/>
      <c r="Z67" s="623"/>
      <c r="AA67" s="824"/>
      <c r="AB67" s="633"/>
      <c r="AC67" s="623"/>
      <c r="AD67" s="622"/>
      <c r="AE67" s="631" t="s">
        <v>972</v>
      </c>
      <c r="AF67" s="617"/>
      <c r="AG67" s="618"/>
      <c r="AH67" s="618"/>
      <c r="AI67" s="663"/>
      <c r="AJ67" s="286"/>
      <c r="AK67" s="286"/>
      <c r="AL67" s="286"/>
      <c r="AM67" s="286"/>
      <c r="AN67" s="286"/>
      <c r="AO67" s="286"/>
      <c r="AP67" s="286"/>
      <c r="AQ67" s="286"/>
    </row>
    <row r="68" spans="1:43" s="616" customFormat="1" ht="34.5" hidden="1" customHeight="1" x14ac:dyDescent="0.2">
      <c r="A68" s="567">
        <v>56</v>
      </c>
      <c r="B68" s="235"/>
      <c r="C68" s="630" t="s">
        <v>1076</v>
      </c>
      <c r="D68" s="623" t="s">
        <v>1301</v>
      </c>
      <c r="E68" s="623"/>
      <c r="F68" s="235"/>
      <c r="G68" s="623"/>
      <c r="H68" s="235"/>
      <c r="I68" s="235"/>
      <c r="J68" s="235"/>
      <c r="K68" s="235"/>
      <c r="L68" s="235"/>
      <c r="M68" s="685">
        <v>4</v>
      </c>
      <c r="N68" s="83"/>
      <c r="O68" s="83"/>
      <c r="P68" s="83"/>
      <c r="Q68" s="83"/>
      <c r="R68" s="623">
        <v>2017</v>
      </c>
      <c r="S68" s="623" t="s">
        <v>81</v>
      </c>
      <c r="T68" s="623"/>
      <c r="U68" s="622"/>
      <c r="V68" s="622"/>
      <c r="W68" s="622"/>
      <c r="X68" s="737">
        <v>760000</v>
      </c>
      <c r="Y68" s="623"/>
      <c r="Z68" s="623"/>
      <c r="AA68" s="824"/>
      <c r="AB68" s="633"/>
      <c r="AC68" s="623"/>
      <c r="AD68" s="622"/>
      <c r="AE68" s="631" t="s">
        <v>972</v>
      </c>
      <c r="AF68" s="617"/>
      <c r="AG68" s="618"/>
      <c r="AH68" s="618"/>
      <c r="AI68" s="663"/>
      <c r="AJ68" s="286"/>
      <c r="AK68" s="286"/>
      <c r="AL68" s="286"/>
      <c r="AM68" s="286"/>
      <c r="AN68" s="286"/>
      <c r="AO68" s="286"/>
      <c r="AP68" s="286"/>
      <c r="AQ68" s="286"/>
    </row>
    <row r="69" spans="1:43" s="616" customFormat="1" ht="34.5" hidden="1" customHeight="1" x14ac:dyDescent="0.2">
      <c r="A69" s="567">
        <v>57</v>
      </c>
      <c r="B69" s="235"/>
      <c r="C69" s="630" t="s">
        <v>1077</v>
      </c>
      <c r="D69" s="623" t="s">
        <v>1310</v>
      </c>
      <c r="E69" s="623"/>
      <c r="F69" s="235"/>
      <c r="G69" s="623"/>
      <c r="H69" s="235"/>
      <c r="I69" s="235"/>
      <c r="J69" s="235"/>
      <c r="K69" s="235"/>
      <c r="L69" s="235"/>
      <c r="M69" s="685">
        <v>5</v>
      </c>
      <c r="N69" s="83"/>
      <c r="O69" s="83"/>
      <c r="P69" s="83"/>
      <c r="Q69" s="83"/>
      <c r="R69" s="623">
        <v>2017</v>
      </c>
      <c r="S69" s="623" t="s">
        <v>81</v>
      </c>
      <c r="T69" s="623"/>
      <c r="U69" s="622"/>
      <c r="V69" s="622"/>
      <c r="W69" s="622"/>
      <c r="X69" s="737">
        <v>725000</v>
      </c>
      <c r="Y69" s="623"/>
      <c r="Z69" s="623"/>
      <c r="AA69" s="824"/>
      <c r="AB69" s="633"/>
      <c r="AC69" s="623"/>
      <c r="AD69" s="622"/>
      <c r="AE69" s="631" t="s">
        <v>972</v>
      </c>
      <c r="AF69" s="617"/>
      <c r="AG69" s="618"/>
      <c r="AH69" s="618"/>
      <c r="AI69" s="663"/>
      <c r="AJ69" s="286"/>
      <c r="AK69" s="286"/>
      <c r="AL69" s="286"/>
      <c r="AM69" s="286"/>
      <c r="AN69" s="286"/>
      <c r="AO69" s="286"/>
      <c r="AP69" s="286"/>
      <c r="AQ69" s="286"/>
    </row>
    <row r="70" spans="1:43" s="616" customFormat="1" ht="34.5" hidden="1" customHeight="1" x14ac:dyDescent="0.2">
      <c r="A70" s="567">
        <v>58</v>
      </c>
      <c r="B70" s="235"/>
      <c r="C70" s="630" t="s">
        <v>1078</v>
      </c>
      <c r="D70" s="623" t="s">
        <v>1303</v>
      </c>
      <c r="E70" s="623"/>
      <c r="F70" s="235"/>
      <c r="G70" s="623"/>
      <c r="H70" s="235"/>
      <c r="I70" s="235"/>
      <c r="J70" s="235"/>
      <c r="K70" s="235"/>
      <c r="L70" s="235"/>
      <c r="M70" s="685">
        <v>5</v>
      </c>
      <c r="N70" s="83"/>
      <c r="O70" s="83"/>
      <c r="P70" s="83"/>
      <c r="Q70" s="83"/>
      <c r="R70" s="623">
        <v>2017</v>
      </c>
      <c r="S70" s="623" t="s">
        <v>81</v>
      </c>
      <c r="T70" s="623"/>
      <c r="U70" s="622"/>
      <c r="V70" s="622"/>
      <c r="W70" s="622"/>
      <c r="X70" s="737">
        <v>725000</v>
      </c>
      <c r="Y70" s="623"/>
      <c r="Z70" s="623"/>
      <c r="AA70" s="824"/>
      <c r="AB70" s="633"/>
      <c r="AC70" s="623"/>
      <c r="AD70" s="622"/>
      <c r="AE70" s="631" t="s">
        <v>972</v>
      </c>
      <c r="AF70" s="617"/>
      <c r="AG70" s="618"/>
      <c r="AH70" s="618"/>
      <c r="AI70" s="663"/>
      <c r="AJ70" s="286"/>
      <c r="AK70" s="286"/>
      <c r="AL70" s="286"/>
      <c r="AM70" s="286"/>
      <c r="AN70" s="286"/>
      <c r="AO70" s="286"/>
      <c r="AP70" s="286"/>
      <c r="AQ70" s="286"/>
    </row>
    <row r="71" spans="1:43" s="616" customFormat="1" ht="34.5" hidden="1" customHeight="1" x14ac:dyDescent="0.2">
      <c r="A71" s="567">
        <v>59</v>
      </c>
      <c r="B71" s="235"/>
      <c r="C71" s="630" t="s">
        <v>1079</v>
      </c>
      <c r="D71" s="623" t="s">
        <v>1329</v>
      </c>
      <c r="E71" s="623"/>
      <c r="F71" s="235"/>
      <c r="G71" s="623"/>
      <c r="H71" s="235"/>
      <c r="I71" s="235"/>
      <c r="J71" s="235"/>
      <c r="K71" s="235"/>
      <c r="L71" s="235"/>
      <c r="M71" s="685">
        <v>5</v>
      </c>
      <c r="N71" s="83"/>
      <c r="O71" s="83"/>
      <c r="P71" s="83"/>
      <c r="Q71" s="83"/>
      <c r="R71" s="623">
        <v>2017</v>
      </c>
      <c r="S71" s="623" t="s">
        <v>81</v>
      </c>
      <c r="T71" s="623"/>
      <c r="U71" s="622"/>
      <c r="V71" s="622"/>
      <c r="W71" s="622"/>
      <c r="X71" s="737">
        <v>575000</v>
      </c>
      <c r="Y71" s="623"/>
      <c r="Z71" s="623"/>
      <c r="AA71" s="824"/>
      <c r="AB71" s="633"/>
      <c r="AC71" s="623"/>
      <c r="AD71" s="622"/>
      <c r="AE71" s="631" t="s">
        <v>972</v>
      </c>
      <c r="AF71" s="617"/>
      <c r="AG71" s="618"/>
      <c r="AH71" s="618"/>
      <c r="AI71" s="663"/>
      <c r="AJ71" s="286"/>
      <c r="AK71" s="286"/>
      <c r="AL71" s="286"/>
      <c r="AM71" s="286"/>
      <c r="AN71" s="286"/>
      <c r="AO71" s="286"/>
      <c r="AP71" s="286"/>
      <c r="AQ71" s="286"/>
    </row>
    <row r="72" spans="1:43" s="616" customFormat="1" ht="34.5" hidden="1" customHeight="1" x14ac:dyDescent="0.2">
      <c r="A72" s="567">
        <v>60</v>
      </c>
      <c r="B72" s="235"/>
      <c r="C72" s="630" t="s">
        <v>1080</v>
      </c>
      <c r="D72" s="623" t="s">
        <v>1301</v>
      </c>
      <c r="E72" s="623"/>
      <c r="F72" s="235"/>
      <c r="G72" s="623"/>
      <c r="H72" s="235"/>
      <c r="I72" s="235"/>
      <c r="J72" s="235"/>
      <c r="K72" s="235"/>
      <c r="L72" s="235"/>
      <c r="M72" s="685">
        <v>1</v>
      </c>
      <c r="N72" s="83"/>
      <c r="O72" s="83"/>
      <c r="P72" s="83"/>
      <c r="Q72" s="83"/>
      <c r="R72" s="623">
        <v>2017</v>
      </c>
      <c r="S72" s="623" t="s">
        <v>81</v>
      </c>
      <c r="T72" s="623"/>
      <c r="U72" s="622"/>
      <c r="V72" s="622"/>
      <c r="W72" s="622"/>
      <c r="X72" s="737">
        <v>1174000</v>
      </c>
      <c r="Y72" s="623"/>
      <c r="Z72" s="623"/>
      <c r="AA72" s="824"/>
      <c r="AB72" s="633"/>
      <c r="AC72" s="623"/>
      <c r="AD72" s="622"/>
      <c r="AE72" s="631" t="s">
        <v>972</v>
      </c>
      <c r="AF72" s="617"/>
      <c r="AG72" s="618"/>
      <c r="AH72" s="618"/>
      <c r="AI72" s="663"/>
      <c r="AJ72" s="286"/>
      <c r="AK72" s="286"/>
      <c r="AL72" s="286"/>
      <c r="AM72" s="286"/>
      <c r="AN72" s="286"/>
      <c r="AO72" s="286"/>
      <c r="AP72" s="286"/>
      <c r="AQ72" s="286"/>
    </row>
    <row r="73" spans="1:43" s="616" customFormat="1" ht="34.5" hidden="1" customHeight="1" x14ac:dyDescent="0.2">
      <c r="A73" s="567">
        <v>61</v>
      </c>
      <c r="B73" s="235"/>
      <c r="C73" s="630" t="s">
        <v>1081</v>
      </c>
      <c r="D73" s="623" t="s">
        <v>1303</v>
      </c>
      <c r="E73" s="623"/>
      <c r="F73" s="235"/>
      <c r="G73" s="623"/>
      <c r="H73" s="235"/>
      <c r="I73" s="235"/>
      <c r="J73" s="235"/>
      <c r="K73" s="235"/>
      <c r="L73" s="235"/>
      <c r="M73" s="685">
        <v>5</v>
      </c>
      <c r="N73" s="83"/>
      <c r="O73" s="83"/>
      <c r="P73" s="83"/>
      <c r="Q73" s="83"/>
      <c r="R73" s="623">
        <v>2017</v>
      </c>
      <c r="S73" s="623" t="s">
        <v>81</v>
      </c>
      <c r="T73" s="623"/>
      <c r="U73" s="622"/>
      <c r="V73" s="622"/>
      <c r="W73" s="622"/>
      <c r="X73" s="737">
        <v>1115000</v>
      </c>
      <c r="Y73" s="623"/>
      <c r="Z73" s="623"/>
      <c r="AA73" s="824"/>
      <c r="AB73" s="633"/>
      <c r="AC73" s="623"/>
      <c r="AD73" s="622"/>
      <c r="AE73" s="631" t="s">
        <v>972</v>
      </c>
      <c r="AF73" s="617"/>
      <c r="AG73" s="618"/>
      <c r="AH73" s="618"/>
      <c r="AI73" s="663"/>
      <c r="AJ73" s="286"/>
      <c r="AK73" s="286"/>
      <c r="AL73" s="286"/>
      <c r="AM73" s="286"/>
      <c r="AN73" s="286"/>
      <c r="AO73" s="286"/>
      <c r="AP73" s="286"/>
      <c r="AQ73" s="286"/>
    </row>
    <row r="74" spans="1:43" s="616" customFormat="1" ht="34.5" hidden="1" customHeight="1" x14ac:dyDescent="0.2">
      <c r="A74" s="567">
        <v>62</v>
      </c>
      <c r="B74" s="235"/>
      <c r="C74" s="630" t="s">
        <v>1082</v>
      </c>
      <c r="D74" s="623" t="s">
        <v>1314</v>
      </c>
      <c r="E74" s="623"/>
      <c r="F74" s="235"/>
      <c r="G74" s="623"/>
      <c r="H74" s="235"/>
      <c r="I74" s="235"/>
      <c r="J74" s="235"/>
      <c r="K74" s="235"/>
      <c r="L74" s="235"/>
      <c r="M74" s="685">
        <v>5</v>
      </c>
      <c r="N74" s="83"/>
      <c r="O74" s="83"/>
      <c r="P74" s="83"/>
      <c r="Q74" s="83"/>
      <c r="R74" s="623">
        <v>2017</v>
      </c>
      <c r="S74" s="623" t="s">
        <v>81</v>
      </c>
      <c r="T74" s="623"/>
      <c r="U74" s="622"/>
      <c r="V74" s="622"/>
      <c r="W74" s="622"/>
      <c r="X74" s="737">
        <v>1950000</v>
      </c>
      <c r="Y74" s="623"/>
      <c r="Z74" s="623"/>
      <c r="AA74" s="824"/>
      <c r="AB74" s="633"/>
      <c r="AC74" s="623"/>
      <c r="AD74" s="622"/>
      <c r="AE74" s="631" t="s">
        <v>972</v>
      </c>
      <c r="AF74" s="617"/>
      <c r="AG74" s="618"/>
      <c r="AH74" s="618"/>
      <c r="AI74" s="663"/>
      <c r="AJ74" s="286"/>
      <c r="AK74" s="286"/>
      <c r="AL74" s="286"/>
      <c r="AM74" s="286"/>
      <c r="AN74" s="286"/>
      <c r="AO74" s="286"/>
      <c r="AP74" s="286"/>
      <c r="AQ74" s="286"/>
    </row>
    <row r="75" spans="1:43" s="616" customFormat="1" ht="34.5" hidden="1" customHeight="1" x14ac:dyDescent="0.2">
      <c r="A75" s="567">
        <v>63</v>
      </c>
      <c r="B75" s="235"/>
      <c r="C75" s="630" t="s">
        <v>1083</v>
      </c>
      <c r="D75" s="623" t="s">
        <v>1303</v>
      </c>
      <c r="E75" s="623"/>
      <c r="F75" s="235"/>
      <c r="G75" s="623"/>
      <c r="H75" s="235"/>
      <c r="I75" s="235"/>
      <c r="J75" s="235"/>
      <c r="K75" s="235"/>
      <c r="L75" s="235"/>
      <c r="M75" s="685">
        <v>5</v>
      </c>
      <c r="N75" s="83"/>
      <c r="O75" s="83"/>
      <c r="P75" s="83"/>
      <c r="Q75" s="83"/>
      <c r="R75" s="623">
        <v>2017</v>
      </c>
      <c r="S75" s="623" t="s">
        <v>81</v>
      </c>
      <c r="T75" s="623"/>
      <c r="U75" s="622"/>
      <c r="V75" s="622"/>
      <c r="W75" s="622"/>
      <c r="X75" s="737">
        <v>640000</v>
      </c>
      <c r="Y75" s="623"/>
      <c r="Z75" s="623"/>
      <c r="AA75" s="824"/>
      <c r="AB75" s="633"/>
      <c r="AC75" s="623"/>
      <c r="AD75" s="622"/>
      <c r="AE75" s="631" t="s">
        <v>972</v>
      </c>
      <c r="AF75" s="617"/>
      <c r="AG75" s="618"/>
      <c r="AH75" s="618"/>
      <c r="AI75" s="663"/>
      <c r="AJ75" s="286"/>
      <c r="AK75" s="286"/>
      <c r="AL75" s="286"/>
      <c r="AM75" s="286"/>
      <c r="AN75" s="286"/>
      <c r="AO75" s="286"/>
      <c r="AP75" s="286"/>
      <c r="AQ75" s="286"/>
    </row>
    <row r="76" spans="1:43" s="616" customFormat="1" ht="34.5" hidden="1" customHeight="1" x14ac:dyDescent="0.2">
      <c r="A76" s="567">
        <v>64</v>
      </c>
      <c r="B76" s="235"/>
      <c r="C76" s="630" t="s">
        <v>1084</v>
      </c>
      <c r="D76" s="623" t="s">
        <v>1309</v>
      </c>
      <c r="E76" s="623"/>
      <c r="F76" s="235"/>
      <c r="G76" s="623"/>
      <c r="H76" s="235"/>
      <c r="I76" s="235"/>
      <c r="J76" s="235"/>
      <c r="K76" s="235"/>
      <c r="L76" s="235"/>
      <c r="M76" s="685">
        <v>5</v>
      </c>
      <c r="N76" s="83"/>
      <c r="O76" s="83"/>
      <c r="P76" s="83"/>
      <c r="Q76" s="83"/>
      <c r="R76" s="623">
        <v>2017</v>
      </c>
      <c r="S76" s="623" t="s">
        <v>81</v>
      </c>
      <c r="T76" s="623"/>
      <c r="U76" s="622"/>
      <c r="V76" s="622"/>
      <c r="W76" s="622"/>
      <c r="X76" s="737">
        <v>700000</v>
      </c>
      <c r="Y76" s="623"/>
      <c r="Z76" s="623"/>
      <c r="AA76" s="824"/>
      <c r="AB76" s="633"/>
      <c r="AC76" s="623"/>
      <c r="AD76" s="622"/>
      <c r="AE76" s="631" t="s">
        <v>972</v>
      </c>
      <c r="AF76" s="617"/>
      <c r="AG76" s="618"/>
      <c r="AH76" s="618"/>
      <c r="AI76" s="663"/>
      <c r="AJ76" s="286"/>
      <c r="AK76" s="286"/>
      <c r="AL76" s="286"/>
      <c r="AM76" s="286"/>
      <c r="AN76" s="286"/>
      <c r="AO76" s="286"/>
      <c r="AP76" s="286"/>
      <c r="AQ76" s="286"/>
    </row>
    <row r="77" spans="1:43" s="616" customFormat="1" ht="34.5" hidden="1" customHeight="1" x14ac:dyDescent="0.2">
      <c r="A77" s="567">
        <v>65</v>
      </c>
      <c r="B77" s="235"/>
      <c r="C77" s="630" t="s">
        <v>1085</v>
      </c>
      <c r="D77" s="623" t="s">
        <v>1329</v>
      </c>
      <c r="E77" s="623"/>
      <c r="F77" s="235"/>
      <c r="G77" s="623"/>
      <c r="H77" s="235"/>
      <c r="I77" s="235"/>
      <c r="J77" s="235"/>
      <c r="K77" s="235"/>
      <c r="L77" s="235"/>
      <c r="M77" s="685">
        <v>5</v>
      </c>
      <c r="N77" s="83"/>
      <c r="O77" s="83"/>
      <c r="P77" s="83"/>
      <c r="Q77" s="83"/>
      <c r="R77" s="623">
        <v>2017</v>
      </c>
      <c r="S77" s="623" t="s">
        <v>81</v>
      </c>
      <c r="T77" s="623"/>
      <c r="U77" s="622"/>
      <c r="V77" s="622"/>
      <c r="W77" s="622"/>
      <c r="X77" s="737">
        <v>640000</v>
      </c>
      <c r="Y77" s="623"/>
      <c r="Z77" s="623"/>
      <c r="AA77" s="824"/>
      <c r="AB77" s="633"/>
      <c r="AC77" s="623"/>
      <c r="AD77" s="622"/>
      <c r="AE77" s="631" t="s">
        <v>972</v>
      </c>
      <c r="AF77" s="617"/>
      <c r="AG77" s="618"/>
      <c r="AH77" s="618"/>
      <c r="AI77" s="663"/>
      <c r="AJ77" s="286"/>
      <c r="AK77" s="286"/>
      <c r="AL77" s="286"/>
      <c r="AM77" s="286"/>
      <c r="AN77" s="286"/>
      <c r="AO77" s="286"/>
      <c r="AP77" s="286"/>
      <c r="AQ77" s="286"/>
    </row>
    <row r="78" spans="1:43" s="616" customFormat="1" ht="34.5" hidden="1" customHeight="1" x14ac:dyDescent="0.2">
      <c r="A78" s="567">
        <v>66</v>
      </c>
      <c r="B78" s="235"/>
      <c r="C78" s="630" t="s">
        <v>1086</v>
      </c>
      <c r="D78" s="623" t="s">
        <v>1329</v>
      </c>
      <c r="E78" s="623"/>
      <c r="F78" s="235"/>
      <c r="G78" s="623"/>
      <c r="H78" s="235"/>
      <c r="I78" s="235"/>
      <c r="J78" s="235"/>
      <c r="K78" s="235"/>
      <c r="L78" s="235"/>
      <c r="M78" s="685">
        <v>5</v>
      </c>
      <c r="N78" s="83"/>
      <c r="O78" s="83"/>
      <c r="P78" s="83"/>
      <c r="Q78" s="83"/>
      <c r="R78" s="623">
        <v>2017</v>
      </c>
      <c r="S78" s="623" t="s">
        <v>81</v>
      </c>
      <c r="T78" s="623"/>
      <c r="U78" s="622"/>
      <c r="V78" s="622"/>
      <c r="W78" s="622"/>
      <c r="X78" s="737">
        <v>985000</v>
      </c>
      <c r="Y78" s="623"/>
      <c r="Z78" s="623"/>
      <c r="AA78" s="824"/>
      <c r="AB78" s="633"/>
      <c r="AC78" s="623"/>
      <c r="AD78" s="622"/>
      <c r="AE78" s="631" t="s">
        <v>972</v>
      </c>
      <c r="AF78" s="617"/>
      <c r="AG78" s="618"/>
      <c r="AH78" s="618"/>
      <c r="AI78" s="663"/>
      <c r="AJ78" s="286"/>
      <c r="AK78" s="286"/>
      <c r="AL78" s="286"/>
      <c r="AM78" s="286"/>
      <c r="AN78" s="286"/>
      <c r="AO78" s="286"/>
      <c r="AP78" s="286"/>
      <c r="AQ78" s="286"/>
    </row>
    <row r="79" spans="1:43" s="616" customFormat="1" ht="34.5" hidden="1" customHeight="1" x14ac:dyDescent="0.2">
      <c r="A79" s="567">
        <v>67</v>
      </c>
      <c r="B79" s="235"/>
      <c r="C79" s="630" t="s">
        <v>1087</v>
      </c>
      <c r="D79" s="623" t="s">
        <v>1329</v>
      </c>
      <c r="E79" s="623"/>
      <c r="F79" s="235"/>
      <c r="G79" s="623"/>
      <c r="H79" s="235"/>
      <c r="I79" s="235"/>
      <c r="J79" s="235"/>
      <c r="K79" s="235"/>
      <c r="L79" s="235"/>
      <c r="M79" s="685">
        <v>5</v>
      </c>
      <c r="N79" s="83"/>
      <c r="O79" s="83"/>
      <c r="P79" s="83"/>
      <c r="Q79" s="83"/>
      <c r="R79" s="623">
        <v>2017</v>
      </c>
      <c r="S79" s="623" t="s">
        <v>81</v>
      </c>
      <c r="T79" s="623"/>
      <c r="U79" s="622"/>
      <c r="V79" s="622"/>
      <c r="W79" s="622"/>
      <c r="X79" s="737">
        <v>725000</v>
      </c>
      <c r="Y79" s="623"/>
      <c r="Z79" s="623"/>
      <c r="AA79" s="824"/>
      <c r="AB79" s="633"/>
      <c r="AC79" s="623"/>
      <c r="AD79" s="622"/>
      <c r="AE79" s="631" t="s">
        <v>972</v>
      </c>
      <c r="AF79" s="617"/>
      <c r="AG79" s="618"/>
      <c r="AH79" s="618"/>
      <c r="AI79" s="663"/>
      <c r="AJ79" s="286"/>
      <c r="AK79" s="286"/>
      <c r="AL79" s="286"/>
      <c r="AM79" s="286"/>
      <c r="AN79" s="286"/>
      <c r="AO79" s="286"/>
      <c r="AP79" s="286"/>
      <c r="AQ79" s="286"/>
    </row>
    <row r="80" spans="1:43" s="616" customFormat="1" ht="34.5" hidden="1" customHeight="1" x14ac:dyDescent="0.2">
      <c r="A80" s="567">
        <v>68</v>
      </c>
      <c r="B80" s="235"/>
      <c r="C80" s="630" t="s">
        <v>1088</v>
      </c>
      <c r="D80" s="623" t="s">
        <v>1329</v>
      </c>
      <c r="E80" s="623"/>
      <c r="F80" s="235"/>
      <c r="G80" s="623"/>
      <c r="H80" s="235"/>
      <c r="I80" s="235"/>
      <c r="J80" s="235"/>
      <c r="K80" s="235"/>
      <c r="L80" s="235"/>
      <c r="M80" s="685">
        <v>5</v>
      </c>
      <c r="N80" s="83"/>
      <c r="O80" s="83"/>
      <c r="P80" s="83"/>
      <c r="Q80" s="83"/>
      <c r="R80" s="623">
        <v>2017</v>
      </c>
      <c r="S80" s="623" t="s">
        <v>81</v>
      </c>
      <c r="T80" s="623"/>
      <c r="U80" s="622"/>
      <c r="V80" s="622"/>
      <c r="W80" s="622"/>
      <c r="X80" s="737">
        <v>610000</v>
      </c>
      <c r="Y80" s="623"/>
      <c r="Z80" s="623"/>
      <c r="AA80" s="824"/>
      <c r="AB80" s="633"/>
      <c r="AC80" s="623"/>
      <c r="AD80" s="622"/>
      <c r="AE80" s="631" t="s">
        <v>972</v>
      </c>
      <c r="AF80" s="617"/>
      <c r="AG80" s="618"/>
      <c r="AH80" s="618"/>
      <c r="AI80" s="663"/>
      <c r="AJ80" s="286"/>
      <c r="AK80" s="286"/>
      <c r="AL80" s="286"/>
      <c r="AM80" s="286"/>
      <c r="AN80" s="286"/>
      <c r="AO80" s="286"/>
      <c r="AP80" s="286"/>
      <c r="AQ80" s="286"/>
    </row>
    <row r="81" spans="1:43" s="616" customFormat="1" ht="34.5" hidden="1" customHeight="1" x14ac:dyDescent="0.2">
      <c r="A81" s="567">
        <v>69</v>
      </c>
      <c r="B81" s="235"/>
      <c r="C81" s="630" t="s">
        <v>1089</v>
      </c>
      <c r="D81" s="623" t="s">
        <v>1329</v>
      </c>
      <c r="E81" s="623"/>
      <c r="F81" s="235"/>
      <c r="G81" s="623"/>
      <c r="H81" s="235"/>
      <c r="I81" s="235"/>
      <c r="J81" s="235"/>
      <c r="K81" s="235"/>
      <c r="L81" s="235"/>
      <c r="M81" s="685">
        <v>5</v>
      </c>
      <c r="N81" s="83"/>
      <c r="O81" s="83"/>
      <c r="P81" s="83"/>
      <c r="Q81" s="83"/>
      <c r="R81" s="623">
        <v>2017</v>
      </c>
      <c r="S81" s="623" t="s">
        <v>81</v>
      </c>
      <c r="T81" s="623"/>
      <c r="U81" s="622"/>
      <c r="V81" s="622"/>
      <c r="W81" s="622"/>
      <c r="X81" s="737">
        <v>515000</v>
      </c>
      <c r="Y81" s="623"/>
      <c r="Z81" s="623"/>
      <c r="AA81" s="824"/>
      <c r="AB81" s="633"/>
      <c r="AC81" s="623"/>
      <c r="AD81" s="622"/>
      <c r="AE81" s="631" t="s">
        <v>972</v>
      </c>
      <c r="AF81" s="617"/>
      <c r="AG81" s="618"/>
      <c r="AH81" s="618"/>
      <c r="AI81" s="663"/>
      <c r="AJ81" s="286"/>
      <c r="AK81" s="286"/>
      <c r="AL81" s="286"/>
      <c r="AM81" s="286"/>
      <c r="AN81" s="286"/>
      <c r="AO81" s="286"/>
      <c r="AP81" s="286"/>
      <c r="AQ81" s="286"/>
    </row>
    <row r="82" spans="1:43" s="616" customFormat="1" ht="34.5" hidden="1" customHeight="1" x14ac:dyDescent="0.2">
      <c r="A82" s="567">
        <v>70</v>
      </c>
      <c r="B82" s="235"/>
      <c r="C82" s="630" t="s">
        <v>1090</v>
      </c>
      <c r="D82" s="623" t="s">
        <v>1303</v>
      </c>
      <c r="E82" s="623"/>
      <c r="F82" s="235"/>
      <c r="G82" s="623"/>
      <c r="H82" s="235"/>
      <c r="I82" s="235"/>
      <c r="J82" s="235"/>
      <c r="K82" s="235"/>
      <c r="L82" s="235"/>
      <c r="M82" s="685">
        <v>5</v>
      </c>
      <c r="N82" s="83"/>
      <c r="O82" s="83"/>
      <c r="P82" s="83"/>
      <c r="Q82" s="83"/>
      <c r="R82" s="623">
        <v>2017</v>
      </c>
      <c r="S82" s="623" t="s">
        <v>81</v>
      </c>
      <c r="T82" s="623"/>
      <c r="U82" s="622"/>
      <c r="V82" s="622"/>
      <c r="W82" s="622"/>
      <c r="X82" s="737">
        <v>515000</v>
      </c>
      <c r="Y82" s="623"/>
      <c r="Z82" s="623"/>
      <c r="AA82" s="824"/>
      <c r="AB82" s="633"/>
      <c r="AC82" s="623"/>
      <c r="AD82" s="622"/>
      <c r="AE82" s="631" t="s">
        <v>972</v>
      </c>
      <c r="AF82" s="617"/>
      <c r="AG82" s="618"/>
      <c r="AH82" s="618"/>
      <c r="AI82" s="663"/>
      <c r="AJ82" s="286"/>
      <c r="AK82" s="286"/>
      <c r="AL82" s="286"/>
      <c r="AM82" s="286"/>
      <c r="AN82" s="286"/>
      <c r="AO82" s="286"/>
      <c r="AP82" s="286"/>
      <c r="AQ82" s="286"/>
    </row>
    <row r="83" spans="1:43" s="616" customFormat="1" ht="34.5" hidden="1" customHeight="1" x14ac:dyDescent="0.2">
      <c r="A83" s="567">
        <v>71</v>
      </c>
      <c r="B83" s="235"/>
      <c r="C83" s="630" t="s">
        <v>1091</v>
      </c>
      <c r="D83" s="623" t="s">
        <v>1303</v>
      </c>
      <c r="E83" s="623"/>
      <c r="F83" s="235"/>
      <c r="G83" s="623"/>
      <c r="H83" s="235"/>
      <c r="I83" s="235"/>
      <c r="J83" s="235"/>
      <c r="K83" s="235"/>
      <c r="L83" s="235"/>
      <c r="M83" s="685">
        <v>5</v>
      </c>
      <c r="N83" s="83"/>
      <c r="O83" s="83"/>
      <c r="P83" s="83"/>
      <c r="Q83" s="83"/>
      <c r="R83" s="623">
        <v>2017</v>
      </c>
      <c r="S83" s="623" t="s">
        <v>81</v>
      </c>
      <c r="T83" s="623"/>
      <c r="U83" s="622"/>
      <c r="V83" s="622"/>
      <c r="W83" s="622"/>
      <c r="X83" s="737">
        <v>515000</v>
      </c>
      <c r="Y83" s="623"/>
      <c r="Z83" s="623"/>
      <c r="AA83" s="824"/>
      <c r="AB83" s="633"/>
      <c r="AC83" s="623"/>
      <c r="AD83" s="622"/>
      <c r="AE83" s="631" t="s">
        <v>972</v>
      </c>
      <c r="AF83" s="617"/>
      <c r="AG83" s="618"/>
      <c r="AH83" s="618"/>
      <c r="AI83" s="663"/>
      <c r="AJ83" s="286"/>
      <c r="AK83" s="286"/>
      <c r="AL83" s="286"/>
      <c r="AM83" s="286"/>
      <c r="AN83" s="286"/>
      <c r="AO83" s="286"/>
      <c r="AP83" s="286"/>
      <c r="AQ83" s="286"/>
    </row>
    <row r="84" spans="1:43" s="616" customFormat="1" ht="34.5" hidden="1" customHeight="1" x14ac:dyDescent="0.2">
      <c r="A84" s="567">
        <v>72</v>
      </c>
      <c r="B84" s="235"/>
      <c r="C84" s="630" t="s">
        <v>1092</v>
      </c>
      <c r="D84" s="623" t="s">
        <v>1303</v>
      </c>
      <c r="E84" s="623"/>
      <c r="F84" s="235"/>
      <c r="G84" s="623"/>
      <c r="H84" s="235"/>
      <c r="I84" s="235"/>
      <c r="J84" s="235"/>
      <c r="K84" s="235"/>
      <c r="L84" s="235"/>
      <c r="M84" s="685">
        <v>5</v>
      </c>
      <c r="N84" s="83"/>
      <c r="O84" s="83"/>
      <c r="P84" s="83"/>
      <c r="Q84" s="83"/>
      <c r="R84" s="623">
        <v>2017</v>
      </c>
      <c r="S84" s="623" t="s">
        <v>81</v>
      </c>
      <c r="T84" s="623"/>
      <c r="U84" s="622"/>
      <c r="V84" s="622"/>
      <c r="W84" s="622"/>
      <c r="X84" s="737">
        <v>1780000</v>
      </c>
      <c r="Y84" s="623"/>
      <c r="Z84" s="623"/>
      <c r="AA84" s="824"/>
      <c r="AB84" s="633"/>
      <c r="AC84" s="623"/>
      <c r="AD84" s="622"/>
      <c r="AE84" s="631" t="s">
        <v>972</v>
      </c>
      <c r="AF84" s="617"/>
      <c r="AG84" s="618"/>
      <c r="AH84" s="618"/>
      <c r="AI84" s="663"/>
      <c r="AJ84" s="286"/>
      <c r="AK84" s="286"/>
      <c r="AL84" s="286"/>
      <c r="AM84" s="286"/>
      <c r="AN84" s="286"/>
      <c r="AO84" s="286"/>
      <c r="AP84" s="286"/>
      <c r="AQ84" s="286"/>
    </row>
    <row r="85" spans="1:43" s="616" customFormat="1" ht="34.5" hidden="1" customHeight="1" x14ac:dyDescent="0.2">
      <c r="A85" s="567">
        <v>73</v>
      </c>
      <c r="B85" s="235"/>
      <c r="C85" s="630" t="s">
        <v>1093</v>
      </c>
      <c r="D85" s="623" t="s">
        <v>1303</v>
      </c>
      <c r="E85" s="623"/>
      <c r="F85" s="235"/>
      <c r="G85" s="623"/>
      <c r="H85" s="235"/>
      <c r="I85" s="235"/>
      <c r="J85" s="235"/>
      <c r="K85" s="235"/>
      <c r="L85" s="235"/>
      <c r="M85" s="685">
        <v>5</v>
      </c>
      <c r="N85" s="83"/>
      <c r="O85" s="83"/>
      <c r="P85" s="83"/>
      <c r="Q85" s="83"/>
      <c r="R85" s="623">
        <v>2017</v>
      </c>
      <c r="S85" s="623" t="s">
        <v>81</v>
      </c>
      <c r="T85" s="623"/>
      <c r="U85" s="622"/>
      <c r="V85" s="622"/>
      <c r="W85" s="622"/>
      <c r="X85" s="737">
        <v>1225000</v>
      </c>
      <c r="Y85" s="623"/>
      <c r="Z85" s="623"/>
      <c r="AA85" s="824"/>
      <c r="AB85" s="633"/>
      <c r="AC85" s="623"/>
      <c r="AD85" s="622"/>
      <c r="AE85" s="631" t="s">
        <v>972</v>
      </c>
      <c r="AF85" s="617"/>
      <c r="AG85" s="618"/>
      <c r="AH85" s="618"/>
      <c r="AI85" s="663"/>
      <c r="AJ85" s="286"/>
      <c r="AK85" s="286"/>
      <c r="AL85" s="286"/>
      <c r="AM85" s="286"/>
      <c r="AN85" s="286"/>
      <c r="AO85" s="286"/>
      <c r="AP85" s="286"/>
      <c r="AQ85" s="286"/>
    </row>
    <row r="86" spans="1:43" s="616" customFormat="1" ht="34.5" hidden="1" customHeight="1" x14ac:dyDescent="0.2">
      <c r="A86" s="567">
        <v>74</v>
      </c>
      <c r="B86" s="235"/>
      <c r="C86" s="630" t="s">
        <v>1094</v>
      </c>
      <c r="D86" s="623" t="s">
        <v>1304</v>
      </c>
      <c r="E86" s="623"/>
      <c r="F86" s="235"/>
      <c r="G86" s="623"/>
      <c r="H86" s="235"/>
      <c r="I86" s="235"/>
      <c r="J86" s="235"/>
      <c r="K86" s="235"/>
      <c r="L86" s="235"/>
      <c r="M86" s="685">
        <v>5</v>
      </c>
      <c r="N86" s="83"/>
      <c r="O86" s="83"/>
      <c r="P86" s="83"/>
      <c r="Q86" s="83"/>
      <c r="R86" s="623">
        <v>2017</v>
      </c>
      <c r="S86" s="623" t="s">
        <v>81</v>
      </c>
      <c r="T86" s="623"/>
      <c r="U86" s="622"/>
      <c r="V86" s="622"/>
      <c r="W86" s="622"/>
      <c r="X86" s="737">
        <v>1250000</v>
      </c>
      <c r="Y86" s="623"/>
      <c r="Z86" s="623"/>
      <c r="AA86" s="824"/>
      <c r="AB86" s="633"/>
      <c r="AC86" s="623"/>
      <c r="AD86" s="622"/>
      <c r="AE86" s="631" t="s">
        <v>972</v>
      </c>
      <c r="AF86" s="617"/>
      <c r="AG86" s="618"/>
      <c r="AH86" s="618"/>
      <c r="AI86" s="663"/>
      <c r="AJ86" s="286"/>
      <c r="AK86" s="286"/>
      <c r="AL86" s="286"/>
      <c r="AM86" s="286"/>
      <c r="AN86" s="286"/>
      <c r="AO86" s="286"/>
      <c r="AP86" s="286"/>
      <c r="AQ86" s="286"/>
    </row>
    <row r="87" spans="1:43" s="616" customFormat="1" ht="34.5" hidden="1" customHeight="1" x14ac:dyDescent="0.2">
      <c r="A87" s="567">
        <v>75</v>
      </c>
      <c r="B87" s="235"/>
      <c r="C87" s="630" t="s">
        <v>1095</v>
      </c>
      <c r="D87" s="623" t="s">
        <v>1304</v>
      </c>
      <c r="E87" s="623"/>
      <c r="F87" s="235"/>
      <c r="G87" s="623"/>
      <c r="H87" s="235"/>
      <c r="I87" s="235"/>
      <c r="J87" s="235"/>
      <c r="K87" s="235"/>
      <c r="L87" s="235"/>
      <c r="M87" s="685">
        <v>5</v>
      </c>
      <c r="N87" s="83"/>
      <c r="O87" s="83"/>
      <c r="P87" s="83"/>
      <c r="Q87" s="83"/>
      <c r="R87" s="623">
        <v>2017</v>
      </c>
      <c r="S87" s="623" t="s">
        <v>81</v>
      </c>
      <c r="T87" s="623"/>
      <c r="U87" s="622"/>
      <c r="V87" s="622"/>
      <c r="W87" s="622"/>
      <c r="X87" s="737">
        <v>1050000</v>
      </c>
      <c r="Y87" s="623"/>
      <c r="Z87" s="623"/>
      <c r="AA87" s="824"/>
      <c r="AB87" s="633"/>
      <c r="AC87" s="623"/>
      <c r="AD87" s="622"/>
      <c r="AE87" s="631" t="s">
        <v>972</v>
      </c>
      <c r="AF87" s="617"/>
      <c r="AG87" s="618"/>
      <c r="AH87" s="618"/>
      <c r="AI87" s="663"/>
      <c r="AJ87" s="286"/>
      <c r="AK87" s="286"/>
      <c r="AL87" s="286"/>
      <c r="AM87" s="286"/>
      <c r="AN87" s="286"/>
      <c r="AO87" s="286"/>
      <c r="AP87" s="286"/>
      <c r="AQ87" s="286"/>
    </row>
    <row r="88" spans="1:43" s="616" customFormat="1" ht="34.5" hidden="1" customHeight="1" x14ac:dyDescent="0.2">
      <c r="A88" s="567">
        <v>76</v>
      </c>
      <c r="B88" s="235"/>
      <c r="C88" s="630" t="s">
        <v>1096</v>
      </c>
      <c r="D88" s="623" t="s">
        <v>1309</v>
      </c>
      <c r="E88" s="623"/>
      <c r="F88" s="235"/>
      <c r="G88" s="623"/>
      <c r="H88" s="235"/>
      <c r="I88" s="235"/>
      <c r="J88" s="235"/>
      <c r="K88" s="235"/>
      <c r="L88" s="235"/>
      <c r="M88" s="685">
        <v>5</v>
      </c>
      <c r="N88" s="83"/>
      <c r="O88" s="83"/>
      <c r="P88" s="83"/>
      <c r="Q88" s="83"/>
      <c r="R88" s="623">
        <v>2017</v>
      </c>
      <c r="S88" s="623" t="s">
        <v>81</v>
      </c>
      <c r="T88" s="623"/>
      <c r="U88" s="622"/>
      <c r="V88" s="622"/>
      <c r="W88" s="622"/>
      <c r="X88" s="737">
        <v>565000</v>
      </c>
      <c r="Y88" s="623"/>
      <c r="Z88" s="623"/>
      <c r="AA88" s="824"/>
      <c r="AB88" s="633"/>
      <c r="AC88" s="623"/>
      <c r="AD88" s="622"/>
      <c r="AE88" s="631" t="s">
        <v>972</v>
      </c>
      <c r="AF88" s="617"/>
      <c r="AG88" s="618"/>
      <c r="AH88" s="618"/>
      <c r="AI88" s="663"/>
      <c r="AJ88" s="286"/>
      <c r="AK88" s="286"/>
      <c r="AL88" s="286"/>
      <c r="AM88" s="286"/>
      <c r="AN88" s="286"/>
      <c r="AO88" s="286"/>
      <c r="AP88" s="286"/>
      <c r="AQ88" s="286"/>
    </row>
    <row r="89" spans="1:43" s="616" customFormat="1" ht="34.5" hidden="1" customHeight="1" x14ac:dyDescent="0.2">
      <c r="A89" s="567">
        <v>77</v>
      </c>
      <c r="B89" s="235"/>
      <c r="C89" s="630" t="s">
        <v>1097</v>
      </c>
      <c r="D89" s="623" t="s">
        <v>1329</v>
      </c>
      <c r="E89" s="623"/>
      <c r="F89" s="235"/>
      <c r="G89" s="623"/>
      <c r="H89" s="235"/>
      <c r="I89" s="235"/>
      <c r="J89" s="235"/>
      <c r="K89" s="235"/>
      <c r="L89" s="235"/>
      <c r="M89" s="685">
        <v>5</v>
      </c>
      <c r="N89" s="83"/>
      <c r="O89" s="83"/>
      <c r="P89" s="83"/>
      <c r="Q89" s="83"/>
      <c r="R89" s="623">
        <v>2017</v>
      </c>
      <c r="S89" s="623" t="s">
        <v>81</v>
      </c>
      <c r="T89" s="623"/>
      <c r="U89" s="622"/>
      <c r="V89" s="622"/>
      <c r="W89" s="622"/>
      <c r="X89" s="737">
        <v>700000</v>
      </c>
      <c r="Y89" s="623"/>
      <c r="Z89" s="623"/>
      <c r="AA89" s="824"/>
      <c r="AB89" s="633"/>
      <c r="AC89" s="623"/>
      <c r="AD89" s="622"/>
      <c r="AE89" s="631" t="s">
        <v>972</v>
      </c>
      <c r="AF89" s="617"/>
      <c r="AG89" s="618"/>
      <c r="AH89" s="618"/>
      <c r="AI89" s="663"/>
      <c r="AJ89" s="286"/>
      <c r="AK89" s="286"/>
      <c r="AL89" s="286"/>
      <c r="AM89" s="286"/>
      <c r="AN89" s="286"/>
      <c r="AO89" s="286"/>
      <c r="AP89" s="286"/>
      <c r="AQ89" s="286"/>
    </row>
    <row r="90" spans="1:43" s="616" customFormat="1" ht="34.5" hidden="1" customHeight="1" x14ac:dyDescent="0.2">
      <c r="A90" s="567">
        <v>78</v>
      </c>
      <c r="B90" s="235"/>
      <c r="C90" s="630" t="s">
        <v>1098</v>
      </c>
      <c r="D90" s="623" t="s">
        <v>1315</v>
      </c>
      <c r="E90" s="623"/>
      <c r="F90" s="235"/>
      <c r="G90" s="623"/>
      <c r="H90" s="235"/>
      <c r="I90" s="235"/>
      <c r="J90" s="235"/>
      <c r="K90" s="235"/>
      <c r="L90" s="235"/>
      <c r="M90" s="685">
        <v>5</v>
      </c>
      <c r="N90" s="83"/>
      <c r="O90" s="83"/>
      <c r="P90" s="83"/>
      <c r="Q90" s="83"/>
      <c r="R90" s="623">
        <v>2017</v>
      </c>
      <c r="S90" s="623" t="s">
        <v>81</v>
      </c>
      <c r="T90" s="623"/>
      <c r="U90" s="622"/>
      <c r="V90" s="622"/>
      <c r="W90" s="622"/>
      <c r="X90" s="737">
        <v>510000</v>
      </c>
      <c r="Y90" s="623"/>
      <c r="Z90" s="623"/>
      <c r="AA90" s="824"/>
      <c r="AB90" s="633"/>
      <c r="AC90" s="623"/>
      <c r="AD90" s="622"/>
      <c r="AE90" s="631" t="s">
        <v>972</v>
      </c>
      <c r="AF90" s="617"/>
      <c r="AG90" s="618"/>
      <c r="AH90" s="618"/>
      <c r="AI90" s="663"/>
      <c r="AJ90" s="286"/>
      <c r="AK90" s="286"/>
      <c r="AL90" s="286"/>
      <c r="AM90" s="286"/>
      <c r="AN90" s="286"/>
      <c r="AO90" s="286"/>
      <c r="AP90" s="286"/>
      <c r="AQ90" s="286"/>
    </row>
    <row r="91" spans="1:43" s="616" customFormat="1" ht="34.5" hidden="1" customHeight="1" x14ac:dyDescent="0.2">
      <c r="A91" s="567">
        <v>79</v>
      </c>
      <c r="B91" s="235"/>
      <c r="C91" s="630" t="s">
        <v>1099</v>
      </c>
      <c r="D91" s="623" t="s">
        <v>1306</v>
      </c>
      <c r="E91" s="623"/>
      <c r="F91" s="235"/>
      <c r="G91" s="623"/>
      <c r="H91" s="235"/>
      <c r="I91" s="235"/>
      <c r="J91" s="235"/>
      <c r="K91" s="235"/>
      <c r="L91" s="235"/>
      <c r="M91" s="685">
        <v>5</v>
      </c>
      <c r="N91" s="83"/>
      <c r="O91" s="83"/>
      <c r="P91" s="83"/>
      <c r="Q91" s="83"/>
      <c r="R91" s="623">
        <v>2017</v>
      </c>
      <c r="S91" s="623" t="s">
        <v>81</v>
      </c>
      <c r="T91" s="623"/>
      <c r="U91" s="622"/>
      <c r="V91" s="622"/>
      <c r="W91" s="622"/>
      <c r="X91" s="737">
        <v>1100000</v>
      </c>
      <c r="Y91" s="623"/>
      <c r="Z91" s="623"/>
      <c r="AA91" s="824"/>
      <c r="AB91" s="633"/>
      <c r="AC91" s="623"/>
      <c r="AD91" s="622"/>
      <c r="AE91" s="631" t="s">
        <v>972</v>
      </c>
      <c r="AF91" s="617"/>
      <c r="AG91" s="618"/>
      <c r="AH91" s="618"/>
      <c r="AI91" s="663"/>
      <c r="AJ91" s="286"/>
      <c r="AK91" s="286"/>
      <c r="AL91" s="286"/>
      <c r="AM91" s="286"/>
      <c r="AN91" s="286"/>
      <c r="AO91" s="286"/>
      <c r="AP91" s="286"/>
      <c r="AQ91" s="286"/>
    </row>
    <row r="92" spans="1:43" s="616" customFormat="1" ht="34.5" hidden="1" customHeight="1" x14ac:dyDescent="0.2">
      <c r="A92" s="567">
        <v>80</v>
      </c>
      <c r="B92" s="235"/>
      <c r="C92" s="630" t="s">
        <v>1100</v>
      </c>
      <c r="D92" s="623" t="s">
        <v>1329</v>
      </c>
      <c r="E92" s="623"/>
      <c r="F92" s="235"/>
      <c r="G92" s="623"/>
      <c r="H92" s="235"/>
      <c r="I92" s="235"/>
      <c r="J92" s="235"/>
      <c r="K92" s="235"/>
      <c r="L92" s="235"/>
      <c r="M92" s="685">
        <v>5</v>
      </c>
      <c r="N92" s="83"/>
      <c r="O92" s="83"/>
      <c r="P92" s="83"/>
      <c r="Q92" s="83"/>
      <c r="R92" s="623">
        <v>2017</v>
      </c>
      <c r="S92" s="623" t="s">
        <v>81</v>
      </c>
      <c r="T92" s="623"/>
      <c r="U92" s="622"/>
      <c r="V92" s="622"/>
      <c r="W92" s="622"/>
      <c r="X92" s="737">
        <v>700000</v>
      </c>
      <c r="Y92" s="623"/>
      <c r="Z92" s="623"/>
      <c r="AA92" s="824"/>
      <c r="AB92" s="633"/>
      <c r="AC92" s="623"/>
      <c r="AD92" s="622"/>
      <c r="AE92" s="631" t="s">
        <v>972</v>
      </c>
      <c r="AF92" s="617"/>
      <c r="AG92" s="618"/>
      <c r="AH92" s="618"/>
      <c r="AI92" s="663"/>
      <c r="AJ92" s="286"/>
      <c r="AK92" s="286"/>
      <c r="AL92" s="286"/>
      <c r="AM92" s="286"/>
      <c r="AN92" s="286"/>
      <c r="AO92" s="286"/>
      <c r="AP92" s="286"/>
      <c r="AQ92" s="286"/>
    </row>
    <row r="93" spans="1:43" s="616" customFormat="1" ht="34.5" hidden="1" customHeight="1" x14ac:dyDescent="0.2">
      <c r="A93" s="567">
        <v>81</v>
      </c>
      <c r="B93" s="235"/>
      <c r="C93" s="630" t="s">
        <v>1101</v>
      </c>
      <c r="D93" s="623" t="s">
        <v>1329</v>
      </c>
      <c r="E93" s="623"/>
      <c r="F93" s="235"/>
      <c r="G93" s="623"/>
      <c r="H93" s="235"/>
      <c r="I93" s="235"/>
      <c r="J93" s="235"/>
      <c r="K93" s="235"/>
      <c r="L93" s="235"/>
      <c r="M93" s="685">
        <v>5</v>
      </c>
      <c r="N93" s="83"/>
      <c r="O93" s="83"/>
      <c r="P93" s="83"/>
      <c r="Q93" s="83"/>
      <c r="R93" s="623">
        <v>2017</v>
      </c>
      <c r="S93" s="623" t="s">
        <v>81</v>
      </c>
      <c r="T93" s="623"/>
      <c r="U93" s="622"/>
      <c r="V93" s="622"/>
      <c r="W93" s="622"/>
      <c r="X93" s="737">
        <v>700000</v>
      </c>
      <c r="Y93" s="623"/>
      <c r="Z93" s="623"/>
      <c r="AA93" s="824"/>
      <c r="AB93" s="633"/>
      <c r="AC93" s="623"/>
      <c r="AD93" s="622"/>
      <c r="AE93" s="631" t="s">
        <v>972</v>
      </c>
      <c r="AF93" s="617"/>
      <c r="AG93" s="618"/>
      <c r="AH93" s="618"/>
      <c r="AI93" s="663"/>
      <c r="AJ93" s="286"/>
      <c r="AK93" s="286"/>
      <c r="AL93" s="286"/>
      <c r="AM93" s="286"/>
      <c r="AN93" s="286"/>
      <c r="AO93" s="286"/>
      <c r="AP93" s="286"/>
      <c r="AQ93" s="286"/>
    </row>
    <row r="94" spans="1:43" s="616" customFormat="1" ht="34.5" hidden="1" customHeight="1" x14ac:dyDescent="0.2">
      <c r="A94" s="567">
        <v>82</v>
      </c>
      <c r="B94" s="235"/>
      <c r="C94" s="630" t="s">
        <v>1102</v>
      </c>
      <c r="D94" s="623" t="s">
        <v>1301</v>
      </c>
      <c r="E94" s="623"/>
      <c r="F94" s="235"/>
      <c r="G94" s="623"/>
      <c r="H94" s="235"/>
      <c r="I94" s="235"/>
      <c r="J94" s="235"/>
      <c r="K94" s="235"/>
      <c r="L94" s="235"/>
      <c r="M94" s="685">
        <v>5</v>
      </c>
      <c r="N94" s="83"/>
      <c r="O94" s="83"/>
      <c r="P94" s="83"/>
      <c r="Q94" s="83"/>
      <c r="R94" s="623">
        <v>2017</v>
      </c>
      <c r="S94" s="623" t="s">
        <v>81</v>
      </c>
      <c r="T94" s="623"/>
      <c r="U94" s="622"/>
      <c r="V94" s="622"/>
      <c r="W94" s="622"/>
      <c r="X94" s="737">
        <v>1300000</v>
      </c>
      <c r="Y94" s="623"/>
      <c r="Z94" s="623"/>
      <c r="AA94" s="824"/>
      <c r="AB94" s="633"/>
      <c r="AC94" s="623"/>
      <c r="AD94" s="622"/>
      <c r="AE94" s="631" t="s">
        <v>972</v>
      </c>
      <c r="AF94" s="617"/>
      <c r="AG94" s="618"/>
      <c r="AH94" s="618"/>
      <c r="AI94" s="663"/>
      <c r="AJ94" s="286"/>
      <c r="AK94" s="286"/>
      <c r="AL94" s="286"/>
      <c r="AM94" s="286"/>
      <c r="AN94" s="286"/>
      <c r="AO94" s="286"/>
      <c r="AP94" s="286"/>
      <c r="AQ94" s="286"/>
    </row>
    <row r="95" spans="1:43" s="616" customFormat="1" ht="34.5" hidden="1" customHeight="1" x14ac:dyDescent="0.2">
      <c r="A95" s="567">
        <v>83</v>
      </c>
      <c r="B95" s="235"/>
      <c r="C95" s="630" t="s">
        <v>1103</v>
      </c>
      <c r="D95" s="623" t="s">
        <v>1329</v>
      </c>
      <c r="E95" s="623"/>
      <c r="F95" s="235"/>
      <c r="G95" s="623"/>
      <c r="H95" s="235"/>
      <c r="I95" s="235"/>
      <c r="J95" s="235"/>
      <c r="K95" s="235"/>
      <c r="L95" s="235"/>
      <c r="M95" s="685">
        <v>5</v>
      </c>
      <c r="N95" s="83"/>
      <c r="O95" s="83"/>
      <c r="P95" s="83"/>
      <c r="Q95" s="83"/>
      <c r="R95" s="623">
        <v>2017</v>
      </c>
      <c r="S95" s="623" t="s">
        <v>81</v>
      </c>
      <c r="T95" s="623"/>
      <c r="U95" s="622"/>
      <c r="V95" s="622"/>
      <c r="W95" s="622"/>
      <c r="X95" s="737">
        <v>985000</v>
      </c>
      <c r="Y95" s="623"/>
      <c r="Z95" s="623"/>
      <c r="AA95" s="824"/>
      <c r="AB95" s="633"/>
      <c r="AC95" s="623"/>
      <c r="AD95" s="622"/>
      <c r="AE95" s="631" t="s">
        <v>972</v>
      </c>
      <c r="AF95" s="617"/>
      <c r="AG95" s="618"/>
      <c r="AH95" s="618"/>
      <c r="AI95" s="663"/>
      <c r="AJ95" s="286"/>
      <c r="AK95" s="286"/>
      <c r="AL95" s="286"/>
      <c r="AM95" s="286"/>
      <c r="AN95" s="286"/>
      <c r="AO95" s="286"/>
      <c r="AP95" s="286"/>
      <c r="AQ95" s="286"/>
    </row>
    <row r="96" spans="1:43" s="616" customFormat="1" ht="34.5" hidden="1" customHeight="1" x14ac:dyDescent="0.2">
      <c r="A96" s="567">
        <v>84</v>
      </c>
      <c r="B96" s="235"/>
      <c r="C96" s="630" t="s">
        <v>1104</v>
      </c>
      <c r="D96" s="623" t="s">
        <v>1329</v>
      </c>
      <c r="E96" s="623"/>
      <c r="F96" s="235"/>
      <c r="G96" s="623"/>
      <c r="H96" s="235"/>
      <c r="I96" s="235"/>
      <c r="J96" s="235"/>
      <c r="K96" s="235"/>
      <c r="L96" s="235"/>
      <c r="M96" s="685">
        <v>5</v>
      </c>
      <c r="N96" s="83"/>
      <c r="O96" s="83"/>
      <c r="P96" s="83"/>
      <c r="Q96" s="83"/>
      <c r="R96" s="623">
        <v>2017</v>
      </c>
      <c r="S96" s="623" t="s">
        <v>81</v>
      </c>
      <c r="T96" s="623"/>
      <c r="U96" s="622"/>
      <c r="V96" s="622"/>
      <c r="W96" s="622"/>
      <c r="X96" s="737">
        <v>1015000</v>
      </c>
      <c r="Y96" s="623"/>
      <c r="Z96" s="623"/>
      <c r="AA96" s="824"/>
      <c r="AB96" s="633"/>
      <c r="AC96" s="623"/>
      <c r="AD96" s="622"/>
      <c r="AE96" s="631" t="s">
        <v>972</v>
      </c>
      <c r="AF96" s="617"/>
      <c r="AG96" s="618"/>
      <c r="AH96" s="618"/>
      <c r="AI96" s="663"/>
      <c r="AJ96" s="286"/>
      <c r="AK96" s="286"/>
      <c r="AL96" s="286"/>
      <c r="AM96" s="286"/>
      <c r="AN96" s="286"/>
      <c r="AO96" s="286"/>
      <c r="AP96" s="286"/>
      <c r="AQ96" s="286"/>
    </row>
    <row r="97" spans="1:43" s="616" customFormat="1" ht="34.5" hidden="1" customHeight="1" x14ac:dyDescent="0.2">
      <c r="A97" s="567">
        <v>85</v>
      </c>
      <c r="B97" s="235"/>
      <c r="C97" s="630" t="s">
        <v>1105</v>
      </c>
      <c r="D97" s="623" t="s">
        <v>1309</v>
      </c>
      <c r="E97" s="623"/>
      <c r="F97" s="235"/>
      <c r="G97" s="623"/>
      <c r="H97" s="235"/>
      <c r="I97" s="235"/>
      <c r="J97" s="235"/>
      <c r="K97" s="235"/>
      <c r="L97" s="235"/>
      <c r="M97" s="685">
        <v>5</v>
      </c>
      <c r="N97" s="83"/>
      <c r="O97" s="83"/>
      <c r="P97" s="83"/>
      <c r="Q97" s="83"/>
      <c r="R97" s="623">
        <v>2017</v>
      </c>
      <c r="S97" s="623" t="s">
        <v>81</v>
      </c>
      <c r="T97" s="623"/>
      <c r="U97" s="622"/>
      <c r="V97" s="622"/>
      <c r="W97" s="622"/>
      <c r="X97" s="737">
        <v>2550000</v>
      </c>
      <c r="Y97" s="623"/>
      <c r="Z97" s="623"/>
      <c r="AA97" s="824"/>
      <c r="AB97" s="633"/>
      <c r="AC97" s="623"/>
      <c r="AD97" s="622"/>
      <c r="AE97" s="631" t="s">
        <v>972</v>
      </c>
      <c r="AF97" s="617"/>
      <c r="AG97" s="618"/>
      <c r="AH97" s="618"/>
      <c r="AI97" s="663"/>
      <c r="AJ97" s="286"/>
      <c r="AK97" s="286"/>
      <c r="AL97" s="286"/>
      <c r="AM97" s="286"/>
      <c r="AN97" s="286"/>
      <c r="AO97" s="286"/>
      <c r="AP97" s="286"/>
      <c r="AQ97" s="286"/>
    </row>
    <row r="98" spans="1:43" s="616" customFormat="1" ht="34.5" hidden="1" customHeight="1" x14ac:dyDescent="0.2">
      <c r="A98" s="567">
        <v>86</v>
      </c>
      <c r="B98" s="235"/>
      <c r="C98" s="630" t="s">
        <v>1106</v>
      </c>
      <c r="D98" s="623" t="s">
        <v>1310</v>
      </c>
      <c r="E98" s="623"/>
      <c r="F98" s="235"/>
      <c r="G98" s="623"/>
      <c r="H98" s="235"/>
      <c r="I98" s="235"/>
      <c r="J98" s="235"/>
      <c r="K98" s="235"/>
      <c r="L98" s="235"/>
      <c r="M98" s="685">
        <v>1</v>
      </c>
      <c r="N98" s="83"/>
      <c r="O98" s="83"/>
      <c r="P98" s="83"/>
      <c r="Q98" s="83"/>
      <c r="R98" s="623">
        <v>2017</v>
      </c>
      <c r="S98" s="623" t="s">
        <v>81</v>
      </c>
      <c r="T98" s="623"/>
      <c r="U98" s="622"/>
      <c r="V98" s="622"/>
      <c r="W98" s="622"/>
      <c r="X98" s="737">
        <v>2100000</v>
      </c>
      <c r="Y98" s="623"/>
      <c r="Z98" s="623"/>
      <c r="AA98" s="824"/>
      <c r="AB98" s="633"/>
      <c r="AC98" s="623"/>
      <c r="AD98" s="622"/>
      <c r="AE98" s="631" t="s">
        <v>972</v>
      </c>
      <c r="AF98" s="617"/>
      <c r="AG98" s="618"/>
      <c r="AH98" s="618"/>
      <c r="AI98" s="663"/>
      <c r="AJ98" s="286"/>
      <c r="AK98" s="286"/>
      <c r="AL98" s="286"/>
      <c r="AM98" s="286"/>
      <c r="AN98" s="286"/>
      <c r="AO98" s="286"/>
      <c r="AP98" s="286"/>
      <c r="AQ98" s="286"/>
    </row>
    <row r="99" spans="1:43" s="616" customFormat="1" ht="34.5" hidden="1" customHeight="1" x14ac:dyDescent="0.2">
      <c r="A99" s="567">
        <v>87</v>
      </c>
      <c r="B99" s="235"/>
      <c r="C99" s="630" t="s">
        <v>1107</v>
      </c>
      <c r="D99" s="715" t="s">
        <v>1305</v>
      </c>
      <c r="E99" s="715"/>
      <c r="F99" s="235"/>
      <c r="G99" s="623"/>
      <c r="H99" s="235"/>
      <c r="I99" s="235"/>
      <c r="J99" s="235"/>
      <c r="K99" s="235"/>
      <c r="L99" s="235"/>
      <c r="M99" s="685">
        <v>5</v>
      </c>
      <c r="N99" s="83"/>
      <c r="O99" s="83"/>
      <c r="P99" s="83"/>
      <c r="Q99" s="83"/>
      <c r="R99" s="623">
        <v>2017</v>
      </c>
      <c r="S99" s="623" t="s">
        <v>81</v>
      </c>
      <c r="T99" s="623"/>
      <c r="U99" s="622"/>
      <c r="V99" s="622"/>
      <c r="W99" s="622"/>
      <c r="X99" s="737">
        <v>1100000</v>
      </c>
      <c r="Y99" s="623"/>
      <c r="Z99" s="623"/>
      <c r="AA99" s="824"/>
      <c r="AB99" s="633"/>
      <c r="AC99" s="623"/>
      <c r="AD99" s="622"/>
      <c r="AE99" s="631" t="s">
        <v>972</v>
      </c>
      <c r="AF99" s="617"/>
      <c r="AG99" s="618"/>
      <c r="AH99" s="618"/>
      <c r="AI99" s="663"/>
      <c r="AJ99" s="286"/>
      <c r="AK99" s="286"/>
      <c r="AL99" s="286"/>
      <c r="AM99" s="286"/>
      <c r="AN99" s="286"/>
      <c r="AO99" s="286"/>
      <c r="AP99" s="286"/>
      <c r="AQ99" s="286"/>
    </row>
    <row r="100" spans="1:43" s="616" customFormat="1" ht="34.5" hidden="1" customHeight="1" x14ac:dyDescent="0.2">
      <c r="A100" s="567">
        <v>88</v>
      </c>
      <c r="B100" s="235"/>
      <c r="C100" s="630" t="s">
        <v>1108</v>
      </c>
      <c r="D100" s="623" t="s">
        <v>1329</v>
      </c>
      <c r="E100" s="623"/>
      <c r="F100" s="235"/>
      <c r="G100" s="623"/>
      <c r="H100" s="235"/>
      <c r="I100" s="235"/>
      <c r="J100" s="235"/>
      <c r="K100" s="235"/>
      <c r="L100" s="235"/>
      <c r="M100" s="685">
        <v>5</v>
      </c>
      <c r="N100" s="83"/>
      <c r="O100" s="83"/>
      <c r="P100" s="83"/>
      <c r="Q100" s="83"/>
      <c r="R100" s="623">
        <v>2017</v>
      </c>
      <c r="S100" s="623" t="s">
        <v>81</v>
      </c>
      <c r="T100" s="623"/>
      <c r="U100" s="622"/>
      <c r="V100" s="622"/>
      <c r="W100" s="622"/>
      <c r="X100" s="737">
        <v>2725000</v>
      </c>
      <c r="Y100" s="623"/>
      <c r="Z100" s="623"/>
      <c r="AA100" s="824"/>
      <c r="AB100" s="633"/>
      <c r="AC100" s="623"/>
      <c r="AD100" s="622"/>
      <c r="AE100" s="631" t="s">
        <v>972</v>
      </c>
      <c r="AF100" s="617"/>
      <c r="AG100" s="618"/>
      <c r="AH100" s="618"/>
      <c r="AI100" s="663"/>
      <c r="AJ100" s="286"/>
      <c r="AK100" s="286"/>
      <c r="AL100" s="286"/>
      <c r="AM100" s="286"/>
      <c r="AN100" s="286"/>
      <c r="AO100" s="286"/>
      <c r="AP100" s="286"/>
      <c r="AQ100" s="286"/>
    </row>
    <row r="101" spans="1:43" s="616" customFormat="1" ht="34.5" hidden="1" customHeight="1" x14ac:dyDescent="0.2">
      <c r="A101" s="567">
        <v>89</v>
      </c>
      <c r="B101" s="235"/>
      <c r="C101" s="630" t="s">
        <v>1109</v>
      </c>
      <c r="D101" s="623" t="s">
        <v>1301</v>
      </c>
      <c r="E101" s="623"/>
      <c r="F101" s="235"/>
      <c r="G101" s="623"/>
      <c r="H101" s="235"/>
      <c r="I101" s="235"/>
      <c r="J101" s="235"/>
      <c r="K101" s="235"/>
      <c r="L101" s="235"/>
      <c r="M101" s="685">
        <v>5</v>
      </c>
      <c r="N101" s="83"/>
      <c r="O101" s="83"/>
      <c r="P101" s="83"/>
      <c r="Q101" s="83"/>
      <c r="R101" s="623">
        <v>2017</v>
      </c>
      <c r="S101" s="623" t="s">
        <v>81</v>
      </c>
      <c r="T101" s="623"/>
      <c r="U101" s="622"/>
      <c r="V101" s="622"/>
      <c r="W101" s="622"/>
      <c r="X101" s="737">
        <v>550000</v>
      </c>
      <c r="Y101" s="623"/>
      <c r="Z101" s="623"/>
      <c r="AA101" s="824"/>
      <c r="AB101" s="633"/>
      <c r="AC101" s="623"/>
      <c r="AD101" s="622"/>
      <c r="AE101" s="631" t="s">
        <v>972</v>
      </c>
      <c r="AF101" s="617"/>
      <c r="AG101" s="618"/>
      <c r="AH101" s="618"/>
      <c r="AI101" s="663"/>
      <c r="AJ101" s="286"/>
      <c r="AK101" s="286"/>
      <c r="AL101" s="286"/>
      <c r="AM101" s="286"/>
      <c r="AN101" s="286"/>
      <c r="AO101" s="286"/>
      <c r="AP101" s="286"/>
      <c r="AQ101" s="286"/>
    </row>
    <row r="102" spans="1:43" s="616" customFormat="1" ht="34.5" hidden="1" customHeight="1" x14ac:dyDescent="0.2">
      <c r="A102" s="567">
        <v>90</v>
      </c>
      <c r="B102" s="235"/>
      <c r="C102" s="630" t="s">
        <v>1110</v>
      </c>
      <c r="D102" s="623" t="s">
        <v>1301</v>
      </c>
      <c r="E102" s="623"/>
      <c r="F102" s="235"/>
      <c r="G102" s="623"/>
      <c r="H102" s="235"/>
      <c r="I102" s="235"/>
      <c r="J102" s="235"/>
      <c r="K102" s="235"/>
      <c r="L102" s="235"/>
      <c r="M102" s="685">
        <v>5</v>
      </c>
      <c r="N102" s="83"/>
      <c r="O102" s="83"/>
      <c r="P102" s="83"/>
      <c r="Q102" s="83"/>
      <c r="R102" s="623">
        <v>2017</v>
      </c>
      <c r="S102" s="623" t="s">
        <v>81</v>
      </c>
      <c r="T102" s="623"/>
      <c r="U102" s="622"/>
      <c r="V102" s="622"/>
      <c r="W102" s="622"/>
      <c r="X102" s="737">
        <v>400000</v>
      </c>
      <c r="Y102" s="623"/>
      <c r="Z102" s="623"/>
      <c r="AA102" s="824"/>
      <c r="AB102" s="633"/>
      <c r="AC102" s="623"/>
      <c r="AD102" s="622"/>
      <c r="AE102" s="631" t="s">
        <v>972</v>
      </c>
      <c r="AF102" s="617"/>
      <c r="AG102" s="618"/>
      <c r="AH102" s="618"/>
      <c r="AI102" s="663"/>
      <c r="AJ102" s="286"/>
      <c r="AK102" s="286"/>
      <c r="AL102" s="286"/>
      <c r="AM102" s="286"/>
      <c r="AN102" s="286"/>
      <c r="AO102" s="286"/>
      <c r="AP102" s="286"/>
      <c r="AQ102" s="286"/>
    </row>
    <row r="103" spans="1:43" s="616" customFormat="1" ht="34.5" hidden="1" customHeight="1" x14ac:dyDescent="0.2">
      <c r="A103" s="567">
        <v>91</v>
      </c>
      <c r="B103" s="235"/>
      <c r="C103" s="630" t="s">
        <v>1111</v>
      </c>
      <c r="D103" s="623" t="s">
        <v>1301</v>
      </c>
      <c r="E103" s="623"/>
      <c r="F103" s="235"/>
      <c r="G103" s="623"/>
      <c r="H103" s="235"/>
      <c r="I103" s="235"/>
      <c r="J103" s="235"/>
      <c r="K103" s="235"/>
      <c r="L103" s="235"/>
      <c r="M103" s="685">
        <v>5</v>
      </c>
      <c r="N103" s="83"/>
      <c r="O103" s="83"/>
      <c r="P103" s="83"/>
      <c r="Q103" s="83"/>
      <c r="R103" s="623">
        <v>2017</v>
      </c>
      <c r="S103" s="623" t="s">
        <v>81</v>
      </c>
      <c r="T103" s="623"/>
      <c r="U103" s="622"/>
      <c r="V103" s="622"/>
      <c r="W103" s="622"/>
      <c r="X103" s="737">
        <v>510000</v>
      </c>
      <c r="Y103" s="623"/>
      <c r="Z103" s="623"/>
      <c r="AA103" s="824"/>
      <c r="AB103" s="633"/>
      <c r="AC103" s="623"/>
      <c r="AD103" s="622"/>
      <c r="AE103" s="631" t="s">
        <v>972</v>
      </c>
      <c r="AF103" s="617"/>
      <c r="AG103" s="618"/>
      <c r="AH103" s="618"/>
      <c r="AI103" s="663"/>
      <c r="AJ103" s="286"/>
      <c r="AK103" s="286"/>
      <c r="AL103" s="286"/>
      <c r="AM103" s="286"/>
      <c r="AN103" s="286"/>
      <c r="AO103" s="286"/>
      <c r="AP103" s="286"/>
      <c r="AQ103" s="286"/>
    </row>
    <row r="104" spans="1:43" s="616" customFormat="1" ht="34.5" hidden="1" customHeight="1" x14ac:dyDescent="0.2">
      <c r="A104" s="567">
        <v>92</v>
      </c>
      <c r="B104" s="235"/>
      <c r="C104" s="630" t="s">
        <v>1112</v>
      </c>
      <c r="D104" s="623" t="s">
        <v>1304</v>
      </c>
      <c r="E104" s="623"/>
      <c r="F104" s="235"/>
      <c r="G104" s="623"/>
      <c r="H104" s="235"/>
      <c r="I104" s="235"/>
      <c r="J104" s="235"/>
      <c r="K104" s="235"/>
      <c r="L104" s="235"/>
      <c r="M104" s="685">
        <v>5</v>
      </c>
      <c r="N104" s="83"/>
      <c r="O104" s="83"/>
      <c r="P104" s="83"/>
      <c r="Q104" s="83"/>
      <c r="R104" s="623">
        <v>2017</v>
      </c>
      <c r="S104" s="623" t="s">
        <v>81</v>
      </c>
      <c r="T104" s="623"/>
      <c r="U104" s="622"/>
      <c r="V104" s="622"/>
      <c r="W104" s="622"/>
      <c r="X104" s="737">
        <v>700000</v>
      </c>
      <c r="Y104" s="623"/>
      <c r="Z104" s="623"/>
      <c r="AA104" s="824"/>
      <c r="AB104" s="633"/>
      <c r="AC104" s="623"/>
      <c r="AD104" s="622"/>
      <c r="AE104" s="631" t="s">
        <v>972</v>
      </c>
      <c r="AF104" s="617"/>
      <c r="AG104" s="618"/>
      <c r="AH104" s="618"/>
      <c r="AI104" s="663"/>
      <c r="AJ104" s="286"/>
      <c r="AK104" s="286"/>
      <c r="AL104" s="286"/>
      <c r="AM104" s="286"/>
      <c r="AN104" s="286"/>
      <c r="AO104" s="286"/>
      <c r="AP104" s="286"/>
      <c r="AQ104" s="286"/>
    </row>
    <row r="105" spans="1:43" s="616" customFormat="1" ht="34.5" hidden="1" customHeight="1" x14ac:dyDescent="0.2">
      <c r="A105" s="567">
        <v>93</v>
      </c>
      <c r="B105" s="235"/>
      <c r="C105" s="630" t="s">
        <v>1113</v>
      </c>
      <c r="D105" s="623" t="s">
        <v>1301</v>
      </c>
      <c r="E105" s="623"/>
      <c r="F105" s="235"/>
      <c r="G105" s="623"/>
      <c r="H105" s="235"/>
      <c r="I105" s="235"/>
      <c r="J105" s="235"/>
      <c r="K105" s="235"/>
      <c r="L105" s="235"/>
      <c r="M105" s="685">
        <v>5</v>
      </c>
      <c r="N105" s="83"/>
      <c r="O105" s="83"/>
      <c r="P105" s="83"/>
      <c r="Q105" s="83"/>
      <c r="R105" s="623">
        <v>2017</v>
      </c>
      <c r="S105" s="623" t="s">
        <v>81</v>
      </c>
      <c r="T105" s="623"/>
      <c r="U105" s="622"/>
      <c r="V105" s="622"/>
      <c r="W105" s="622"/>
      <c r="X105" s="737">
        <v>680000</v>
      </c>
      <c r="Y105" s="623"/>
      <c r="Z105" s="623"/>
      <c r="AA105" s="824"/>
      <c r="AB105" s="633"/>
      <c r="AC105" s="623"/>
      <c r="AD105" s="622"/>
      <c r="AE105" s="631" t="s">
        <v>972</v>
      </c>
      <c r="AF105" s="617"/>
      <c r="AG105" s="618"/>
      <c r="AH105" s="618"/>
      <c r="AI105" s="663"/>
      <c r="AJ105" s="286"/>
      <c r="AK105" s="286"/>
      <c r="AL105" s="286"/>
      <c r="AM105" s="286"/>
      <c r="AN105" s="286"/>
      <c r="AO105" s="286"/>
      <c r="AP105" s="286"/>
      <c r="AQ105" s="286"/>
    </row>
    <row r="106" spans="1:43" s="616" customFormat="1" ht="34.5" hidden="1" customHeight="1" x14ac:dyDescent="0.2">
      <c r="A106" s="567">
        <v>94</v>
      </c>
      <c r="B106" s="235"/>
      <c r="C106" s="630" t="s">
        <v>1114</v>
      </c>
      <c r="D106" s="623" t="s">
        <v>1329</v>
      </c>
      <c r="E106" s="623"/>
      <c r="F106" s="235"/>
      <c r="G106" s="623"/>
      <c r="H106" s="235"/>
      <c r="I106" s="235"/>
      <c r="J106" s="235"/>
      <c r="K106" s="235"/>
      <c r="L106" s="235"/>
      <c r="M106" s="685">
        <v>5</v>
      </c>
      <c r="N106" s="83"/>
      <c r="O106" s="83"/>
      <c r="P106" s="83"/>
      <c r="Q106" s="83"/>
      <c r="R106" s="623">
        <v>2017</v>
      </c>
      <c r="S106" s="623" t="s">
        <v>81</v>
      </c>
      <c r="T106" s="623"/>
      <c r="U106" s="622"/>
      <c r="V106" s="622"/>
      <c r="W106" s="622"/>
      <c r="X106" s="737">
        <v>565000</v>
      </c>
      <c r="Y106" s="623"/>
      <c r="Z106" s="623"/>
      <c r="AA106" s="824"/>
      <c r="AB106" s="633"/>
      <c r="AC106" s="623"/>
      <c r="AD106" s="622"/>
      <c r="AE106" s="631" t="s">
        <v>972</v>
      </c>
      <c r="AF106" s="617"/>
      <c r="AG106" s="618"/>
      <c r="AH106" s="618"/>
      <c r="AI106" s="663"/>
      <c r="AJ106" s="286"/>
      <c r="AK106" s="286"/>
      <c r="AL106" s="286"/>
      <c r="AM106" s="286"/>
      <c r="AN106" s="286"/>
      <c r="AO106" s="286"/>
      <c r="AP106" s="286"/>
      <c r="AQ106" s="286"/>
    </row>
    <row r="107" spans="1:43" s="616" customFormat="1" ht="34.5" hidden="1" customHeight="1" x14ac:dyDescent="0.2">
      <c r="A107" s="567">
        <v>95</v>
      </c>
      <c r="B107" s="235"/>
      <c r="C107" s="630" t="s">
        <v>1115</v>
      </c>
      <c r="D107" s="623" t="s">
        <v>1329</v>
      </c>
      <c r="E107" s="623"/>
      <c r="F107" s="235"/>
      <c r="G107" s="623"/>
      <c r="H107" s="235"/>
      <c r="I107" s="235"/>
      <c r="J107" s="235"/>
      <c r="K107" s="235"/>
      <c r="L107" s="235"/>
      <c r="M107" s="685">
        <v>5</v>
      </c>
      <c r="N107" s="83"/>
      <c r="O107" s="83"/>
      <c r="P107" s="83"/>
      <c r="Q107" s="83"/>
      <c r="R107" s="623">
        <v>2017</v>
      </c>
      <c r="S107" s="623" t="s">
        <v>81</v>
      </c>
      <c r="T107" s="623"/>
      <c r="U107" s="622"/>
      <c r="V107" s="622"/>
      <c r="W107" s="622"/>
      <c r="X107" s="737">
        <v>510000</v>
      </c>
      <c r="Y107" s="623"/>
      <c r="Z107" s="623"/>
      <c r="AA107" s="824"/>
      <c r="AB107" s="633"/>
      <c r="AC107" s="623"/>
      <c r="AD107" s="622"/>
      <c r="AE107" s="631" t="s">
        <v>972</v>
      </c>
      <c r="AF107" s="617"/>
      <c r="AG107" s="618"/>
      <c r="AH107" s="618"/>
      <c r="AI107" s="663"/>
      <c r="AJ107" s="286"/>
      <c r="AK107" s="286"/>
      <c r="AL107" s="286"/>
      <c r="AM107" s="286"/>
      <c r="AN107" s="286"/>
      <c r="AO107" s="286"/>
      <c r="AP107" s="286"/>
      <c r="AQ107" s="286"/>
    </row>
    <row r="108" spans="1:43" s="616" customFormat="1" ht="34.5" hidden="1" customHeight="1" x14ac:dyDescent="0.2">
      <c r="A108" s="567">
        <v>96</v>
      </c>
      <c r="B108" s="235"/>
      <c r="C108" s="630" t="s">
        <v>1116</v>
      </c>
      <c r="D108" s="623" t="s">
        <v>1329</v>
      </c>
      <c r="E108" s="623"/>
      <c r="F108" s="235"/>
      <c r="G108" s="623"/>
      <c r="H108" s="235"/>
      <c r="I108" s="235"/>
      <c r="J108" s="235"/>
      <c r="K108" s="235"/>
      <c r="L108" s="235"/>
      <c r="M108" s="685">
        <v>5</v>
      </c>
      <c r="N108" s="83"/>
      <c r="O108" s="83"/>
      <c r="P108" s="83"/>
      <c r="Q108" s="83"/>
      <c r="R108" s="623">
        <v>2017</v>
      </c>
      <c r="S108" s="623" t="s">
        <v>81</v>
      </c>
      <c r="T108" s="623"/>
      <c r="U108" s="622"/>
      <c r="V108" s="622"/>
      <c r="W108" s="622"/>
      <c r="X108" s="737">
        <v>580000</v>
      </c>
      <c r="Y108" s="623"/>
      <c r="Z108" s="623"/>
      <c r="AA108" s="824"/>
      <c r="AB108" s="633"/>
      <c r="AC108" s="623"/>
      <c r="AD108" s="622"/>
      <c r="AE108" s="631" t="s">
        <v>972</v>
      </c>
      <c r="AF108" s="617"/>
      <c r="AG108" s="618"/>
      <c r="AH108" s="618"/>
      <c r="AI108" s="663"/>
      <c r="AJ108" s="286"/>
      <c r="AK108" s="286"/>
      <c r="AL108" s="286"/>
      <c r="AM108" s="286"/>
      <c r="AN108" s="286"/>
      <c r="AO108" s="286"/>
      <c r="AP108" s="286"/>
      <c r="AQ108" s="286"/>
    </row>
    <row r="109" spans="1:43" s="616" customFormat="1" ht="34.5" hidden="1" customHeight="1" x14ac:dyDescent="0.2">
      <c r="A109" s="567">
        <v>97</v>
      </c>
      <c r="B109" s="235"/>
      <c r="C109" s="630" t="s">
        <v>1117</v>
      </c>
      <c r="D109" s="623" t="s">
        <v>1303</v>
      </c>
      <c r="E109" s="623"/>
      <c r="F109" s="235"/>
      <c r="G109" s="623"/>
      <c r="H109" s="235"/>
      <c r="I109" s="235"/>
      <c r="J109" s="235"/>
      <c r="K109" s="235"/>
      <c r="L109" s="235"/>
      <c r="M109" s="685">
        <v>5</v>
      </c>
      <c r="N109" s="83"/>
      <c r="O109" s="83"/>
      <c r="P109" s="83"/>
      <c r="Q109" s="83"/>
      <c r="R109" s="623">
        <v>2017</v>
      </c>
      <c r="S109" s="623" t="s">
        <v>81</v>
      </c>
      <c r="T109" s="623"/>
      <c r="U109" s="622"/>
      <c r="V109" s="622"/>
      <c r="W109" s="622"/>
      <c r="X109" s="737">
        <v>1885000</v>
      </c>
      <c r="Y109" s="623"/>
      <c r="Z109" s="623"/>
      <c r="AA109" s="824"/>
      <c r="AB109" s="633"/>
      <c r="AC109" s="623"/>
      <c r="AD109" s="622"/>
      <c r="AE109" s="631" t="s">
        <v>972</v>
      </c>
      <c r="AF109" s="617"/>
      <c r="AG109" s="618"/>
      <c r="AH109" s="618"/>
      <c r="AI109" s="663"/>
      <c r="AJ109" s="286"/>
      <c r="AK109" s="286"/>
      <c r="AL109" s="286"/>
      <c r="AM109" s="286"/>
      <c r="AN109" s="286"/>
      <c r="AO109" s="286"/>
      <c r="AP109" s="286"/>
      <c r="AQ109" s="286"/>
    </row>
    <row r="110" spans="1:43" s="616" customFormat="1" ht="34.5" hidden="1" customHeight="1" x14ac:dyDescent="0.2">
      <c r="A110" s="567">
        <v>98</v>
      </c>
      <c r="B110" s="235"/>
      <c r="C110" s="630" t="s">
        <v>1118</v>
      </c>
      <c r="D110" s="623" t="s">
        <v>1329</v>
      </c>
      <c r="E110" s="623"/>
      <c r="F110" s="235"/>
      <c r="G110" s="623"/>
      <c r="H110" s="235"/>
      <c r="I110" s="235"/>
      <c r="J110" s="235"/>
      <c r="K110" s="235"/>
      <c r="L110" s="235"/>
      <c r="M110" s="685">
        <v>5</v>
      </c>
      <c r="N110" s="83"/>
      <c r="O110" s="83"/>
      <c r="P110" s="83"/>
      <c r="Q110" s="83"/>
      <c r="R110" s="623">
        <v>2017</v>
      </c>
      <c r="S110" s="623" t="s">
        <v>81</v>
      </c>
      <c r="T110" s="623"/>
      <c r="U110" s="622"/>
      <c r="V110" s="622"/>
      <c r="W110" s="622"/>
      <c r="X110" s="737">
        <v>995000</v>
      </c>
      <c r="Y110" s="623"/>
      <c r="Z110" s="623"/>
      <c r="AA110" s="824"/>
      <c r="AB110" s="633"/>
      <c r="AC110" s="623"/>
      <c r="AD110" s="622"/>
      <c r="AE110" s="631" t="s">
        <v>972</v>
      </c>
      <c r="AF110" s="617"/>
      <c r="AG110" s="618"/>
      <c r="AH110" s="618"/>
      <c r="AI110" s="663"/>
      <c r="AJ110" s="286"/>
      <c r="AK110" s="286"/>
      <c r="AL110" s="286"/>
      <c r="AM110" s="286"/>
      <c r="AN110" s="286"/>
      <c r="AO110" s="286"/>
      <c r="AP110" s="286"/>
      <c r="AQ110" s="286"/>
    </row>
    <row r="111" spans="1:43" s="616" customFormat="1" ht="34.5" hidden="1" customHeight="1" x14ac:dyDescent="0.2">
      <c r="A111" s="567">
        <v>99</v>
      </c>
      <c r="B111" s="235"/>
      <c r="C111" s="630" t="s">
        <v>1119</v>
      </c>
      <c r="D111" s="623" t="s">
        <v>1301</v>
      </c>
      <c r="E111" s="623"/>
      <c r="F111" s="235"/>
      <c r="G111" s="623"/>
      <c r="H111" s="235"/>
      <c r="I111" s="235"/>
      <c r="J111" s="235"/>
      <c r="K111" s="235"/>
      <c r="L111" s="235"/>
      <c r="M111" s="685">
        <v>5</v>
      </c>
      <c r="N111" s="83"/>
      <c r="O111" s="83"/>
      <c r="P111" s="83"/>
      <c r="Q111" s="83"/>
      <c r="R111" s="623">
        <v>2017</v>
      </c>
      <c r="S111" s="623" t="s">
        <v>81</v>
      </c>
      <c r="T111" s="623"/>
      <c r="U111" s="622"/>
      <c r="V111" s="622"/>
      <c r="W111" s="622"/>
      <c r="X111" s="737">
        <v>1425000</v>
      </c>
      <c r="Y111" s="623"/>
      <c r="Z111" s="623"/>
      <c r="AA111" s="824"/>
      <c r="AB111" s="633"/>
      <c r="AC111" s="623"/>
      <c r="AD111" s="622"/>
      <c r="AE111" s="631" t="s">
        <v>972</v>
      </c>
      <c r="AF111" s="617"/>
      <c r="AG111" s="618"/>
      <c r="AH111" s="618"/>
      <c r="AI111" s="663"/>
      <c r="AJ111" s="286"/>
      <c r="AK111" s="286"/>
      <c r="AL111" s="286"/>
      <c r="AM111" s="286"/>
      <c r="AN111" s="286"/>
      <c r="AO111" s="286"/>
      <c r="AP111" s="286"/>
      <c r="AQ111" s="286"/>
    </row>
    <row r="112" spans="1:43" s="616" customFormat="1" ht="34.5" hidden="1" customHeight="1" x14ac:dyDescent="0.2">
      <c r="A112" s="567">
        <v>100</v>
      </c>
      <c r="B112" s="235"/>
      <c r="C112" s="630" t="s">
        <v>1120</v>
      </c>
      <c r="D112" s="623" t="s">
        <v>1329</v>
      </c>
      <c r="E112" s="623"/>
      <c r="F112" s="235"/>
      <c r="G112" s="623"/>
      <c r="H112" s="235"/>
      <c r="I112" s="235"/>
      <c r="J112" s="235"/>
      <c r="K112" s="235"/>
      <c r="L112" s="235"/>
      <c r="M112" s="685">
        <v>5</v>
      </c>
      <c r="N112" s="83"/>
      <c r="O112" s="83"/>
      <c r="P112" s="83"/>
      <c r="Q112" s="83"/>
      <c r="R112" s="623">
        <v>2017</v>
      </c>
      <c r="S112" s="623" t="s">
        <v>81</v>
      </c>
      <c r="T112" s="623"/>
      <c r="U112" s="622"/>
      <c r="V112" s="622"/>
      <c r="W112" s="622"/>
      <c r="X112" s="737">
        <v>515000</v>
      </c>
      <c r="Y112" s="623"/>
      <c r="Z112" s="623"/>
      <c r="AA112" s="824"/>
      <c r="AB112" s="633"/>
      <c r="AC112" s="623"/>
      <c r="AD112" s="622"/>
      <c r="AE112" s="631" t="s">
        <v>972</v>
      </c>
      <c r="AF112" s="617"/>
      <c r="AG112" s="618"/>
      <c r="AH112" s="618"/>
      <c r="AI112" s="663"/>
      <c r="AJ112" s="286"/>
      <c r="AK112" s="286"/>
      <c r="AL112" s="286"/>
      <c r="AM112" s="286"/>
      <c r="AN112" s="286"/>
      <c r="AO112" s="286"/>
      <c r="AP112" s="286"/>
      <c r="AQ112" s="286"/>
    </row>
    <row r="113" spans="1:43" s="616" customFormat="1" ht="34.5" hidden="1" customHeight="1" x14ac:dyDescent="0.2">
      <c r="A113" s="567">
        <v>101</v>
      </c>
      <c r="B113" s="235"/>
      <c r="C113" s="630" t="s">
        <v>1121</v>
      </c>
      <c r="D113" s="623" t="s">
        <v>1329</v>
      </c>
      <c r="E113" s="623"/>
      <c r="F113" s="235"/>
      <c r="G113" s="623"/>
      <c r="H113" s="235"/>
      <c r="I113" s="235"/>
      <c r="J113" s="235"/>
      <c r="K113" s="235"/>
      <c r="L113" s="235"/>
      <c r="M113" s="685">
        <v>5</v>
      </c>
      <c r="N113" s="83"/>
      <c r="O113" s="83"/>
      <c r="P113" s="83"/>
      <c r="Q113" s="83"/>
      <c r="R113" s="623">
        <v>2017</v>
      </c>
      <c r="S113" s="623" t="s">
        <v>81</v>
      </c>
      <c r="T113" s="623"/>
      <c r="U113" s="622"/>
      <c r="V113" s="622"/>
      <c r="W113" s="622"/>
      <c r="X113" s="737">
        <v>665000</v>
      </c>
      <c r="Y113" s="623"/>
      <c r="Z113" s="623"/>
      <c r="AA113" s="824"/>
      <c r="AB113" s="633"/>
      <c r="AC113" s="623"/>
      <c r="AD113" s="622"/>
      <c r="AE113" s="631" t="s">
        <v>972</v>
      </c>
      <c r="AF113" s="617"/>
      <c r="AG113" s="618"/>
      <c r="AH113" s="618"/>
      <c r="AI113" s="663"/>
      <c r="AJ113" s="286"/>
      <c r="AK113" s="286"/>
      <c r="AL113" s="286"/>
      <c r="AM113" s="286"/>
      <c r="AN113" s="286"/>
      <c r="AO113" s="286"/>
      <c r="AP113" s="286"/>
      <c r="AQ113" s="286"/>
    </row>
    <row r="114" spans="1:43" s="616" customFormat="1" ht="34.5" hidden="1" customHeight="1" x14ac:dyDescent="0.2">
      <c r="A114" s="567">
        <v>102</v>
      </c>
      <c r="B114" s="235"/>
      <c r="C114" s="630" t="s">
        <v>1122</v>
      </c>
      <c r="D114" s="623" t="s">
        <v>1329</v>
      </c>
      <c r="E114" s="623"/>
      <c r="F114" s="235"/>
      <c r="G114" s="623"/>
      <c r="H114" s="235"/>
      <c r="I114" s="235"/>
      <c r="J114" s="235"/>
      <c r="K114" s="235"/>
      <c r="L114" s="235"/>
      <c r="M114" s="685">
        <v>5</v>
      </c>
      <c r="N114" s="83"/>
      <c r="O114" s="83"/>
      <c r="P114" s="83"/>
      <c r="Q114" s="83"/>
      <c r="R114" s="623">
        <v>2017</v>
      </c>
      <c r="S114" s="623" t="s">
        <v>81</v>
      </c>
      <c r="T114" s="623"/>
      <c r="U114" s="622"/>
      <c r="V114" s="622"/>
      <c r="W114" s="622"/>
      <c r="X114" s="737">
        <v>725000</v>
      </c>
      <c r="Y114" s="623"/>
      <c r="Z114" s="623"/>
      <c r="AA114" s="824"/>
      <c r="AB114" s="633"/>
      <c r="AC114" s="623"/>
      <c r="AD114" s="622"/>
      <c r="AE114" s="631" t="s">
        <v>972</v>
      </c>
      <c r="AF114" s="617"/>
      <c r="AG114" s="618"/>
      <c r="AH114" s="618"/>
      <c r="AI114" s="663"/>
      <c r="AJ114" s="286"/>
      <c r="AK114" s="286"/>
      <c r="AL114" s="286"/>
      <c r="AM114" s="286"/>
      <c r="AN114" s="286"/>
      <c r="AO114" s="286"/>
      <c r="AP114" s="286"/>
      <c r="AQ114" s="286"/>
    </row>
    <row r="115" spans="1:43" s="616" customFormat="1" ht="34.5" hidden="1" customHeight="1" x14ac:dyDescent="0.2">
      <c r="A115" s="567">
        <v>103</v>
      </c>
      <c r="B115" s="235"/>
      <c r="C115" s="630" t="s">
        <v>1123</v>
      </c>
      <c r="D115" s="623" t="s">
        <v>1301</v>
      </c>
      <c r="E115" s="623"/>
      <c r="F115" s="235"/>
      <c r="G115" s="623"/>
      <c r="H115" s="235"/>
      <c r="I115" s="235"/>
      <c r="J115" s="235"/>
      <c r="K115" s="235"/>
      <c r="L115" s="235"/>
      <c r="M115" s="685">
        <v>5</v>
      </c>
      <c r="N115" s="83"/>
      <c r="O115" s="83"/>
      <c r="P115" s="83"/>
      <c r="Q115" s="83"/>
      <c r="R115" s="623">
        <v>2017</v>
      </c>
      <c r="S115" s="623" t="s">
        <v>81</v>
      </c>
      <c r="T115" s="623"/>
      <c r="U115" s="622"/>
      <c r="V115" s="622"/>
      <c r="W115" s="622"/>
      <c r="X115" s="737">
        <v>540000</v>
      </c>
      <c r="Y115" s="623"/>
      <c r="Z115" s="623"/>
      <c r="AA115" s="824"/>
      <c r="AB115" s="633"/>
      <c r="AC115" s="623"/>
      <c r="AD115" s="622"/>
      <c r="AE115" s="631" t="s">
        <v>972</v>
      </c>
      <c r="AF115" s="617"/>
      <c r="AG115" s="618"/>
      <c r="AH115" s="618"/>
      <c r="AI115" s="663"/>
      <c r="AJ115" s="286"/>
      <c r="AK115" s="286"/>
      <c r="AL115" s="286"/>
      <c r="AM115" s="286"/>
      <c r="AN115" s="286"/>
      <c r="AO115" s="286"/>
      <c r="AP115" s="286"/>
      <c r="AQ115" s="286"/>
    </row>
    <row r="116" spans="1:43" s="616" customFormat="1" ht="34.5" hidden="1" customHeight="1" x14ac:dyDescent="0.2">
      <c r="A116" s="567">
        <v>104</v>
      </c>
      <c r="B116" s="235"/>
      <c r="C116" s="630" t="s">
        <v>1124</v>
      </c>
      <c r="D116" s="623" t="s">
        <v>1329</v>
      </c>
      <c r="E116" s="623"/>
      <c r="F116" s="235"/>
      <c r="G116" s="623"/>
      <c r="H116" s="235"/>
      <c r="I116" s="235"/>
      <c r="J116" s="235"/>
      <c r="K116" s="235"/>
      <c r="L116" s="235"/>
      <c r="M116" s="685">
        <v>5</v>
      </c>
      <c r="N116" s="83"/>
      <c r="O116" s="83"/>
      <c r="P116" s="83"/>
      <c r="Q116" s="83"/>
      <c r="R116" s="623">
        <v>2017</v>
      </c>
      <c r="S116" s="623" t="s">
        <v>81</v>
      </c>
      <c r="T116" s="623"/>
      <c r="U116" s="622"/>
      <c r="V116" s="622"/>
      <c r="W116" s="622"/>
      <c r="X116" s="737">
        <v>700000</v>
      </c>
      <c r="Y116" s="623"/>
      <c r="Z116" s="623"/>
      <c r="AA116" s="824"/>
      <c r="AB116" s="633"/>
      <c r="AC116" s="623"/>
      <c r="AD116" s="622"/>
      <c r="AE116" s="631" t="s">
        <v>972</v>
      </c>
      <c r="AF116" s="617"/>
      <c r="AG116" s="618"/>
      <c r="AH116" s="618"/>
      <c r="AI116" s="663"/>
      <c r="AJ116" s="286"/>
      <c r="AK116" s="286"/>
      <c r="AL116" s="286"/>
      <c r="AM116" s="286"/>
      <c r="AN116" s="286"/>
      <c r="AO116" s="286"/>
      <c r="AP116" s="286"/>
      <c r="AQ116" s="286"/>
    </row>
    <row r="117" spans="1:43" s="616" customFormat="1" ht="34.5" hidden="1" customHeight="1" x14ac:dyDescent="0.2">
      <c r="A117" s="567">
        <v>105</v>
      </c>
      <c r="B117" s="235"/>
      <c r="C117" s="630" t="s">
        <v>1125</v>
      </c>
      <c r="D117" s="623" t="s">
        <v>1329</v>
      </c>
      <c r="E117" s="623"/>
      <c r="F117" s="235"/>
      <c r="G117" s="623"/>
      <c r="H117" s="235"/>
      <c r="I117" s="235"/>
      <c r="J117" s="235"/>
      <c r="K117" s="235"/>
      <c r="L117" s="235"/>
      <c r="M117" s="685">
        <v>5</v>
      </c>
      <c r="N117" s="83"/>
      <c r="O117" s="83"/>
      <c r="P117" s="83"/>
      <c r="Q117" s="83"/>
      <c r="R117" s="623">
        <v>2017</v>
      </c>
      <c r="S117" s="623" t="s">
        <v>81</v>
      </c>
      <c r="T117" s="623"/>
      <c r="U117" s="622"/>
      <c r="V117" s="622"/>
      <c r="W117" s="622"/>
      <c r="X117" s="737">
        <v>665000</v>
      </c>
      <c r="Y117" s="623"/>
      <c r="Z117" s="623"/>
      <c r="AA117" s="824"/>
      <c r="AB117" s="633"/>
      <c r="AC117" s="623"/>
      <c r="AD117" s="622"/>
      <c r="AE117" s="631" t="s">
        <v>972</v>
      </c>
      <c r="AF117" s="617"/>
      <c r="AG117" s="618"/>
      <c r="AH117" s="618"/>
      <c r="AI117" s="663"/>
      <c r="AJ117" s="286"/>
      <c r="AK117" s="286"/>
      <c r="AL117" s="286"/>
      <c r="AM117" s="286"/>
      <c r="AN117" s="286"/>
      <c r="AO117" s="286"/>
      <c r="AP117" s="286"/>
      <c r="AQ117" s="286"/>
    </row>
    <row r="118" spans="1:43" s="616" customFormat="1" ht="34.5" hidden="1" customHeight="1" x14ac:dyDescent="0.2">
      <c r="A118" s="567">
        <v>106</v>
      </c>
      <c r="B118" s="235"/>
      <c r="C118" s="630" t="s">
        <v>1126</v>
      </c>
      <c r="D118" s="623" t="s">
        <v>1329</v>
      </c>
      <c r="E118" s="623"/>
      <c r="F118" s="235"/>
      <c r="G118" s="623"/>
      <c r="H118" s="235"/>
      <c r="I118" s="235"/>
      <c r="J118" s="235"/>
      <c r="K118" s="235"/>
      <c r="L118" s="235"/>
      <c r="M118" s="685">
        <v>5</v>
      </c>
      <c r="N118" s="83"/>
      <c r="O118" s="83"/>
      <c r="P118" s="83"/>
      <c r="Q118" s="83"/>
      <c r="R118" s="623">
        <v>2017</v>
      </c>
      <c r="S118" s="623" t="s">
        <v>81</v>
      </c>
      <c r="T118" s="623"/>
      <c r="U118" s="622"/>
      <c r="V118" s="622"/>
      <c r="W118" s="622"/>
      <c r="X118" s="737">
        <v>1550000</v>
      </c>
      <c r="Y118" s="623"/>
      <c r="Z118" s="623"/>
      <c r="AA118" s="824"/>
      <c r="AB118" s="633"/>
      <c r="AC118" s="623"/>
      <c r="AD118" s="622"/>
      <c r="AE118" s="631" t="s">
        <v>972</v>
      </c>
      <c r="AF118" s="617"/>
      <c r="AG118" s="618"/>
      <c r="AH118" s="618"/>
      <c r="AI118" s="663"/>
      <c r="AJ118" s="286"/>
      <c r="AK118" s="286"/>
      <c r="AL118" s="286"/>
      <c r="AM118" s="286"/>
      <c r="AN118" s="286"/>
      <c r="AO118" s="286"/>
      <c r="AP118" s="286"/>
      <c r="AQ118" s="286"/>
    </row>
    <row r="119" spans="1:43" s="616" customFormat="1" ht="34.5" hidden="1" customHeight="1" x14ac:dyDescent="0.2">
      <c r="A119" s="567">
        <v>107</v>
      </c>
      <c r="B119" s="235"/>
      <c r="C119" s="630" t="s">
        <v>1127</v>
      </c>
      <c r="D119" s="623" t="s">
        <v>1305</v>
      </c>
      <c r="E119" s="623"/>
      <c r="F119" s="235"/>
      <c r="G119" s="623"/>
      <c r="H119" s="235"/>
      <c r="I119" s="235"/>
      <c r="J119" s="235"/>
      <c r="K119" s="235"/>
      <c r="L119" s="235"/>
      <c r="M119" s="685">
        <v>5</v>
      </c>
      <c r="N119" s="83"/>
      <c r="O119" s="83"/>
      <c r="P119" s="83"/>
      <c r="Q119" s="83"/>
      <c r="R119" s="623">
        <v>2017</v>
      </c>
      <c r="S119" s="623" t="s">
        <v>81</v>
      </c>
      <c r="T119" s="623"/>
      <c r="U119" s="622"/>
      <c r="V119" s="622"/>
      <c r="W119" s="622"/>
      <c r="X119" s="737">
        <v>1450000</v>
      </c>
      <c r="Y119" s="623"/>
      <c r="Z119" s="623"/>
      <c r="AA119" s="824"/>
      <c r="AB119" s="633"/>
      <c r="AC119" s="623"/>
      <c r="AD119" s="622"/>
      <c r="AE119" s="631" t="s">
        <v>972</v>
      </c>
      <c r="AF119" s="617"/>
      <c r="AG119" s="618"/>
      <c r="AH119" s="618"/>
      <c r="AI119" s="663"/>
      <c r="AJ119" s="286"/>
      <c r="AK119" s="286"/>
      <c r="AL119" s="286"/>
      <c r="AM119" s="286"/>
      <c r="AN119" s="286"/>
      <c r="AO119" s="286"/>
      <c r="AP119" s="286"/>
      <c r="AQ119" s="286"/>
    </row>
    <row r="120" spans="1:43" s="616" customFormat="1" ht="34.5" hidden="1" customHeight="1" x14ac:dyDescent="0.2">
      <c r="A120" s="567">
        <v>108</v>
      </c>
      <c r="B120" s="235"/>
      <c r="C120" s="630" t="s">
        <v>1128</v>
      </c>
      <c r="D120" s="623" t="s">
        <v>1305</v>
      </c>
      <c r="E120" s="623"/>
      <c r="F120" s="235"/>
      <c r="G120" s="623"/>
      <c r="H120" s="235"/>
      <c r="I120" s="235"/>
      <c r="J120" s="235"/>
      <c r="K120" s="235"/>
      <c r="L120" s="235"/>
      <c r="M120" s="685">
        <v>5</v>
      </c>
      <c r="N120" s="83"/>
      <c r="O120" s="83"/>
      <c r="P120" s="83"/>
      <c r="Q120" s="83"/>
      <c r="R120" s="623">
        <v>2017</v>
      </c>
      <c r="S120" s="623" t="s">
        <v>81</v>
      </c>
      <c r="T120" s="623"/>
      <c r="U120" s="622"/>
      <c r="V120" s="622"/>
      <c r="W120" s="622"/>
      <c r="X120" s="737">
        <v>1190000</v>
      </c>
      <c r="Y120" s="623"/>
      <c r="Z120" s="623"/>
      <c r="AA120" s="824"/>
      <c r="AB120" s="633"/>
      <c r="AC120" s="623"/>
      <c r="AD120" s="622"/>
      <c r="AE120" s="631" t="s">
        <v>972</v>
      </c>
      <c r="AF120" s="617"/>
      <c r="AG120" s="618"/>
      <c r="AH120" s="618"/>
      <c r="AI120" s="663"/>
      <c r="AJ120" s="286"/>
      <c r="AK120" s="286"/>
      <c r="AL120" s="286"/>
      <c r="AM120" s="286"/>
      <c r="AN120" s="286"/>
      <c r="AO120" s="286"/>
      <c r="AP120" s="286"/>
      <c r="AQ120" s="286"/>
    </row>
    <row r="121" spans="1:43" s="616" customFormat="1" ht="34.5" hidden="1" customHeight="1" x14ac:dyDescent="0.2">
      <c r="A121" s="567">
        <v>109</v>
      </c>
      <c r="B121" s="235"/>
      <c r="C121" s="630" t="s">
        <v>1129</v>
      </c>
      <c r="D121" s="623" t="s">
        <v>1316</v>
      </c>
      <c r="E121" s="623"/>
      <c r="F121" s="235"/>
      <c r="G121" s="623"/>
      <c r="H121" s="235"/>
      <c r="I121" s="235"/>
      <c r="J121" s="235"/>
      <c r="K121" s="235"/>
      <c r="L121" s="235"/>
      <c r="M121" s="685">
        <v>5</v>
      </c>
      <c r="N121" s="83"/>
      <c r="O121" s="83"/>
      <c r="P121" s="83"/>
      <c r="Q121" s="83"/>
      <c r="R121" s="623">
        <v>2017</v>
      </c>
      <c r="S121" s="623" t="s">
        <v>81</v>
      </c>
      <c r="T121" s="623"/>
      <c r="U121" s="622"/>
      <c r="V121" s="622"/>
      <c r="W121" s="622"/>
      <c r="X121" s="737">
        <v>1335000</v>
      </c>
      <c r="Y121" s="623"/>
      <c r="Z121" s="623"/>
      <c r="AA121" s="824"/>
      <c r="AB121" s="633"/>
      <c r="AC121" s="623"/>
      <c r="AD121" s="622"/>
      <c r="AE121" s="631" t="s">
        <v>972</v>
      </c>
      <c r="AF121" s="617"/>
      <c r="AG121" s="618"/>
      <c r="AH121" s="618"/>
      <c r="AI121" s="663"/>
      <c r="AJ121" s="286"/>
      <c r="AK121" s="286"/>
      <c r="AL121" s="286"/>
      <c r="AM121" s="286"/>
      <c r="AN121" s="286"/>
      <c r="AO121" s="286"/>
      <c r="AP121" s="286"/>
      <c r="AQ121" s="286"/>
    </row>
    <row r="122" spans="1:43" s="616" customFormat="1" ht="34.5" hidden="1" customHeight="1" x14ac:dyDescent="0.2">
      <c r="A122" s="567">
        <v>110</v>
      </c>
      <c r="B122" s="235"/>
      <c r="C122" s="630" t="s">
        <v>1130</v>
      </c>
      <c r="D122" s="623" t="s">
        <v>1329</v>
      </c>
      <c r="E122" s="623"/>
      <c r="F122" s="235"/>
      <c r="G122" s="623"/>
      <c r="H122" s="235"/>
      <c r="I122" s="235"/>
      <c r="J122" s="235"/>
      <c r="K122" s="235"/>
      <c r="L122" s="235"/>
      <c r="M122" s="685">
        <v>5</v>
      </c>
      <c r="N122" s="83"/>
      <c r="O122" s="83"/>
      <c r="P122" s="83"/>
      <c r="Q122" s="83"/>
      <c r="R122" s="623">
        <v>2017</v>
      </c>
      <c r="S122" s="623" t="s">
        <v>81</v>
      </c>
      <c r="T122" s="623"/>
      <c r="U122" s="622"/>
      <c r="V122" s="622"/>
      <c r="W122" s="622"/>
      <c r="X122" s="737">
        <v>1050000</v>
      </c>
      <c r="Y122" s="623"/>
      <c r="Z122" s="623"/>
      <c r="AA122" s="824"/>
      <c r="AB122" s="633"/>
      <c r="AC122" s="623"/>
      <c r="AD122" s="622"/>
      <c r="AE122" s="631" t="s">
        <v>972</v>
      </c>
      <c r="AF122" s="617"/>
      <c r="AG122" s="618"/>
      <c r="AH122" s="618"/>
      <c r="AI122" s="663"/>
      <c r="AJ122" s="286"/>
      <c r="AK122" s="286"/>
      <c r="AL122" s="286"/>
      <c r="AM122" s="286"/>
      <c r="AN122" s="286"/>
      <c r="AO122" s="286"/>
      <c r="AP122" s="286"/>
      <c r="AQ122" s="286"/>
    </row>
    <row r="123" spans="1:43" s="616" customFormat="1" ht="34.5" hidden="1" customHeight="1" x14ac:dyDescent="0.2">
      <c r="A123" s="567">
        <v>111</v>
      </c>
      <c r="B123" s="235"/>
      <c r="C123" s="630" t="s">
        <v>1131</v>
      </c>
      <c r="D123" s="623" t="s">
        <v>1301</v>
      </c>
      <c r="E123" s="623"/>
      <c r="F123" s="235"/>
      <c r="G123" s="623"/>
      <c r="H123" s="235"/>
      <c r="I123" s="235"/>
      <c r="J123" s="235"/>
      <c r="K123" s="235"/>
      <c r="L123" s="235"/>
      <c r="M123" s="685">
        <v>5</v>
      </c>
      <c r="N123" s="83"/>
      <c r="O123" s="83"/>
      <c r="P123" s="83"/>
      <c r="Q123" s="83"/>
      <c r="R123" s="623">
        <v>2017</v>
      </c>
      <c r="S123" s="623" t="s">
        <v>81</v>
      </c>
      <c r="T123" s="623"/>
      <c r="U123" s="622"/>
      <c r="V123" s="622"/>
      <c r="W123" s="622"/>
      <c r="X123" s="737">
        <v>1535000</v>
      </c>
      <c r="Y123" s="623"/>
      <c r="Z123" s="623"/>
      <c r="AA123" s="824"/>
      <c r="AB123" s="633"/>
      <c r="AC123" s="623"/>
      <c r="AD123" s="622"/>
      <c r="AE123" s="631" t="s">
        <v>972</v>
      </c>
      <c r="AF123" s="617"/>
      <c r="AG123" s="618"/>
      <c r="AH123" s="618"/>
      <c r="AI123" s="663"/>
      <c r="AJ123" s="286"/>
      <c r="AK123" s="286"/>
      <c r="AL123" s="286"/>
      <c r="AM123" s="286"/>
      <c r="AN123" s="286"/>
      <c r="AO123" s="286"/>
      <c r="AP123" s="286"/>
      <c r="AQ123" s="286"/>
    </row>
    <row r="124" spans="1:43" s="616" customFormat="1" ht="34.5" hidden="1" customHeight="1" x14ac:dyDescent="0.2">
      <c r="A124" s="567">
        <v>112</v>
      </c>
      <c r="B124" s="235"/>
      <c r="C124" s="630" t="s">
        <v>1132</v>
      </c>
      <c r="D124" s="623" t="s">
        <v>1317</v>
      </c>
      <c r="E124" s="623"/>
      <c r="F124" s="235"/>
      <c r="G124" s="623"/>
      <c r="H124" s="235"/>
      <c r="I124" s="235"/>
      <c r="J124" s="235"/>
      <c r="K124" s="235"/>
      <c r="L124" s="235"/>
      <c r="M124" s="685">
        <v>5</v>
      </c>
      <c r="N124" s="83"/>
      <c r="O124" s="83"/>
      <c r="P124" s="83"/>
      <c r="Q124" s="83"/>
      <c r="R124" s="623">
        <v>2017</v>
      </c>
      <c r="S124" s="623" t="s">
        <v>81</v>
      </c>
      <c r="T124" s="623"/>
      <c r="U124" s="622"/>
      <c r="V124" s="622"/>
      <c r="W124" s="622"/>
      <c r="X124" s="737">
        <v>1265000</v>
      </c>
      <c r="Y124" s="623"/>
      <c r="Z124" s="623"/>
      <c r="AA124" s="824"/>
      <c r="AB124" s="633"/>
      <c r="AC124" s="623"/>
      <c r="AD124" s="622"/>
      <c r="AE124" s="631" t="s">
        <v>972</v>
      </c>
      <c r="AF124" s="617"/>
      <c r="AG124" s="618"/>
      <c r="AH124" s="618"/>
      <c r="AI124" s="663"/>
      <c r="AJ124" s="286"/>
      <c r="AK124" s="286"/>
      <c r="AL124" s="286"/>
      <c r="AM124" s="286"/>
      <c r="AN124" s="286"/>
      <c r="AO124" s="286"/>
      <c r="AP124" s="286"/>
      <c r="AQ124" s="286"/>
    </row>
    <row r="125" spans="1:43" s="616" customFormat="1" ht="34.5" hidden="1" customHeight="1" x14ac:dyDescent="0.2">
      <c r="A125" s="567">
        <v>113</v>
      </c>
      <c r="B125" s="235"/>
      <c r="C125" s="630" t="s">
        <v>1133</v>
      </c>
      <c r="D125" s="623" t="s">
        <v>1329</v>
      </c>
      <c r="E125" s="623"/>
      <c r="F125" s="235"/>
      <c r="G125" s="623"/>
      <c r="H125" s="235"/>
      <c r="I125" s="235"/>
      <c r="J125" s="235"/>
      <c r="K125" s="235"/>
      <c r="L125" s="235"/>
      <c r="M125" s="685">
        <v>5</v>
      </c>
      <c r="N125" s="83"/>
      <c r="O125" s="83"/>
      <c r="P125" s="83"/>
      <c r="Q125" s="83"/>
      <c r="R125" s="623">
        <v>2017</v>
      </c>
      <c r="S125" s="623" t="s">
        <v>81</v>
      </c>
      <c r="T125" s="623"/>
      <c r="U125" s="622"/>
      <c r="V125" s="622"/>
      <c r="W125" s="622"/>
      <c r="X125" s="737">
        <v>725000</v>
      </c>
      <c r="Y125" s="623"/>
      <c r="Z125" s="623"/>
      <c r="AA125" s="824"/>
      <c r="AB125" s="633"/>
      <c r="AC125" s="623"/>
      <c r="AD125" s="622"/>
      <c r="AE125" s="631" t="s">
        <v>972</v>
      </c>
      <c r="AF125" s="617"/>
      <c r="AG125" s="618"/>
      <c r="AH125" s="618"/>
      <c r="AI125" s="663"/>
      <c r="AJ125" s="286"/>
      <c r="AK125" s="286"/>
      <c r="AL125" s="286"/>
      <c r="AM125" s="286"/>
      <c r="AN125" s="286"/>
      <c r="AO125" s="286"/>
      <c r="AP125" s="286"/>
      <c r="AQ125" s="286"/>
    </row>
    <row r="126" spans="1:43" s="616" customFormat="1" ht="34.5" hidden="1" customHeight="1" x14ac:dyDescent="0.2">
      <c r="A126" s="567">
        <v>114</v>
      </c>
      <c r="B126" s="235"/>
      <c r="C126" s="630" t="s">
        <v>1134</v>
      </c>
      <c r="D126" s="623" t="s">
        <v>1329</v>
      </c>
      <c r="E126" s="623"/>
      <c r="F126" s="235"/>
      <c r="G126" s="623"/>
      <c r="H126" s="235"/>
      <c r="I126" s="235"/>
      <c r="J126" s="235"/>
      <c r="K126" s="235"/>
      <c r="L126" s="235"/>
      <c r="M126" s="685">
        <v>5</v>
      </c>
      <c r="N126" s="83"/>
      <c r="O126" s="83"/>
      <c r="P126" s="83"/>
      <c r="Q126" s="83"/>
      <c r="R126" s="623">
        <v>2017</v>
      </c>
      <c r="S126" s="623" t="s">
        <v>81</v>
      </c>
      <c r="T126" s="623"/>
      <c r="U126" s="622"/>
      <c r="V126" s="622"/>
      <c r="W126" s="622"/>
      <c r="X126" s="737">
        <v>640000</v>
      </c>
      <c r="Y126" s="623"/>
      <c r="Z126" s="623"/>
      <c r="AA126" s="824"/>
      <c r="AB126" s="633"/>
      <c r="AC126" s="623"/>
      <c r="AD126" s="622"/>
      <c r="AE126" s="631" t="s">
        <v>972</v>
      </c>
      <c r="AF126" s="617"/>
      <c r="AG126" s="618"/>
      <c r="AH126" s="618"/>
      <c r="AI126" s="663"/>
      <c r="AJ126" s="286"/>
      <c r="AK126" s="286"/>
      <c r="AL126" s="286"/>
      <c r="AM126" s="286"/>
      <c r="AN126" s="286"/>
      <c r="AO126" s="286"/>
      <c r="AP126" s="286"/>
      <c r="AQ126" s="286"/>
    </row>
    <row r="127" spans="1:43" s="616" customFormat="1" ht="34.5" hidden="1" customHeight="1" x14ac:dyDescent="0.2">
      <c r="A127" s="567">
        <v>115</v>
      </c>
      <c r="B127" s="235"/>
      <c r="C127" s="630" t="s">
        <v>1135</v>
      </c>
      <c r="D127" s="623" t="s">
        <v>1306</v>
      </c>
      <c r="E127" s="623"/>
      <c r="F127" s="235"/>
      <c r="G127" s="623"/>
      <c r="H127" s="235"/>
      <c r="I127" s="235"/>
      <c r="J127" s="235"/>
      <c r="K127" s="235"/>
      <c r="L127" s="235"/>
      <c r="M127" s="685">
        <v>5</v>
      </c>
      <c r="N127" s="83"/>
      <c r="O127" s="83"/>
      <c r="P127" s="83"/>
      <c r="Q127" s="83"/>
      <c r="R127" s="623">
        <v>2017</v>
      </c>
      <c r="S127" s="623" t="s">
        <v>81</v>
      </c>
      <c r="T127" s="623"/>
      <c r="U127" s="622"/>
      <c r="V127" s="622"/>
      <c r="W127" s="622"/>
      <c r="X127" s="737">
        <v>525000</v>
      </c>
      <c r="Y127" s="623"/>
      <c r="Z127" s="623"/>
      <c r="AA127" s="824"/>
      <c r="AB127" s="633"/>
      <c r="AC127" s="623"/>
      <c r="AD127" s="622"/>
      <c r="AE127" s="631" t="s">
        <v>972</v>
      </c>
      <c r="AF127" s="617"/>
      <c r="AG127" s="618"/>
      <c r="AH127" s="618"/>
      <c r="AI127" s="663"/>
      <c r="AJ127" s="286"/>
      <c r="AK127" s="286"/>
      <c r="AL127" s="286"/>
      <c r="AM127" s="286"/>
      <c r="AN127" s="286"/>
      <c r="AO127" s="286"/>
      <c r="AP127" s="286"/>
      <c r="AQ127" s="286"/>
    </row>
    <row r="128" spans="1:43" s="616" customFormat="1" ht="34.5" customHeight="1" x14ac:dyDescent="0.2">
      <c r="A128" s="567">
        <v>116</v>
      </c>
      <c r="B128" s="235"/>
      <c r="C128" s="630" t="s">
        <v>1136</v>
      </c>
      <c r="D128" s="623" t="s">
        <v>1301</v>
      </c>
      <c r="E128" s="623"/>
      <c r="F128" s="235"/>
      <c r="G128" s="623"/>
      <c r="H128" s="235"/>
      <c r="I128" s="235"/>
      <c r="J128" s="235"/>
      <c r="K128" s="235"/>
      <c r="L128" s="235"/>
      <c r="M128" s="685">
        <v>5</v>
      </c>
      <c r="N128" s="83"/>
      <c r="O128" s="83"/>
      <c r="P128" s="83"/>
      <c r="Q128" s="83"/>
      <c r="R128" s="623">
        <v>2017</v>
      </c>
      <c r="S128" s="623" t="s">
        <v>81</v>
      </c>
      <c r="T128" s="623"/>
      <c r="U128" s="622"/>
      <c r="V128" s="622"/>
      <c r="W128" s="622"/>
      <c r="X128" s="737">
        <v>500000</v>
      </c>
      <c r="Y128" s="623"/>
      <c r="Z128" s="623"/>
      <c r="AA128" s="824"/>
      <c r="AB128" s="633"/>
      <c r="AC128" s="623"/>
      <c r="AD128" s="622"/>
      <c r="AE128" s="631" t="s">
        <v>972</v>
      </c>
      <c r="AF128" s="617"/>
      <c r="AG128" s="618"/>
      <c r="AH128" s="618"/>
      <c r="AI128" s="663"/>
      <c r="AJ128" s="286"/>
      <c r="AK128" s="286"/>
      <c r="AL128" s="286"/>
      <c r="AM128" s="286"/>
      <c r="AN128" s="286"/>
      <c r="AO128" s="286"/>
      <c r="AP128" s="286"/>
      <c r="AQ128" s="286"/>
    </row>
    <row r="129" spans="1:43" s="616" customFormat="1" ht="34.5" hidden="1" customHeight="1" x14ac:dyDescent="0.2">
      <c r="A129" s="567">
        <v>117</v>
      </c>
      <c r="B129" s="235"/>
      <c r="C129" s="630" t="s">
        <v>1137</v>
      </c>
      <c r="D129" s="623" t="s">
        <v>1329</v>
      </c>
      <c r="E129" s="623"/>
      <c r="F129" s="235"/>
      <c r="G129" s="623"/>
      <c r="H129" s="235"/>
      <c r="I129" s="235"/>
      <c r="J129" s="235"/>
      <c r="K129" s="235"/>
      <c r="L129" s="235"/>
      <c r="M129" s="685">
        <v>5</v>
      </c>
      <c r="N129" s="83"/>
      <c r="O129" s="83"/>
      <c r="P129" s="83"/>
      <c r="Q129" s="83"/>
      <c r="R129" s="623">
        <v>2017</v>
      </c>
      <c r="S129" s="623" t="s">
        <v>81</v>
      </c>
      <c r="T129" s="623"/>
      <c r="U129" s="622"/>
      <c r="V129" s="622"/>
      <c r="W129" s="622"/>
      <c r="X129" s="737">
        <v>640000</v>
      </c>
      <c r="Y129" s="623"/>
      <c r="Z129" s="623"/>
      <c r="AA129" s="824"/>
      <c r="AB129" s="633"/>
      <c r="AC129" s="623"/>
      <c r="AD129" s="622"/>
      <c r="AE129" s="631" t="s">
        <v>972</v>
      </c>
      <c r="AF129" s="617"/>
      <c r="AG129" s="618"/>
      <c r="AH129" s="618"/>
      <c r="AI129" s="663"/>
      <c r="AJ129" s="286"/>
      <c r="AK129" s="286"/>
      <c r="AL129" s="286"/>
      <c r="AM129" s="286"/>
      <c r="AN129" s="286"/>
      <c r="AO129" s="286"/>
      <c r="AP129" s="286"/>
      <c r="AQ129" s="286"/>
    </row>
    <row r="130" spans="1:43" s="616" customFormat="1" ht="34.5" hidden="1" customHeight="1" x14ac:dyDescent="0.2">
      <c r="A130" s="567">
        <v>118</v>
      </c>
      <c r="B130" s="235"/>
      <c r="C130" s="630" t="s">
        <v>1138</v>
      </c>
      <c r="D130" s="623" t="s">
        <v>1329</v>
      </c>
      <c r="E130" s="623"/>
      <c r="F130" s="235"/>
      <c r="G130" s="623"/>
      <c r="H130" s="235"/>
      <c r="I130" s="235"/>
      <c r="J130" s="235"/>
      <c r="K130" s="235"/>
      <c r="L130" s="235"/>
      <c r="M130" s="685">
        <v>5</v>
      </c>
      <c r="N130" s="83"/>
      <c r="O130" s="83"/>
      <c r="P130" s="83"/>
      <c r="Q130" s="83"/>
      <c r="R130" s="623">
        <v>2017</v>
      </c>
      <c r="S130" s="623" t="s">
        <v>81</v>
      </c>
      <c r="T130" s="623"/>
      <c r="U130" s="622"/>
      <c r="V130" s="622"/>
      <c r="W130" s="622"/>
      <c r="X130" s="737">
        <v>640000</v>
      </c>
      <c r="Y130" s="623"/>
      <c r="Z130" s="623"/>
      <c r="AA130" s="824"/>
      <c r="AB130" s="633"/>
      <c r="AC130" s="623"/>
      <c r="AD130" s="622"/>
      <c r="AE130" s="631" t="s">
        <v>972</v>
      </c>
      <c r="AF130" s="617"/>
      <c r="AG130" s="618"/>
      <c r="AH130" s="618"/>
      <c r="AI130" s="663"/>
      <c r="AJ130" s="286"/>
      <c r="AK130" s="286"/>
      <c r="AL130" s="286"/>
      <c r="AM130" s="286"/>
      <c r="AN130" s="286"/>
      <c r="AO130" s="286"/>
      <c r="AP130" s="286"/>
      <c r="AQ130" s="286"/>
    </row>
    <row r="131" spans="1:43" s="616" customFormat="1" ht="34.5" hidden="1" customHeight="1" x14ac:dyDescent="0.2">
      <c r="A131" s="567">
        <v>119</v>
      </c>
      <c r="B131" s="235"/>
      <c r="C131" s="630" t="s">
        <v>1139</v>
      </c>
      <c r="D131" s="623" t="s">
        <v>1303</v>
      </c>
      <c r="E131" s="623"/>
      <c r="F131" s="235"/>
      <c r="G131" s="623"/>
      <c r="H131" s="235"/>
      <c r="I131" s="235"/>
      <c r="J131" s="235"/>
      <c r="K131" s="235"/>
      <c r="L131" s="235"/>
      <c r="M131" s="685">
        <v>5</v>
      </c>
      <c r="N131" s="83"/>
      <c r="O131" s="83"/>
      <c r="P131" s="83"/>
      <c r="Q131" s="83"/>
      <c r="R131" s="623">
        <v>2017</v>
      </c>
      <c r="S131" s="623" t="s">
        <v>81</v>
      </c>
      <c r="T131" s="623"/>
      <c r="U131" s="622"/>
      <c r="V131" s="622"/>
      <c r="W131" s="622"/>
      <c r="X131" s="737">
        <v>550000</v>
      </c>
      <c r="Y131" s="623"/>
      <c r="Z131" s="623"/>
      <c r="AA131" s="824"/>
      <c r="AB131" s="633"/>
      <c r="AC131" s="623"/>
      <c r="AD131" s="622"/>
      <c r="AE131" s="631" t="s">
        <v>972</v>
      </c>
      <c r="AF131" s="617"/>
      <c r="AG131" s="618"/>
      <c r="AH131" s="618"/>
      <c r="AI131" s="663"/>
      <c r="AJ131" s="286"/>
      <c r="AK131" s="286"/>
      <c r="AL131" s="286"/>
      <c r="AM131" s="286"/>
      <c r="AN131" s="286"/>
      <c r="AO131" s="286"/>
      <c r="AP131" s="286"/>
      <c r="AQ131" s="286"/>
    </row>
    <row r="132" spans="1:43" s="616" customFormat="1" ht="34.5" hidden="1" customHeight="1" x14ac:dyDescent="0.2">
      <c r="A132" s="567">
        <v>120</v>
      </c>
      <c r="B132" s="235"/>
      <c r="C132" s="630" t="s">
        <v>1140</v>
      </c>
      <c r="D132" s="623" t="s">
        <v>1329</v>
      </c>
      <c r="E132" s="623"/>
      <c r="F132" s="235"/>
      <c r="G132" s="623"/>
      <c r="H132" s="235"/>
      <c r="I132" s="235"/>
      <c r="J132" s="235"/>
      <c r="K132" s="235"/>
      <c r="L132" s="235"/>
      <c r="M132" s="685">
        <v>5</v>
      </c>
      <c r="N132" s="83"/>
      <c r="O132" s="83"/>
      <c r="P132" s="83"/>
      <c r="Q132" s="83"/>
      <c r="R132" s="623">
        <v>2017</v>
      </c>
      <c r="S132" s="623" t="s">
        <v>81</v>
      </c>
      <c r="T132" s="623"/>
      <c r="U132" s="622"/>
      <c r="V132" s="622"/>
      <c r="W132" s="622"/>
      <c r="X132" s="737">
        <v>725000</v>
      </c>
      <c r="Y132" s="623"/>
      <c r="Z132" s="623"/>
      <c r="AA132" s="824"/>
      <c r="AB132" s="633"/>
      <c r="AC132" s="623"/>
      <c r="AD132" s="622"/>
      <c r="AE132" s="631" t="s">
        <v>972</v>
      </c>
      <c r="AF132" s="617"/>
      <c r="AG132" s="618"/>
      <c r="AH132" s="618"/>
      <c r="AI132" s="663"/>
      <c r="AJ132" s="286"/>
      <c r="AK132" s="286"/>
      <c r="AL132" s="286"/>
      <c r="AM132" s="286"/>
      <c r="AN132" s="286"/>
      <c r="AO132" s="286"/>
      <c r="AP132" s="286"/>
      <c r="AQ132" s="286"/>
    </row>
    <row r="133" spans="1:43" s="616" customFormat="1" ht="34.5" hidden="1" customHeight="1" x14ac:dyDescent="0.2">
      <c r="A133" s="567">
        <v>121</v>
      </c>
      <c r="B133" s="235"/>
      <c r="C133" s="630" t="s">
        <v>1141</v>
      </c>
      <c r="D133" s="715" t="s">
        <v>1305</v>
      </c>
      <c r="E133" s="715"/>
      <c r="F133" s="235"/>
      <c r="G133" s="623"/>
      <c r="H133" s="235"/>
      <c r="I133" s="235"/>
      <c r="J133" s="235"/>
      <c r="K133" s="235"/>
      <c r="L133" s="235"/>
      <c r="M133" s="685">
        <v>5</v>
      </c>
      <c r="N133" s="83"/>
      <c r="O133" s="83"/>
      <c r="P133" s="83"/>
      <c r="Q133" s="83"/>
      <c r="R133" s="623">
        <v>2017</v>
      </c>
      <c r="S133" s="623" t="s">
        <v>81</v>
      </c>
      <c r="T133" s="623"/>
      <c r="U133" s="622"/>
      <c r="V133" s="622"/>
      <c r="W133" s="622"/>
      <c r="X133" s="737">
        <v>640000</v>
      </c>
      <c r="Y133" s="623"/>
      <c r="Z133" s="623"/>
      <c r="AA133" s="824"/>
      <c r="AB133" s="633"/>
      <c r="AC133" s="623"/>
      <c r="AD133" s="622"/>
      <c r="AE133" s="631" t="s">
        <v>972</v>
      </c>
      <c r="AF133" s="617"/>
      <c r="AG133" s="618"/>
      <c r="AH133" s="618"/>
      <c r="AI133" s="663"/>
      <c r="AJ133" s="286"/>
      <c r="AK133" s="286"/>
      <c r="AL133" s="286"/>
      <c r="AM133" s="286"/>
      <c r="AN133" s="286"/>
      <c r="AO133" s="286"/>
      <c r="AP133" s="286"/>
      <c r="AQ133" s="286"/>
    </row>
    <row r="134" spans="1:43" s="616" customFormat="1" ht="34.5" hidden="1" customHeight="1" x14ac:dyDescent="0.2">
      <c r="A134" s="567">
        <v>122</v>
      </c>
      <c r="B134" s="235"/>
      <c r="C134" s="630" t="s">
        <v>1142</v>
      </c>
      <c r="D134" s="623" t="s">
        <v>1301</v>
      </c>
      <c r="E134" s="623"/>
      <c r="F134" s="235"/>
      <c r="G134" s="623"/>
      <c r="H134" s="235"/>
      <c r="I134" s="235"/>
      <c r="J134" s="235"/>
      <c r="K134" s="235"/>
      <c r="L134" s="235"/>
      <c r="M134" s="685">
        <v>5</v>
      </c>
      <c r="N134" s="83"/>
      <c r="O134" s="83"/>
      <c r="P134" s="83"/>
      <c r="Q134" s="83"/>
      <c r="R134" s="623">
        <v>2017</v>
      </c>
      <c r="S134" s="623" t="s">
        <v>81</v>
      </c>
      <c r="T134" s="623"/>
      <c r="U134" s="622"/>
      <c r="V134" s="622"/>
      <c r="W134" s="622"/>
      <c r="X134" s="737">
        <v>1015000</v>
      </c>
      <c r="Y134" s="623"/>
      <c r="Z134" s="623"/>
      <c r="AA134" s="824"/>
      <c r="AB134" s="633"/>
      <c r="AC134" s="623"/>
      <c r="AD134" s="622"/>
      <c r="AE134" s="631" t="s">
        <v>972</v>
      </c>
      <c r="AF134" s="617"/>
      <c r="AG134" s="618"/>
      <c r="AH134" s="618"/>
      <c r="AI134" s="663"/>
      <c r="AJ134" s="286"/>
      <c r="AK134" s="286"/>
      <c r="AL134" s="286"/>
      <c r="AM134" s="286"/>
      <c r="AN134" s="286"/>
      <c r="AO134" s="286"/>
      <c r="AP134" s="286"/>
      <c r="AQ134" s="286"/>
    </row>
    <row r="135" spans="1:43" s="616" customFormat="1" ht="34.5" hidden="1" customHeight="1" x14ac:dyDescent="0.2">
      <c r="A135" s="567">
        <v>123</v>
      </c>
      <c r="B135" s="235"/>
      <c r="C135" s="630" t="s">
        <v>1143</v>
      </c>
      <c r="D135" s="623" t="s">
        <v>1310</v>
      </c>
      <c r="E135" s="623"/>
      <c r="F135" s="235"/>
      <c r="G135" s="623"/>
      <c r="H135" s="235"/>
      <c r="I135" s="235"/>
      <c r="J135" s="235"/>
      <c r="K135" s="235"/>
      <c r="L135" s="235"/>
      <c r="M135" s="685">
        <v>5</v>
      </c>
      <c r="N135" s="83"/>
      <c r="O135" s="83"/>
      <c r="P135" s="83"/>
      <c r="Q135" s="83"/>
      <c r="R135" s="623">
        <v>2017</v>
      </c>
      <c r="S135" s="623" t="s">
        <v>81</v>
      </c>
      <c r="T135" s="623"/>
      <c r="U135" s="622"/>
      <c r="V135" s="622"/>
      <c r="W135" s="622"/>
      <c r="X135" s="737">
        <v>575000</v>
      </c>
      <c r="Y135" s="623"/>
      <c r="Z135" s="623"/>
      <c r="AA135" s="824"/>
      <c r="AB135" s="633"/>
      <c r="AC135" s="623"/>
      <c r="AD135" s="622"/>
      <c r="AE135" s="631" t="s">
        <v>972</v>
      </c>
      <c r="AF135" s="617"/>
      <c r="AG135" s="618"/>
      <c r="AH135" s="618"/>
      <c r="AI135" s="663"/>
      <c r="AJ135" s="286"/>
      <c r="AK135" s="286"/>
      <c r="AL135" s="286"/>
      <c r="AM135" s="286"/>
      <c r="AN135" s="286"/>
      <c r="AO135" s="286"/>
      <c r="AP135" s="286"/>
      <c r="AQ135" s="286"/>
    </row>
    <row r="136" spans="1:43" s="616" customFormat="1" ht="34.5" hidden="1" customHeight="1" x14ac:dyDescent="0.2">
      <c r="A136" s="567">
        <v>124</v>
      </c>
      <c r="B136" s="235"/>
      <c r="C136" s="630" t="s">
        <v>1144</v>
      </c>
      <c r="D136" s="623" t="s">
        <v>1310</v>
      </c>
      <c r="E136" s="623"/>
      <c r="F136" s="235"/>
      <c r="G136" s="623"/>
      <c r="H136" s="235"/>
      <c r="I136" s="235"/>
      <c r="J136" s="235"/>
      <c r="K136" s="235"/>
      <c r="L136" s="235"/>
      <c r="M136" s="685">
        <v>5</v>
      </c>
      <c r="N136" s="83"/>
      <c r="O136" s="83"/>
      <c r="P136" s="83"/>
      <c r="Q136" s="83"/>
      <c r="R136" s="623">
        <v>2017</v>
      </c>
      <c r="S136" s="623" t="s">
        <v>81</v>
      </c>
      <c r="T136" s="623"/>
      <c r="U136" s="622"/>
      <c r="V136" s="622"/>
      <c r="W136" s="622"/>
      <c r="X136" s="737">
        <v>640000</v>
      </c>
      <c r="Y136" s="623"/>
      <c r="Z136" s="623"/>
      <c r="AA136" s="824"/>
      <c r="AB136" s="633"/>
      <c r="AC136" s="623"/>
      <c r="AD136" s="622"/>
      <c r="AE136" s="631" t="s">
        <v>972</v>
      </c>
      <c r="AF136" s="617"/>
      <c r="AG136" s="618"/>
      <c r="AH136" s="618"/>
      <c r="AI136" s="663"/>
      <c r="AJ136" s="286"/>
      <c r="AK136" s="286"/>
      <c r="AL136" s="286"/>
      <c r="AM136" s="286"/>
      <c r="AN136" s="286"/>
      <c r="AO136" s="286"/>
      <c r="AP136" s="286"/>
      <c r="AQ136" s="286"/>
    </row>
    <row r="137" spans="1:43" s="616" customFormat="1" ht="34.5" hidden="1" customHeight="1" x14ac:dyDescent="0.2">
      <c r="A137" s="567">
        <v>125</v>
      </c>
      <c r="B137" s="235"/>
      <c r="C137" s="630" t="s">
        <v>1145</v>
      </c>
      <c r="D137" s="623" t="s">
        <v>1310</v>
      </c>
      <c r="E137" s="623"/>
      <c r="F137" s="235"/>
      <c r="G137" s="623"/>
      <c r="H137" s="235"/>
      <c r="I137" s="235"/>
      <c r="J137" s="235"/>
      <c r="K137" s="235"/>
      <c r="L137" s="235"/>
      <c r="M137" s="685">
        <v>5</v>
      </c>
      <c r="N137" s="83"/>
      <c r="O137" s="83"/>
      <c r="P137" s="83"/>
      <c r="Q137" s="83"/>
      <c r="R137" s="623">
        <v>2017</v>
      </c>
      <c r="S137" s="623" t="s">
        <v>81</v>
      </c>
      <c r="T137" s="623"/>
      <c r="U137" s="622"/>
      <c r="V137" s="622"/>
      <c r="W137" s="622"/>
      <c r="X137" s="737">
        <v>750000</v>
      </c>
      <c r="Y137" s="623"/>
      <c r="Z137" s="623"/>
      <c r="AA137" s="824"/>
      <c r="AB137" s="633"/>
      <c r="AC137" s="623"/>
      <c r="AD137" s="622"/>
      <c r="AE137" s="631" t="s">
        <v>972</v>
      </c>
      <c r="AF137" s="617"/>
      <c r="AG137" s="618"/>
      <c r="AH137" s="618"/>
      <c r="AI137" s="663"/>
      <c r="AJ137" s="286"/>
      <c r="AK137" s="286"/>
      <c r="AL137" s="286"/>
      <c r="AM137" s="286"/>
      <c r="AN137" s="286"/>
      <c r="AO137" s="286"/>
      <c r="AP137" s="286"/>
      <c r="AQ137" s="286"/>
    </row>
    <row r="138" spans="1:43" s="616" customFormat="1" ht="34.5" hidden="1" customHeight="1" x14ac:dyDescent="0.2">
      <c r="A138" s="567">
        <v>126</v>
      </c>
      <c r="B138" s="235"/>
      <c r="C138" s="630" t="s">
        <v>1146</v>
      </c>
      <c r="D138" s="623" t="s">
        <v>1310</v>
      </c>
      <c r="E138" s="623"/>
      <c r="F138" s="235"/>
      <c r="G138" s="623"/>
      <c r="H138" s="235"/>
      <c r="I138" s="235"/>
      <c r="J138" s="235"/>
      <c r="K138" s="235"/>
      <c r="L138" s="235"/>
      <c r="M138" s="685">
        <v>5</v>
      </c>
      <c r="N138" s="83"/>
      <c r="O138" s="83"/>
      <c r="P138" s="83"/>
      <c r="Q138" s="83"/>
      <c r="R138" s="623">
        <v>2017</v>
      </c>
      <c r="S138" s="623" t="s">
        <v>81</v>
      </c>
      <c r="T138" s="623"/>
      <c r="U138" s="622"/>
      <c r="V138" s="622"/>
      <c r="W138" s="622"/>
      <c r="X138" s="737">
        <v>665000</v>
      </c>
      <c r="Y138" s="623"/>
      <c r="Z138" s="623"/>
      <c r="AA138" s="824"/>
      <c r="AB138" s="633"/>
      <c r="AC138" s="623"/>
      <c r="AD138" s="622"/>
      <c r="AE138" s="631" t="s">
        <v>972</v>
      </c>
      <c r="AF138" s="617"/>
      <c r="AG138" s="618"/>
      <c r="AH138" s="618"/>
      <c r="AI138" s="663"/>
      <c r="AJ138" s="286"/>
      <c r="AK138" s="286"/>
      <c r="AL138" s="286"/>
      <c r="AM138" s="286"/>
      <c r="AN138" s="286"/>
      <c r="AO138" s="286"/>
      <c r="AP138" s="286"/>
      <c r="AQ138" s="286"/>
    </row>
    <row r="139" spans="1:43" s="616" customFormat="1" ht="34.5" hidden="1" customHeight="1" x14ac:dyDescent="0.2">
      <c r="A139" s="567">
        <v>127</v>
      </c>
      <c r="B139" s="235"/>
      <c r="C139" s="630" t="s">
        <v>1147</v>
      </c>
      <c r="D139" s="623" t="s">
        <v>1310</v>
      </c>
      <c r="E139" s="623"/>
      <c r="F139" s="235"/>
      <c r="G139" s="623"/>
      <c r="H139" s="235"/>
      <c r="I139" s="235"/>
      <c r="J139" s="235"/>
      <c r="K139" s="235"/>
      <c r="L139" s="235"/>
      <c r="M139" s="685">
        <v>5</v>
      </c>
      <c r="N139" s="83"/>
      <c r="O139" s="83"/>
      <c r="P139" s="83"/>
      <c r="Q139" s="83"/>
      <c r="R139" s="623">
        <v>2017</v>
      </c>
      <c r="S139" s="623" t="s">
        <v>81</v>
      </c>
      <c r="T139" s="623"/>
      <c r="U139" s="622"/>
      <c r="V139" s="622"/>
      <c r="W139" s="622"/>
      <c r="X139" s="737">
        <v>1100000</v>
      </c>
      <c r="Y139" s="623"/>
      <c r="Z139" s="623"/>
      <c r="AA139" s="824"/>
      <c r="AB139" s="633"/>
      <c r="AC139" s="623"/>
      <c r="AD139" s="622"/>
      <c r="AE139" s="631" t="s">
        <v>972</v>
      </c>
      <c r="AF139" s="617"/>
      <c r="AG139" s="618"/>
      <c r="AH139" s="618"/>
      <c r="AI139" s="663"/>
      <c r="AJ139" s="286"/>
      <c r="AK139" s="286"/>
      <c r="AL139" s="286"/>
      <c r="AM139" s="286"/>
      <c r="AN139" s="286"/>
      <c r="AO139" s="286"/>
      <c r="AP139" s="286"/>
      <c r="AQ139" s="286"/>
    </row>
    <row r="140" spans="1:43" s="616" customFormat="1" ht="34.5" hidden="1" customHeight="1" x14ac:dyDescent="0.2">
      <c r="A140" s="567">
        <v>128</v>
      </c>
      <c r="B140" s="235"/>
      <c r="C140" s="630" t="s">
        <v>1148</v>
      </c>
      <c r="D140" s="623" t="s">
        <v>1310</v>
      </c>
      <c r="E140" s="623"/>
      <c r="F140" s="235"/>
      <c r="G140" s="623"/>
      <c r="H140" s="235"/>
      <c r="I140" s="235"/>
      <c r="J140" s="235"/>
      <c r="K140" s="235"/>
      <c r="L140" s="235"/>
      <c r="M140" s="685">
        <v>5</v>
      </c>
      <c r="N140" s="83"/>
      <c r="O140" s="83"/>
      <c r="P140" s="83"/>
      <c r="Q140" s="83"/>
      <c r="R140" s="623">
        <v>2017</v>
      </c>
      <c r="S140" s="623" t="s">
        <v>81</v>
      </c>
      <c r="T140" s="623"/>
      <c r="U140" s="622"/>
      <c r="V140" s="622"/>
      <c r="W140" s="622"/>
      <c r="X140" s="737">
        <v>2260000</v>
      </c>
      <c r="Y140" s="623"/>
      <c r="Z140" s="623"/>
      <c r="AA140" s="824"/>
      <c r="AB140" s="633"/>
      <c r="AC140" s="623"/>
      <c r="AD140" s="622"/>
      <c r="AE140" s="631" t="s">
        <v>972</v>
      </c>
      <c r="AF140" s="617"/>
      <c r="AG140" s="618"/>
      <c r="AH140" s="618"/>
      <c r="AI140" s="663"/>
      <c r="AJ140" s="286"/>
      <c r="AK140" s="286"/>
      <c r="AL140" s="286"/>
      <c r="AM140" s="286"/>
      <c r="AN140" s="286"/>
      <c r="AO140" s="286"/>
      <c r="AP140" s="286"/>
      <c r="AQ140" s="286"/>
    </row>
    <row r="141" spans="1:43" s="616" customFormat="1" ht="41.25" hidden="1" customHeight="1" x14ac:dyDescent="0.2">
      <c r="A141" s="567">
        <v>129</v>
      </c>
      <c r="B141" s="235"/>
      <c r="C141" s="630" t="s">
        <v>1149</v>
      </c>
      <c r="D141" s="623" t="s">
        <v>1330</v>
      </c>
      <c r="E141" s="623"/>
      <c r="F141" s="235"/>
      <c r="G141" s="623"/>
      <c r="H141" s="235"/>
      <c r="I141" s="235"/>
      <c r="J141" s="235"/>
      <c r="K141" s="235"/>
      <c r="L141" s="235"/>
      <c r="M141" s="685">
        <v>14</v>
      </c>
      <c r="N141" s="83"/>
      <c r="O141" s="83"/>
      <c r="P141" s="83"/>
      <c r="Q141" s="83"/>
      <c r="R141" s="623">
        <v>2017</v>
      </c>
      <c r="S141" s="623" t="s">
        <v>81</v>
      </c>
      <c r="T141" s="623"/>
      <c r="U141" s="622"/>
      <c r="V141" s="622"/>
      <c r="W141" s="622"/>
      <c r="X141" s="737">
        <v>29268750</v>
      </c>
      <c r="Y141" s="623"/>
      <c r="Z141" s="623"/>
      <c r="AA141" s="824"/>
      <c r="AB141" s="633"/>
      <c r="AC141" s="623"/>
      <c r="AD141" s="622"/>
      <c r="AE141" s="631" t="s">
        <v>972</v>
      </c>
      <c r="AF141" s="617"/>
      <c r="AG141" s="618"/>
      <c r="AH141" s="618"/>
      <c r="AI141" s="663"/>
      <c r="AJ141" s="286"/>
      <c r="AK141" s="286"/>
      <c r="AL141" s="286"/>
      <c r="AM141" s="286"/>
      <c r="AN141" s="286"/>
      <c r="AO141" s="286"/>
      <c r="AP141" s="286"/>
      <c r="AQ141" s="286"/>
    </row>
    <row r="142" spans="1:43" s="616" customFormat="1" ht="41.25" hidden="1" customHeight="1" x14ac:dyDescent="0.2">
      <c r="A142" s="567">
        <v>130</v>
      </c>
      <c r="B142" s="235"/>
      <c r="C142" s="630" t="s">
        <v>1395</v>
      </c>
      <c r="D142" s="623" t="s">
        <v>1396</v>
      </c>
      <c r="E142" s="623"/>
      <c r="F142" s="235" t="s">
        <v>1414</v>
      </c>
      <c r="G142" s="623"/>
      <c r="H142" s="235"/>
      <c r="I142" s="235"/>
      <c r="J142" s="235"/>
      <c r="K142" s="235"/>
      <c r="L142" s="235"/>
      <c r="M142" s="745">
        <v>5</v>
      </c>
      <c r="N142" s="83"/>
      <c r="O142" s="83"/>
      <c r="P142" s="83"/>
      <c r="Q142" s="83"/>
      <c r="R142" s="623">
        <v>2018</v>
      </c>
      <c r="S142" s="623" t="s">
        <v>81</v>
      </c>
      <c r="T142" s="623"/>
      <c r="U142" s="622"/>
      <c r="V142" s="622"/>
      <c r="W142" s="622"/>
      <c r="X142" s="737">
        <v>1341527.4157061295</v>
      </c>
      <c r="Y142" s="623" t="s">
        <v>421</v>
      </c>
      <c r="Z142" s="623"/>
      <c r="AA142" s="824"/>
      <c r="AB142" s="633"/>
      <c r="AC142" s="623"/>
      <c r="AD142" s="622"/>
      <c r="AE142" s="631"/>
      <c r="AF142" s="617"/>
      <c r="AG142" s="618"/>
      <c r="AH142" s="618"/>
      <c r="AI142" s="663"/>
      <c r="AJ142" s="286"/>
      <c r="AK142" s="286"/>
      <c r="AL142" s="286"/>
      <c r="AM142" s="286"/>
      <c r="AN142" s="286"/>
      <c r="AO142" s="286"/>
      <c r="AP142" s="286"/>
      <c r="AQ142" s="286"/>
    </row>
    <row r="143" spans="1:43" s="616" customFormat="1" ht="41.25" hidden="1" customHeight="1" x14ac:dyDescent="0.2">
      <c r="A143" s="567">
        <v>131</v>
      </c>
      <c r="B143" s="235"/>
      <c r="C143" s="630" t="s">
        <v>1397</v>
      </c>
      <c r="D143" s="623" t="s">
        <v>1301</v>
      </c>
      <c r="E143" s="623"/>
      <c r="F143" s="235" t="s">
        <v>1415</v>
      </c>
      <c r="G143" s="623"/>
      <c r="H143" s="235"/>
      <c r="I143" s="235"/>
      <c r="J143" s="235"/>
      <c r="K143" s="235"/>
      <c r="L143" s="235"/>
      <c r="M143" s="745">
        <v>5</v>
      </c>
      <c r="N143" s="83"/>
      <c r="O143" s="83"/>
      <c r="P143" s="83"/>
      <c r="Q143" s="83"/>
      <c r="R143" s="623">
        <v>2018</v>
      </c>
      <c r="S143" s="623" t="s">
        <v>81</v>
      </c>
      <c r="T143" s="623"/>
      <c r="U143" s="622"/>
      <c r="V143" s="622"/>
      <c r="W143" s="622"/>
      <c r="X143" s="737">
        <v>785853.17246579775</v>
      </c>
      <c r="Y143" s="623" t="s">
        <v>421</v>
      </c>
      <c r="Z143" s="623"/>
      <c r="AA143" s="824"/>
      <c r="AB143" s="633"/>
      <c r="AC143" s="623"/>
      <c r="AD143" s="622"/>
      <c r="AE143" s="631"/>
      <c r="AF143" s="617"/>
      <c r="AG143" s="618"/>
      <c r="AH143" s="618"/>
      <c r="AI143" s="663"/>
      <c r="AJ143" s="286"/>
      <c r="AK143" s="286"/>
      <c r="AL143" s="286"/>
      <c r="AM143" s="286"/>
      <c r="AN143" s="286"/>
      <c r="AO143" s="286"/>
      <c r="AP143" s="286"/>
      <c r="AQ143" s="286"/>
    </row>
    <row r="144" spans="1:43" s="616" customFormat="1" ht="41.25" hidden="1" customHeight="1" x14ac:dyDescent="0.2">
      <c r="A144" s="567">
        <v>132</v>
      </c>
      <c r="B144" s="235"/>
      <c r="C144" s="630" t="s">
        <v>1398</v>
      </c>
      <c r="D144" s="623" t="s">
        <v>1309</v>
      </c>
      <c r="E144" s="623"/>
      <c r="F144" s="235" t="s">
        <v>1416</v>
      </c>
      <c r="G144" s="623"/>
      <c r="H144" s="235"/>
      <c r="I144" s="235"/>
      <c r="J144" s="235"/>
      <c r="K144" s="235"/>
      <c r="L144" s="235"/>
      <c r="M144" s="745">
        <v>5</v>
      </c>
      <c r="N144" s="83"/>
      <c r="O144" s="83"/>
      <c r="P144" s="83"/>
      <c r="Q144" s="83"/>
      <c r="R144" s="623">
        <v>2018</v>
      </c>
      <c r="S144" s="623" t="s">
        <v>81</v>
      </c>
      <c r="T144" s="623"/>
      <c r="U144" s="622"/>
      <c r="V144" s="622"/>
      <c r="W144" s="622"/>
      <c r="X144" s="737">
        <v>836553.37714101048</v>
      </c>
      <c r="Y144" s="623" t="s">
        <v>421</v>
      </c>
      <c r="Z144" s="623"/>
      <c r="AA144" s="824"/>
      <c r="AB144" s="633"/>
      <c r="AC144" s="623"/>
      <c r="AD144" s="622"/>
      <c r="AE144" s="631"/>
      <c r="AF144" s="617"/>
      <c r="AG144" s="618"/>
      <c r="AH144" s="618"/>
      <c r="AI144" s="663"/>
      <c r="AJ144" s="286"/>
      <c r="AK144" s="286"/>
      <c r="AL144" s="286"/>
      <c r="AM144" s="286"/>
      <c r="AN144" s="286"/>
      <c r="AO144" s="286"/>
      <c r="AP144" s="286"/>
      <c r="AQ144" s="286"/>
    </row>
    <row r="145" spans="1:43" s="616" customFormat="1" ht="41.25" hidden="1" customHeight="1" x14ac:dyDescent="0.2">
      <c r="A145" s="567">
        <v>133</v>
      </c>
      <c r="B145" s="235"/>
      <c r="C145" s="630" t="s">
        <v>1397</v>
      </c>
      <c r="D145" s="623" t="s">
        <v>1301</v>
      </c>
      <c r="E145" s="623"/>
      <c r="F145" s="235" t="s">
        <v>1417</v>
      </c>
      <c r="G145" s="623"/>
      <c r="H145" s="235"/>
      <c r="I145" s="235"/>
      <c r="J145" s="235"/>
      <c r="K145" s="235"/>
      <c r="L145" s="235"/>
      <c r="M145" s="745">
        <v>5</v>
      </c>
      <c r="N145" s="83"/>
      <c r="O145" s="83"/>
      <c r="P145" s="83"/>
      <c r="Q145" s="83"/>
      <c r="R145" s="623">
        <v>2018</v>
      </c>
      <c r="S145" s="623" t="s">
        <v>81</v>
      </c>
      <c r="T145" s="623"/>
      <c r="U145" s="622"/>
      <c r="V145" s="622"/>
      <c r="W145" s="622"/>
      <c r="X145" s="737">
        <v>725012.92685554235</v>
      </c>
      <c r="Y145" s="623" t="s">
        <v>421</v>
      </c>
      <c r="Z145" s="623"/>
      <c r="AA145" s="824"/>
      <c r="AB145" s="633"/>
      <c r="AC145" s="623"/>
      <c r="AD145" s="622"/>
      <c r="AE145" s="631"/>
      <c r="AF145" s="617"/>
      <c r="AG145" s="618"/>
      <c r="AH145" s="618"/>
      <c r="AI145" s="663"/>
      <c r="AJ145" s="286"/>
      <c r="AK145" s="286"/>
      <c r="AL145" s="286"/>
      <c r="AM145" s="286"/>
      <c r="AN145" s="286"/>
      <c r="AO145" s="286"/>
      <c r="AP145" s="286"/>
      <c r="AQ145" s="286"/>
    </row>
    <row r="146" spans="1:43" s="616" customFormat="1" ht="41.25" hidden="1" customHeight="1" x14ac:dyDescent="0.2">
      <c r="A146" s="567">
        <v>134</v>
      </c>
      <c r="B146" s="235"/>
      <c r="C146" s="630" t="s">
        <v>1397</v>
      </c>
      <c r="D146" s="623" t="s">
        <v>1301</v>
      </c>
      <c r="E146" s="623"/>
      <c r="F146" s="235" t="s">
        <v>1418</v>
      </c>
      <c r="G146" s="623"/>
      <c r="H146" s="235"/>
      <c r="I146" s="235"/>
      <c r="J146" s="235"/>
      <c r="K146" s="235"/>
      <c r="L146" s="235"/>
      <c r="M146" s="745">
        <v>5</v>
      </c>
      <c r="N146" s="83"/>
      <c r="O146" s="83"/>
      <c r="P146" s="83"/>
      <c r="Q146" s="83"/>
      <c r="R146" s="623">
        <v>2018</v>
      </c>
      <c r="S146" s="623" t="s">
        <v>81</v>
      </c>
      <c r="T146" s="623"/>
      <c r="U146" s="622"/>
      <c r="V146" s="622"/>
      <c r="W146" s="622"/>
      <c r="X146" s="737">
        <v>500918.02219110203</v>
      </c>
      <c r="Y146" s="623" t="s">
        <v>421</v>
      </c>
      <c r="Z146" s="623"/>
      <c r="AA146" s="824"/>
      <c r="AB146" s="633"/>
      <c r="AC146" s="623"/>
      <c r="AD146" s="622"/>
      <c r="AE146" s="631"/>
      <c r="AF146" s="617"/>
      <c r="AG146" s="618"/>
      <c r="AH146" s="618"/>
      <c r="AI146" s="663"/>
      <c r="AJ146" s="286"/>
      <c r="AK146" s="286"/>
      <c r="AL146" s="286"/>
      <c r="AM146" s="286"/>
      <c r="AN146" s="286"/>
      <c r="AO146" s="286"/>
      <c r="AP146" s="286"/>
      <c r="AQ146" s="286"/>
    </row>
    <row r="147" spans="1:43" s="616" customFormat="1" ht="41.25" hidden="1" customHeight="1" x14ac:dyDescent="0.2">
      <c r="A147" s="567">
        <v>135</v>
      </c>
      <c r="B147" s="235"/>
      <c r="C147" s="630" t="s">
        <v>1397</v>
      </c>
      <c r="D147" s="623" t="s">
        <v>1301</v>
      </c>
      <c r="E147" s="623"/>
      <c r="F147" s="235" t="s">
        <v>1419</v>
      </c>
      <c r="G147" s="623"/>
      <c r="H147" s="235"/>
      <c r="I147" s="235"/>
      <c r="J147" s="235"/>
      <c r="K147" s="235"/>
      <c r="L147" s="235"/>
      <c r="M147" s="745">
        <v>5</v>
      </c>
      <c r="N147" s="83"/>
      <c r="O147" s="83"/>
      <c r="P147" s="83"/>
      <c r="Q147" s="83"/>
      <c r="R147" s="623">
        <v>2018</v>
      </c>
      <c r="S147" s="623" t="s">
        <v>81</v>
      </c>
      <c r="T147" s="623"/>
      <c r="U147" s="622"/>
      <c r="V147" s="622"/>
      <c r="W147" s="622"/>
      <c r="X147" s="737">
        <v>1127065.5499299795</v>
      </c>
      <c r="Y147" s="623" t="s">
        <v>421</v>
      </c>
      <c r="Z147" s="623"/>
      <c r="AA147" s="824"/>
      <c r="AB147" s="633"/>
      <c r="AC147" s="623"/>
      <c r="AD147" s="622"/>
      <c r="AE147" s="631"/>
      <c r="AF147" s="617"/>
      <c r="AG147" s="618"/>
      <c r="AH147" s="618"/>
      <c r="AI147" s="663"/>
      <c r="AJ147" s="286"/>
      <c r="AK147" s="286"/>
      <c r="AL147" s="286"/>
      <c r="AM147" s="286"/>
      <c r="AN147" s="286"/>
      <c r="AO147" s="286"/>
      <c r="AP147" s="286"/>
      <c r="AQ147" s="286"/>
    </row>
    <row r="148" spans="1:43" s="616" customFormat="1" ht="41.25" hidden="1" customHeight="1" x14ac:dyDescent="0.2">
      <c r="A148" s="567">
        <v>136</v>
      </c>
      <c r="B148" s="235"/>
      <c r="C148" s="630" t="s">
        <v>1397</v>
      </c>
      <c r="D148" s="623" t="s">
        <v>1301</v>
      </c>
      <c r="E148" s="623"/>
      <c r="F148" s="235" t="s">
        <v>1420</v>
      </c>
      <c r="G148" s="623"/>
      <c r="H148" s="235"/>
      <c r="I148" s="235"/>
      <c r="J148" s="235"/>
      <c r="K148" s="235"/>
      <c r="L148" s="235"/>
      <c r="M148" s="745">
        <v>5</v>
      </c>
      <c r="N148" s="83"/>
      <c r="O148" s="83"/>
      <c r="P148" s="83"/>
      <c r="Q148" s="83"/>
      <c r="R148" s="623">
        <v>2018</v>
      </c>
      <c r="S148" s="623" t="s">
        <v>81</v>
      </c>
      <c r="T148" s="623"/>
      <c r="U148" s="622"/>
      <c r="V148" s="622"/>
      <c r="W148" s="622"/>
      <c r="X148" s="737">
        <v>709802.86545297853</v>
      </c>
      <c r="Y148" s="623" t="s">
        <v>421</v>
      </c>
      <c r="Z148" s="623"/>
      <c r="AA148" s="824"/>
      <c r="AB148" s="633"/>
      <c r="AC148" s="623"/>
      <c r="AD148" s="622"/>
      <c r="AE148" s="631"/>
      <c r="AF148" s="617"/>
      <c r="AG148" s="618"/>
      <c r="AH148" s="618"/>
      <c r="AI148" s="663"/>
      <c r="AJ148" s="286"/>
      <c r="AK148" s="286"/>
      <c r="AL148" s="286"/>
      <c r="AM148" s="286"/>
      <c r="AN148" s="286"/>
      <c r="AO148" s="286"/>
      <c r="AP148" s="286"/>
      <c r="AQ148" s="286"/>
    </row>
    <row r="149" spans="1:43" s="616" customFormat="1" ht="41.25" hidden="1" customHeight="1" x14ac:dyDescent="0.2">
      <c r="A149" s="567">
        <v>137</v>
      </c>
      <c r="B149" s="235"/>
      <c r="C149" s="630" t="s">
        <v>1398</v>
      </c>
      <c r="D149" s="623" t="s">
        <v>1309</v>
      </c>
      <c r="E149" s="623"/>
      <c r="F149" s="235" t="s">
        <v>1421</v>
      </c>
      <c r="G149" s="623"/>
      <c r="H149" s="235"/>
      <c r="I149" s="235"/>
      <c r="J149" s="235"/>
      <c r="K149" s="235"/>
      <c r="L149" s="235"/>
      <c r="M149" s="745">
        <v>5</v>
      </c>
      <c r="N149" s="83"/>
      <c r="O149" s="83"/>
      <c r="P149" s="83"/>
      <c r="Q149" s="83"/>
      <c r="R149" s="623">
        <v>2018</v>
      </c>
      <c r="S149" s="623" t="s">
        <v>81</v>
      </c>
      <c r="T149" s="623"/>
      <c r="U149" s="622"/>
      <c r="V149" s="622"/>
      <c r="W149" s="622"/>
      <c r="X149" s="737">
        <v>659102.66077776579</v>
      </c>
      <c r="Y149" s="623" t="s">
        <v>421</v>
      </c>
      <c r="Z149" s="623"/>
      <c r="AA149" s="824"/>
      <c r="AB149" s="633"/>
      <c r="AC149" s="623"/>
      <c r="AD149" s="622"/>
      <c r="AE149" s="631"/>
      <c r="AF149" s="617"/>
      <c r="AG149" s="618"/>
      <c r="AH149" s="618"/>
      <c r="AI149" s="663"/>
      <c r="AJ149" s="286"/>
      <c r="AK149" s="286"/>
      <c r="AL149" s="286"/>
      <c r="AM149" s="286"/>
      <c r="AN149" s="286"/>
      <c r="AO149" s="286"/>
      <c r="AP149" s="286"/>
      <c r="AQ149" s="286"/>
    </row>
    <row r="150" spans="1:43" s="616" customFormat="1" ht="41.25" hidden="1" customHeight="1" x14ac:dyDescent="0.2">
      <c r="A150" s="567">
        <v>138</v>
      </c>
      <c r="B150" s="235"/>
      <c r="C150" s="630" t="s">
        <v>1397</v>
      </c>
      <c r="D150" s="623" t="s">
        <v>1301</v>
      </c>
      <c r="E150" s="623"/>
      <c r="F150" s="235" t="s">
        <v>1422</v>
      </c>
      <c r="G150" s="623"/>
      <c r="H150" s="235"/>
      <c r="I150" s="235"/>
      <c r="J150" s="235"/>
      <c r="K150" s="235"/>
      <c r="L150" s="235"/>
      <c r="M150" s="745">
        <v>5</v>
      </c>
      <c r="N150" s="83"/>
      <c r="O150" s="83"/>
      <c r="P150" s="83"/>
      <c r="Q150" s="83"/>
      <c r="R150" s="623">
        <v>2018</v>
      </c>
      <c r="S150" s="623" t="s">
        <v>81</v>
      </c>
      <c r="T150" s="623"/>
      <c r="U150" s="622"/>
      <c r="V150" s="622"/>
      <c r="W150" s="622"/>
      <c r="X150" s="737">
        <v>795993.21340084029</v>
      </c>
      <c r="Y150" s="623" t="s">
        <v>421</v>
      </c>
      <c r="Z150" s="623"/>
      <c r="AA150" s="824"/>
      <c r="AB150" s="633"/>
      <c r="AC150" s="623"/>
      <c r="AD150" s="622"/>
      <c r="AE150" s="631"/>
      <c r="AF150" s="617"/>
      <c r="AG150" s="618"/>
      <c r="AH150" s="618"/>
      <c r="AI150" s="663"/>
      <c r="AJ150" s="286"/>
      <c r="AK150" s="286"/>
      <c r="AL150" s="286"/>
      <c r="AM150" s="286"/>
      <c r="AN150" s="286"/>
      <c r="AO150" s="286"/>
      <c r="AP150" s="286"/>
      <c r="AQ150" s="286"/>
    </row>
    <row r="151" spans="1:43" s="616" customFormat="1" ht="41.25" hidden="1" customHeight="1" x14ac:dyDescent="0.2">
      <c r="A151" s="567">
        <v>139</v>
      </c>
      <c r="B151" s="235"/>
      <c r="C151" s="630" t="s">
        <v>1489</v>
      </c>
      <c r="D151" s="623" t="s">
        <v>1399</v>
      </c>
      <c r="E151" s="623"/>
      <c r="F151" s="235" t="s">
        <v>1423</v>
      </c>
      <c r="G151" s="623"/>
      <c r="H151" s="235"/>
      <c r="I151" s="235"/>
      <c r="J151" s="235"/>
      <c r="K151" s="235"/>
      <c r="L151" s="235"/>
      <c r="M151" s="745">
        <v>5</v>
      </c>
      <c r="N151" s="83"/>
      <c r="O151" s="83"/>
      <c r="P151" s="83"/>
      <c r="Q151" s="83"/>
      <c r="R151" s="623">
        <v>2018</v>
      </c>
      <c r="S151" s="623" t="s">
        <v>81</v>
      </c>
      <c r="T151" s="623"/>
      <c r="U151" s="622"/>
      <c r="V151" s="622"/>
      <c r="W151" s="622"/>
      <c r="X151" s="737">
        <v>659102.66077776579</v>
      </c>
      <c r="Y151" s="623" t="s">
        <v>421</v>
      </c>
      <c r="Z151" s="623"/>
      <c r="AA151" s="824"/>
      <c r="AB151" s="633"/>
      <c r="AC151" s="623"/>
      <c r="AD151" s="622"/>
      <c r="AE151" s="631"/>
      <c r="AF151" s="617"/>
      <c r="AG151" s="618"/>
      <c r="AH151" s="618"/>
      <c r="AI151" s="663"/>
      <c r="AJ151" s="286"/>
      <c r="AK151" s="286"/>
      <c r="AL151" s="286"/>
      <c r="AM151" s="286"/>
      <c r="AN151" s="286"/>
      <c r="AO151" s="286"/>
      <c r="AP151" s="286"/>
      <c r="AQ151" s="286"/>
    </row>
    <row r="152" spans="1:43" s="616" customFormat="1" ht="41.25" hidden="1" customHeight="1" x14ac:dyDescent="0.2">
      <c r="A152" s="567">
        <v>140</v>
      </c>
      <c r="B152" s="235"/>
      <c r="C152" s="630" t="s">
        <v>1400</v>
      </c>
      <c r="D152" s="623" t="s">
        <v>1315</v>
      </c>
      <c r="E152" s="623"/>
      <c r="F152" s="235" t="s">
        <v>1424</v>
      </c>
      <c r="G152" s="623"/>
      <c r="H152" s="235"/>
      <c r="I152" s="235"/>
      <c r="J152" s="235"/>
      <c r="K152" s="235"/>
      <c r="L152" s="235"/>
      <c r="M152" s="745">
        <v>5</v>
      </c>
      <c r="N152" s="83"/>
      <c r="O152" s="83"/>
      <c r="P152" s="83"/>
      <c r="Q152" s="83"/>
      <c r="R152" s="623">
        <v>2018</v>
      </c>
      <c r="S152" s="623" t="s">
        <v>81</v>
      </c>
      <c r="T152" s="623"/>
      <c r="U152" s="622"/>
      <c r="V152" s="622"/>
      <c r="W152" s="622"/>
      <c r="X152" s="737">
        <v>2636410.6431110632</v>
      </c>
      <c r="Y152" s="623" t="s">
        <v>421</v>
      </c>
      <c r="Z152" s="623"/>
      <c r="AA152" s="824"/>
      <c r="AB152" s="633"/>
      <c r="AC152" s="623"/>
      <c r="AD152" s="622"/>
      <c r="AE152" s="631"/>
      <c r="AF152" s="617"/>
      <c r="AG152" s="618"/>
      <c r="AH152" s="618"/>
      <c r="AI152" s="663"/>
      <c r="AJ152" s="286"/>
      <c r="AK152" s="286"/>
      <c r="AL152" s="286"/>
      <c r="AM152" s="286"/>
      <c r="AN152" s="286"/>
      <c r="AO152" s="286"/>
      <c r="AP152" s="286"/>
      <c r="AQ152" s="286"/>
    </row>
    <row r="153" spans="1:43" s="616" customFormat="1" ht="41.25" hidden="1" customHeight="1" x14ac:dyDescent="0.2">
      <c r="A153" s="567">
        <v>141</v>
      </c>
      <c r="B153" s="235"/>
      <c r="C153" s="630" t="s">
        <v>1397</v>
      </c>
      <c r="D153" s="623" t="s">
        <v>1301</v>
      </c>
      <c r="E153" s="623"/>
      <c r="F153" s="235" t="s">
        <v>1425</v>
      </c>
      <c r="G153" s="623"/>
      <c r="H153" s="235"/>
      <c r="I153" s="235"/>
      <c r="J153" s="235"/>
      <c r="K153" s="235"/>
      <c r="L153" s="235"/>
      <c r="M153" s="745">
        <v>5</v>
      </c>
      <c r="N153" s="83"/>
      <c r="O153" s="83"/>
      <c r="P153" s="83"/>
      <c r="Q153" s="83"/>
      <c r="R153" s="623">
        <v>2018</v>
      </c>
      <c r="S153" s="623" t="s">
        <v>81</v>
      </c>
      <c r="T153" s="623"/>
      <c r="U153" s="622"/>
      <c r="V153" s="622"/>
      <c r="W153" s="622"/>
      <c r="X153" s="737">
        <v>532352.14908973395</v>
      </c>
      <c r="Y153" s="623" t="s">
        <v>421</v>
      </c>
      <c r="Z153" s="623"/>
      <c r="AA153" s="824"/>
      <c r="AB153" s="633"/>
      <c r="AC153" s="623"/>
      <c r="AD153" s="622"/>
      <c r="AE153" s="631"/>
      <c r="AF153" s="617"/>
      <c r="AG153" s="618"/>
      <c r="AH153" s="618"/>
      <c r="AI153" s="663"/>
      <c r="AJ153" s="286"/>
      <c r="AK153" s="286"/>
      <c r="AL153" s="286"/>
      <c r="AM153" s="286"/>
      <c r="AN153" s="286"/>
      <c r="AO153" s="286"/>
      <c r="AP153" s="286"/>
      <c r="AQ153" s="286"/>
    </row>
    <row r="154" spans="1:43" s="616" customFormat="1" ht="41.25" hidden="1" customHeight="1" x14ac:dyDescent="0.2">
      <c r="A154" s="567">
        <v>142</v>
      </c>
      <c r="B154" s="235"/>
      <c r="C154" s="630" t="s">
        <v>1401</v>
      </c>
      <c r="D154" s="623" t="s">
        <v>1402</v>
      </c>
      <c r="E154" s="623"/>
      <c r="F154" s="235" t="s">
        <v>1426</v>
      </c>
      <c r="G154" s="623"/>
      <c r="H154" s="235"/>
      <c r="I154" s="235"/>
      <c r="J154" s="235"/>
      <c r="K154" s="235"/>
      <c r="L154" s="235"/>
      <c r="M154" s="745">
        <v>5</v>
      </c>
      <c r="N154" s="83"/>
      <c r="O154" s="83"/>
      <c r="P154" s="83"/>
      <c r="Q154" s="83"/>
      <c r="R154" s="623">
        <v>2018</v>
      </c>
      <c r="S154" s="623" t="s">
        <v>81</v>
      </c>
      <c r="T154" s="623"/>
      <c r="U154" s="622"/>
      <c r="V154" s="622"/>
      <c r="W154" s="622"/>
      <c r="X154" s="737">
        <v>500918.02219110203</v>
      </c>
      <c r="Y154" s="623" t="s">
        <v>421</v>
      </c>
      <c r="Z154" s="623"/>
      <c r="AA154" s="824"/>
      <c r="AB154" s="633"/>
      <c r="AC154" s="623"/>
      <c r="AD154" s="622"/>
      <c r="AE154" s="631"/>
      <c r="AF154" s="617"/>
      <c r="AG154" s="618"/>
      <c r="AH154" s="618"/>
      <c r="AI154" s="663"/>
      <c r="AJ154" s="286"/>
      <c r="AK154" s="286"/>
      <c r="AL154" s="286"/>
      <c r="AM154" s="286"/>
      <c r="AN154" s="286"/>
      <c r="AO154" s="286"/>
      <c r="AP154" s="286"/>
      <c r="AQ154" s="286"/>
    </row>
    <row r="155" spans="1:43" s="616" customFormat="1" ht="41.25" hidden="1" customHeight="1" x14ac:dyDescent="0.2">
      <c r="A155" s="567">
        <v>143</v>
      </c>
      <c r="B155" s="235"/>
      <c r="C155" s="630" t="s">
        <v>1403</v>
      </c>
      <c r="D155" s="623" t="s">
        <v>1404</v>
      </c>
      <c r="E155" s="623"/>
      <c r="F155" s="235" t="s">
        <v>1427</v>
      </c>
      <c r="G155" s="623"/>
      <c r="H155" s="235"/>
      <c r="I155" s="235"/>
      <c r="J155" s="235"/>
      <c r="K155" s="235"/>
      <c r="L155" s="235"/>
      <c r="M155" s="745">
        <v>5</v>
      </c>
      <c r="N155" s="83"/>
      <c r="O155" s="83"/>
      <c r="P155" s="83"/>
      <c r="Q155" s="83"/>
      <c r="R155" s="623">
        <v>2018</v>
      </c>
      <c r="S155" s="623" t="s">
        <v>81</v>
      </c>
      <c r="T155" s="623"/>
      <c r="U155" s="622"/>
      <c r="V155" s="622"/>
      <c r="W155" s="622"/>
      <c r="X155" s="737">
        <v>583052.35376494669</v>
      </c>
      <c r="Y155" s="623" t="s">
        <v>421</v>
      </c>
      <c r="Z155" s="623"/>
      <c r="AA155" s="824"/>
      <c r="AB155" s="633"/>
      <c r="AC155" s="623"/>
      <c r="AD155" s="622"/>
      <c r="AE155" s="631"/>
      <c r="AF155" s="617"/>
      <c r="AG155" s="618"/>
      <c r="AH155" s="618"/>
      <c r="AI155" s="663"/>
      <c r="AJ155" s="286"/>
      <c r="AK155" s="286"/>
      <c r="AL155" s="286"/>
      <c r="AM155" s="286"/>
      <c r="AN155" s="286"/>
      <c r="AO155" s="286"/>
      <c r="AP155" s="286"/>
      <c r="AQ155" s="286"/>
    </row>
    <row r="156" spans="1:43" s="616" customFormat="1" ht="41.25" hidden="1" customHeight="1" x14ac:dyDescent="0.2">
      <c r="A156" s="567">
        <v>144</v>
      </c>
      <c r="B156" s="235"/>
      <c r="C156" s="630" t="s">
        <v>1403</v>
      </c>
      <c r="D156" s="623" t="s">
        <v>1404</v>
      </c>
      <c r="E156" s="623"/>
      <c r="F156" s="235" t="s">
        <v>1428</v>
      </c>
      <c r="G156" s="623"/>
      <c r="H156" s="235"/>
      <c r="I156" s="235"/>
      <c r="J156" s="235"/>
      <c r="K156" s="235"/>
      <c r="L156" s="235"/>
      <c r="M156" s="745">
        <v>5</v>
      </c>
      <c r="N156" s="83"/>
      <c r="O156" s="83"/>
      <c r="P156" s="83"/>
      <c r="Q156" s="83"/>
      <c r="R156" s="623">
        <v>2018</v>
      </c>
      <c r="S156" s="623" t="s">
        <v>81</v>
      </c>
      <c r="T156" s="623"/>
      <c r="U156" s="622"/>
      <c r="V156" s="622"/>
      <c r="W156" s="622"/>
      <c r="X156" s="737">
        <v>919701.71280835941</v>
      </c>
      <c r="Y156" s="623" t="s">
        <v>421</v>
      </c>
      <c r="Z156" s="623"/>
      <c r="AA156" s="824"/>
      <c r="AB156" s="633"/>
      <c r="AC156" s="623"/>
      <c r="AD156" s="622"/>
      <c r="AE156" s="631"/>
      <c r="AF156" s="617"/>
      <c r="AG156" s="618"/>
      <c r="AH156" s="618"/>
      <c r="AI156" s="663"/>
      <c r="AJ156" s="286"/>
      <c r="AK156" s="286"/>
      <c r="AL156" s="286"/>
      <c r="AM156" s="286"/>
      <c r="AN156" s="286"/>
      <c r="AO156" s="286"/>
      <c r="AP156" s="286"/>
      <c r="AQ156" s="286"/>
    </row>
    <row r="157" spans="1:43" s="616" customFormat="1" ht="41.25" hidden="1" customHeight="1" x14ac:dyDescent="0.2">
      <c r="A157" s="567">
        <v>145</v>
      </c>
      <c r="B157" s="235"/>
      <c r="C157" s="630" t="s">
        <v>1490</v>
      </c>
      <c r="D157" s="623" t="s">
        <v>1405</v>
      </c>
      <c r="E157" s="623"/>
      <c r="F157" s="235" t="s">
        <v>1429</v>
      </c>
      <c r="G157" s="623"/>
      <c r="H157" s="235"/>
      <c r="I157" s="235"/>
      <c r="J157" s="235"/>
      <c r="K157" s="235"/>
      <c r="L157" s="235"/>
      <c r="M157" s="745">
        <v>10</v>
      </c>
      <c r="N157" s="83"/>
      <c r="O157" s="83"/>
      <c r="P157" s="83"/>
      <c r="Q157" s="83"/>
      <c r="R157" s="623">
        <v>2018</v>
      </c>
      <c r="S157" s="623" t="s">
        <v>81</v>
      </c>
      <c r="T157" s="623"/>
      <c r="U157" s="622"/>
      <c r="V157" s="622"/>
      <c r="W157" s="622"/>
      <c r="X157" s="737">
        <v>1529118.1730044167</v>
      </c>
      <c r="Y157" s="623" t="s">
        <v>421</v>
      </c>
      <c r="Z157" s="623"/>
      <c r="AA157" s="824"/>
      <c r="AB157" s="633"/>
      <c r="AC157" s="623"/>
      <c r="AD157" s="622"/>
      <c r="AE157" s="631"/>
      <c r="AF157" s="617"/>
      <c r="AG157" s="618"/>
      <c r="AH157" s="618"/>
      <c r="AI157" s="663"/>
      <c r="AJ157" s="286"/>
      <c r="AK157" s="286"/>
      <c r="AL157" s="286"/>
      <c r="AM157" s="286"/>
      <c r="AN157" s="286"/>
      <c r="AO157" s="286"/>
      <c r="AP157" s="286"/>
      <c r="AQ157" s="286"/>
    </row>
    <row r="158" spans="1:43" s="616" customFormat="1" ht="41.25" hidden="1" customHeight="1" x14ac:dyDescent="0.2">
      <c r="A158" s="567">
        <v>146</v>
      </c>
      <c r="B158" s="235"/>
      <c r="C158" s="630" t="s">
        <v>1406</v>
      </c>
      <c r="D158" s="623" t="s">
        <v>1312</v>
      </c>
      <c r="E158" s="623"/>
      <c r="F158" s="235" t="s">
        <v>1430</v>
      </c>
      <c r="G158" s="623"/>
      <c r="H158" s="235"/>
      <c r="I158" s="235"/>
      <c r="J158" s="235"/>
      <c r="K158" s="235"/>
      <c r="L158" s="235"/>
      <c r="M158" s="745">
        <v>5</v>
      </c>
      <c r="N158" s="83"/>
      <c r="O158" s="83"/>
      <c r="P158" s="83"/>
      <c r="Q158" s="83"/>
      <c r="R158" s="623">
        <v>2018</v>
      </c>
      <c r="S158" s="623" t="s">
        <v>81</v>
      </c>
      <c r="T158" s="623"/>
      <c r="U158" s="622"/>
      <c r="V158" s="622"/>
      <c r="W158" s="622"/>
      <c r="X158" s="737">
        <v>645920.60756221053</v>
      </c>
      <c r="Y158" s="623" t="s">
        <v>421</v>
      </c>
      <c r="Z158" s="623"/>
      <c r="AA158" s="824"/>
      <c r="AB158" s="633"/>
      <c r="AC158" s="623"/>
      <c r="AD158" s="622"/>
      <c r="AE158" s="631"/>
      <c r="AF158" s="617"/>
      <c r="AG158" s="618"/>
      <c r="AH158" s="618"/>
      <c r="AI158" s="663"/>
      <c r="AJ158" s="286"/>
      <c r="AK158" s="286"/>
      <c r="AL158" s="286"/>
      <c r="AM158" s="286"/>
      <c r="AN158" s="286"/>
      <c r="AO158" s="286"/>
      <c r="AP158" s="286"/>
      <c r="AQ158" s="286"/>
    </row>
    <row r="159" spans="1:43" s="616" customFormat="1" ht="41.25" hidden="1" customHeight="1" x14ac:dyDescent="0.2">
      <c r="A159" s="567">
        <v>147</v>
      </c>
      <c r="B159" s="235"/>
      <c r="C159" s="630" t="s">
        <v>1490</v>
      </c>
      <c r="D159" s="623" t="s">
        <v>1405</v>
      </c>
      <c r="E159" s="623"/>
      <c r="F159" s="235" t="s">
        <v>1431</v>
      </c>
      <c r="G159" s="623"/>
      <c r="H159" s="235"/>
      <c r="I159" s="235"/>
      <c r="J159" s="235"/>
      <c r="K159" s="235"/>
      <c r="L159" s="235"/>
      <c r="M159" s="745">
        <v>10</v>
      </c>
      <c r="N159" s="83"/>
      <c r="O159" s="83"/>
      <c r="P159" s="83"/>
      <c r="Q159" s="83"/>
      <c r="R159" s="623">
        <v>2018</v>
      </c>
      <c r="S159" s="623" t="s">
        <v>81</v>
      </c>
      <c r="T159" s="623"/>
      <c r="U159" s="622"/>
      <c r="V159" s="622"/>
      <c r="W159" s="622"/>
      <c r="X159" s="737">
        <v>3244813.0992136165</v>
      </c>
      <c r="Y159" s="623" t="s">
        <v>421</v>
      </c>
      <c r="Z159" s="623"/>
      <c r="AA159" s="824"/>
      <c r="AB159" s="633"/>
      <c r="AC159" s="623"/>
      <c r="AD159" s="622"/>
      <c r="AE159" s="631"/>
      <c r="AF159" s="617"/>
      <c r="AG159" s="618"/>
      <c r="AH159" s="618"/>
      <c r="AI159" s="663"/>
      <c r="AJ159" s="286"/>
      <c r="AK159" s="286"/>
      <c r="AL159" s="286"/>
      <c r="AM159" s="286"/>
      <c r="AN159" s="286"/>
      <c r="AO159" s="286"/>
      <c r="AP159" s="286"/>
      <c r="AQ159" s="286"/>
    </row>
    <row r="160" spans="1:43" s="616" customFormat="1" ht="41.25" hidden="1" customHeight="1" x14ac:dyDescent="0.2">
      <c r="A160" s="567">
        <v>148</v>
      </c>
      <c r="B160" s="235"/>
      <c r="C160" s="630" t="s">
        <v>1490</v>
      </c>
      <c r="D160" s="623" t="s">
        <v>1405</v>
      </c>
      <c r="E160" s="623"/>
      <c r="F160" s="235" t="s">
        <v>1432</v>
      </c>
      <c r="G160" s="623"/>
      <c r="H160" s="235"/>
      <c r="I160" s="235"/>
      <c r="J160" s="235"/>
      <c r="K160" s="235"/>
      <c r="L160" s="235"/>
      <c r="M160" s="745">
        <v>10</v>
      </c>
      <c r="N160" s="83"/>
      <c r="O160" s="83"/>
      <c r="P160" s="83"/>
      <c r="Q160" s="83"/>
      <c r="R160" s="623">
        <v>2018</v>
      </c>
      <c r="S160" s="623" t="s">
        <v>81</v>
      </c>
      <c r="T160" s="623"/>
      <c r="U160" s="622"/>
      <c r="V160" s="622"/>
      <c r="W160" s="622"/>
      <c r="X160" s="737">
        <v>1581846.385866638</v>
      </c>
      <c r="Y160" s="623" t="s">
        <v>421</v>
      </c>
      <c r="Z160" s="623"/>
      <c r="AA160" s="824"/>
      <c r="AB160" s="633"/>
      <c r="AC160" s="623"/>
      <c r="AD160" s="622"/>
      <c r="AE160" s="631"/>
      <c r="AF160" s="617"/>
      <c r="AG160" s="618"/>
      <c r="AH160" s="618"/>
      <c r="AI160" s="663"/>
      <c r="AJ160" s="286"/>
      <c r="AK160" s="286"/>
      <c r="AL160" s="286"/>
      <c r="AM160" s="286"/>
      <c r="AN160" s="286"/>
      <c r="AO160" s="286"/>
      <c r="AP160" s="286"/>
      <c r="AQ160" s="286"/>
    </row>
    <row r="161" spans="1:43" s="616" customFormat="1" ht="41.25" hidden="1" customHeight="1" x14ac:dyDescent="0.2">
      <c r="A161" s="567">
        <v>149</v>
      </c>
      <c r="B161" s="235"/>
      <c r="C161" s="630" t="s">
        <v>1491</v>
      </c>
      <c r="D161" s="623" t="s">
        <v>1405</v>
      </c>
      <c r="E161" s="623"/>
      <c r="F161" s="235" t="s">
        <v>1433</v>
      </c>
      <c r="G161" s="623"/>
      <c r="H161" s="235"/>
      <c r="I161" s="235"/>
      <c r="J161" s="235"/>
      <c r="K161" s="235"/>
      <c r="L161" s="235"/>
      <c r="M161" s="745">
        <v>10</v>
      </c>
      <c r="N161" s="83"/>
      <c r="O161" s="83"/>
      <c r="P161" s="83"/>
      <c r="Q161" s="83"/>
      <c r="R161" s="623">
        <v>2018</v>
      </c>
      <c r="S161" s="623" t="s">
        <v>81</v>
      </c>
      <c r="T161" s="623"/>
      <c r="U161" s="622"/>
      <c r="V161" s="622"/>
      <c r="W161" s="622"/>
      <c r="X161" s="737">
        <v>3549014.3272648929</v>
      </c>
      <c r="Y161" s="623" t="s">
        <v>421</v>
      </c>
      <c r="Z161" s="623"/>
      <c r="AA161" s="824"/>
      <c r="AB161" s="633"/>
      <c r="AC161" s="623"/>
      <c r="AD161" s="622"/>
      <c r="AE161" s="631"/>
      <c r="AF161" s="617"/>
      <c r="AG161" s="618"/>
      <c r="AH161" s="618"/>
      <c r="AI161" s="663"/>
      <c r="AJ161" s="286"/>
      <c r="AK161" s="286"/>
      <c r="AL161" s="286"/>
      <c r="AM161" s="286"/>
      <c r="AN161" s="286"/>
      <c r="AO161" s="286"/>
      <c r="AP161" s="286"/>
      <c r="AQ161" s="286"/>
    </row>
    <row r="162" spans="1:43" s="616" customFormat="1" ht="41.25" hidden="1" customHeight="1" x14ac:dyDescent="0.2">
      <c r="A162" s="567">
        <v>150</v>
      </c>
      <c r="B162" s="235"/>
      <c r="C162" s="630" t="s">
        <v>1491</v>
      </c>
      <c r="D162" s="623" t="s">
        <v>1405</v>
      </c>
      <c r="E162" s="623"/>
      <c r="F162" s="235" t="s">
        <v>1434</v>
      </c>
      <c r="G162" s="623"/>
      <c r="H162" s="235"/>
      <c r="I162" s="235"/>
      <c r="J162" s="235"/>
      <c r="K162" s="235"/>
      <c r="L162" s="235"/>
      <c r="M162" s="745">
        <v>10</v>
      </c>
      <c r="N162" s="83"/>
      <c r="O162" s="83"/>
      <c r="P162" s="83"/>
      <c r="Q162" s="83"/>
      <c r="R162" s="623">
        <v>2018</v>
      </c>
      <c r="S162" s="623" t="s">
        <v>81</v>
      </c>
      <c r="T162" s="623"/>
      <c r="U162" s="622"/>
      <c r="V162" s="622"/>
      <c r="W162" s="622"/>
      <c r="X162" s="737">
        <v>1216804.9122051061</v>
      </c>
      <c r="Y162" s="623" t="s">
        <v>421</v>
      </c>
      <c r="Z162" s="623"/>
      <c r="AA162" s="824"/>
      <c r="AB162" s="633"/>
      <c r="AC162" s="623"/>
      <c r="AD162" s="622"/>
      <c r="AE162" s="631"/>
      <c r="AF162" s="617"/>
      <c r="AG162" s="618"/>
      <c r="AH162" s="618"/>
      <c r="AI162" s="663"/>
      <c r="AJ162" s="286"/>
      <c r="AK162" s="286"/>
      <c r="AL162" s="286"/>
      <c r="AM162" s="286"/>
      <c r="AN162" s="286"/>
      <c r="AO162" s="286"/>
      <c r="AP162" s="286"/>
      <c r="AQ162" s="286"/>
    </row>
    <row r="163" spans="1:43" s="616" customFormat="1" ht="41.25" hidden="1" customHeight="1" x14ac:dyDescent="0.2">
      <c r="A163" s="567">
        <v>151</v>
      </c>
      <c r="B163" s="235"/>
      <c r="C163" s="630" t="s">
        <v>1407</v>
      </c>
      <c r="D163" s="623" t="s">
        <v>1310</v>
      </c>
      <c r="E163" s="623"/>
      <c r="F163" s="235" t="s">
        <v>1435</v>
      </c>
      <c r="G163" s="623"/>
      <c r="H163" s="235"/>
      <c r="I163" s="235"/>
      <c r="J163" s="235"/>
      <c r="K163" s="235"/>
      <c r="L163" s="235"/>
      <c r="M163" s="745">
        <v>5</v>
      </c>
      <c r="N163" s="83"/>
      <c r="O163" s="83"/>
      <c r="P163" s="83"/>
      <c r="Q163" s="83"/>
      <c r="R163" s="623">
        <v>2018</v>
      </c>
      <c r="S163" s="623" t="s">
        <v>81</v>
      </c>
      <c r="T163" s="623"/>
      <c r="U163" s="622"/>
      <c r="V163" s="622"/>
      <c r="W163" s="622"/>
      <c r="X163" s="737">
        <v>2237907.034363891</v>
      </c>
      <c r="Y163" s="623" t="s">
        <v>421</v>
      </c>
      <c r="Z163" s="623"/>
      <c r="AA163" s="824"/>
      <c r="AB163" s="633"/>
      <c r="AC163" s="623"/>
      <c r="AD163" s="622"/>
      <c r="AE163" s="631"/>
      <c r="AF163" s="617"/>
      <c r="AG163" s="618"/>
      <c r="AH163" s="618"/>
      <c r="AI163" s="663"/>
      <c r="AJ163" s="286"/>
      <c r="AK163" s="286"/>
      <c r="AL163" s="286"/>
      <c r="AM163" s="286"/>
      <c r="AN163" s="286"/>
      <c r="AO163" s="286"/>
      <c r="AP163" s="286"/>
      <c r="AQ163" s="286"/>
    </row>
    <row r="164" spans="1:43" s="616" customFormat="1" ht="41.25" hidden="1" customHeight="1" x14ac:dyDescent="0.2">
      <c r="A164" s="567">
        <v>152</v>
      </c>
      <c r="B164" s="235"/>
      <c r="C164" s="630" t="s">
        <v>1407</v>
      </c>
      <c r="D164" s="623" t="s">
        <v>1310</v>
      </c>
      <c r="E164" s="623"/>
      <c r="F164" s="235" t="s">
        <v>1436</v>
      </c>
      <c r="G164" s="623"/>
      <c r="H164" s="235"/>
      <c r="I164" s="235"/>
      <c r="J164" s="235"/>
      <c r="K164" s="235"/>
      <c r="L164" s="235"/>
      <c r="M164" s="745">
        <v>5</v>
      </c>
      <c r="N164" s="83"/>
      <c r="O164" s="83"/>
      <c r="P164" s="83"/>
      <c r="Q164" s="83"/>
      <c r="R164" s="623">
        <v>2018</v>
      </c>
      <c r="S164" s="623" t="s">
        <v>81</v>
      </c>
      <c r="T164" s="623"/>
      <c r="U164" s="622"/>
      <c r="V164" s="622"/>
      <c r="W164" s="622"/>
      <c r="X164" s="737">
        <v>3209322.9559409674</v>
      </c>
      <c r="Y164" s="623" t="s">
        <v>421</v>
      </c>
      <c r="Z164" s="623"/>
      <c r="AA164" s="824"/>
      <c r="AB164" s="633"/>
      <c r="AC164" s="623"/>
      <c r="AD164" s="622"/>
      <c r="AE164" s="631"/>
      <c r="AF164" s="617"/>
      <c r="AG164" s="618"/>
      <c r="AH164" s="618"/>
      <c r="AI164" s="663"/>
      <c r="AJ164" s="286"/>
      <c r="AK164" s="286"/>
      <c r="AL164" s="286"/>
      <c r="AM164" s="286"/>
      <c r="AN164" s="286"/>
      <c r="AO164" s="286"/>
      <c r="AP164" s="286"/>
      <c r="AQ164" s="286"/>
    </row>
    <row r="165" spans="1:43" s="616" customFormat="1" ht="41.25" hidden="1" customHeight="1" x14ac:dyDescent="0.2">
      <c r="A165" s="567">
        <v>153</v>
      </c>
      <c r="B165" s="235"/>
      <c r="C165" s="630" t="s">
        <v>1407</v>
      </c>
      <c r="D165" s="623" t="s">
        <v>1310</v>
      </c>
      <c r="E165" s="623"/>
      <c r="F165" s="235" t="s">
        <v>1437</v>
      </c>
      <c r="G165" s="623"/>
      <c r="H165" s="235"/>
      <c r="I165" s="235"/>
      <c r="J165" s="235"/>
      <c r="K165" s="235"/>
      <c r="L165" s="235"/>
      <c r="M165" s="745">
        <v>5</v>
      </c>
      <c r="N165" s="83"/>
      <c r="O165" s="83"/>
      <c r="P165" s="83"/>
      <c r="Q165" s="83"/>
      <c r="R165" s="623">
        <v>2018</v>
      </c>
      <c r="S165" s="623" t="s">
        <v>81</v>
      </c>
      <c r="T165" s="623"/>
      <c r="U165" s="622"/>
      <c r="V165" s="622"/>
      <c r="W165" s="622"/>
      <c r="X165" s="737">
        <v>3720888.0211138641</v>
      </c>
      <c r="Y165" s="623" t="s">
        <v>421</v>
      </c>
      <c r="Z165" s="623"/>
      <c r="AA165" s="824"/>
      <c r="AB165" s="633"/>
      <c r="AC165" s="623"/>
      <c r="AD165" s="622"/>
      <c r="AE165" s="631"/>
      <c r="AF165" s="617"/>
      <c r="AG165" s="618"/>
      <c r="AH165" s="618"/>
      <c r="AI165" s="663"/>
      <c r="AJ165" s="286"/>
      <c r="AK165" s="286"/>
      <c r="AL165" s="286"/>
      <c r="AM165" s="286"/>
      <c r="AN165" s="286"/>
      <c r="AO165" s="286"/>
      <c r="AP165" s="286"/>
      <c r="AQ165" s="286"/>
    </row>
    <row r="166" spans="1:43" s="616" customFormat="1" ht="41.25" hidden="1" customHeight="1" x14ac:dyDescent="0.2">
      <c r="A166" s="567">
        <v>154</v>
      </c>
      <c r="B166" s="235"/>
      <c r="C166" s="630" t="s">
        <v>1407</v>
      </c>
      <c r="D166" s="623" t="s">
        <v>1310</v>
      </c>
      <c r="E166" s="623"/>
      <c r="F166" s="235" t="s">
        <v>1438</v>
      </c>
      <c r="G166" s="623"/>
      <c r="H166" s="235"/>
      <c r="I166" s="235"/>
      <c r="J166" s="235"/>
      <c r="K166" s="235"/>
      <c r="L166" s="235"/>
      <c r="M166" s="745">
        <v>5</v>
      </c>
      <c r="N166" s="83"/>
      <c r="O166" s="83"/>
      <c r="P166" s="83"/>
      <c r="Q166" s="83"/>
      <c r="R166" s="623">
        <v>2018</v>
      </c>
      <c r="S166" s="623" t="s">
        <v>81</v>
      </c>
      <c r="T166" s="623"/>
      <c r="U166" s="622"/>
      <c r="V166" s="622"/>
      <c r="W166" s="622"/>
      <c r="X166" s="737">
        <v>3078009.4258321663</v>
      </c>
      <c r="Y166" s="623" t="s">
        <v>421</v>
      </c>
      <c r="Z166" s="623"/>
      <c r="AA166" s="824"/>
      <c r="AB166" s="633"/>
      <c r="AC166" s="623"/>
      <c r="AD166" s="622"/>
      <c r="AE166" s="631"/>
      <c r="AF166" s="617"/>
      <c r="AG166" s="618"/>
      <c r="AH166" s="618"/>
      <c r="AI166" s="663"/>
      <c r="AJ166" s="286"/>
      <c r="AK166" s="286"/>
      <c r="AL166" s="286"/>
      <c r="AM166" s="286"/>
      <c r="AN166" s="286"/>
      <c r="AO166" s="286"/>
      <c r="AP166" s="286"/>
      <c r="AQ166" s="286"/>
    </row>
    <row r="167" spans="1:43" s="616" customFormat="1" ht="41.25" hidden="1" customHeight="1" x14ac:dyDescent="0.2">
      <c r="A167" s="567">
        <v>155</v>
      </c>
      <c r="B167" s="235"/>
      <c r="C167" s="630" t="s">
        <v>1407</v>
      </c>
      <c r="D167" s="623" t="s">
        <v>1310</v>
      </c>
      <c r="E167" s="623"/>
      <c r="F167" s="235" t="s">
        <v>1439</v>
      </c>
      <c r="G167" s="623"/>
      <c r="H167" s="235"/>
      <c r="I167" s="235"/>
      <c r="J167" s="235"/>
      <c r="K167" s="235"/>
      <c r="L167" s="235"/>
      <c r="M167" s="745">
        <v>5</v>
      </c>
      <c r="N167" s="83"/>
      <c r="O167" s="83"/>
      <c r="P167" s="83"/>
      <c r="Q167" s="83"/>
      <c r="R167" s="623">
        <v>2018</v>
      </c>
      <c r="S167" s="623" t="s">
        <v>81</v>
      </c>
      <c r="T167" s="623"/>
      <c r="U167" s="622"/>
      <c r="V167" s="622"/>
      <c r="W167" s="622"/>
      <c r="X167" s="737">
        <v>3381196.6497899387</v>
      </c>
      <c r="Y167" s="623" t="s">
        <v>421</v>
      </c>
      <c r="Z167" s="623"/>
      <c r="AA167" s="824"/>
      <c r="AB167" s="633"/>
      <c r="AC167" s="623"/>
      <c r="AD167" s="622"/>
      <c r="AE167" s="631"/>
      <c r="AF167" s="617"/>
      <c r="AG167" s="618"/>
      <c r="AH167" s="618"/>
      <c r="AI167" s="663"/>
      <c r="AJ167" s="286"/>
      <c r="AK167" s="286"/>
      <c r="AL167" s="286"/>
      <c r="AM167" s="286"/>
      <c r="AN167" s="286"/>
      <c r="AO167" s="286"/>
      <c r="AP167" s="286"/>
      <c r="AQ167" s="286"/>
    </row>
    <row r="168" spans="1:43" s="616" customFormat="1" ht="41.25" hidden="1" customHeight="1" x14ac:dyDescent="0.2">
      <c r="A168" s="567">
        <v>156</v>
      </c>
      <c r="B168" s="235"/>
      <c r="C168" s="630" t="s">
        <v>1407</v>
      </c>
      <c r="D168" s="623" t="s">
        <v>1310</v>
      </c>
      <c r="E168" s="623"/>
      <c r="F168" s="235" t="s">
        <v>1440</v>
      </c>
      <c r="G168" s="623"/>
      <c r="H168" s="235"/>
      <c r="I168" s="235"/>
      <c r="J168" s="235"/>
      <c r="K168" s="235"/>
      <c r="L168" s="235"/>
      <c r="M168" s="745">
        <v>5</v>
      </c>
      <c r="N168" s="83"/>
      <c r="O168" s="83"/>
      <c r="P168" s="83"/>
      <c r="Q168" s="83"/>
      <c r="R168" s="623">
        <v>2018</v>
      </c>
      <c r="S168" s="623" t="s">
        <v>81</v>
      </c>
      <c r="T168" s="623"/>
      <c r="U168" s="622"/>
      <c r="V168" s="622"/>
      <c r="W168" s="622"/>
      <c r="X168" s="737">
        <v>3252925.1319616502</v>
      </c>
      <c r="Y168" s="623" t="s">
        <v>421</v>
      </c>
      <c r="Z168" s="623"/>
      <c r="AA168" s="824"/>
      <c r="AB168" s="633"/>
      <c r="AC168" s="623"/>
      <c r="AD168" s="622"/>
      <c r="AE168" s="631"/>
      <c r="AF168" s="617"/>
      <c r="AG168" s="618"/>
      <c r="AH168" s="618"/>
      <c r="AI168" s="663"/>
      <c r="AJ168" s="286"/>
      <c r="AK168" s="286"/>
      <c r="AL168" s="286"/>
      <c r="AM168" s="286"/>
      <c r="AN168" s="286"/>
      <c r="AO168" s="286"/>
      <c r="AP168" s="286"/>
      <c r="AQ168" s="286"/>
    </row>
    <row r="169" spans="1:43" s="616" customFormat="1" ht="41.25" hidden="1" customHeight="1" x14ac:dyDescent="0.2">
      <c r="A169" s="567">
        <v>157</v>
      </c>
      <c r="B169" s="235"/>
      <c r="C169" s="630" t="s">
        <v>1397</v>
      </c>
      <c r="D169" s="623" t="s">
        <v>1301</v>
      </c>
      <c r="E169" s="623"/>
      <c r="F169" s="235" t="s">
        <v>1441</v>
      </c>
      <c r="G169" s="623"/>
      <c r="H169" s="235"/>
      <c r="I169" s="235"/>
      <c r="J169" s="235"/>
      <c r="K169" s="235"/>
      <c r="L169" s="235"/>
      <c r="M169" s="745">
        <v>5</v>
      </c>
      <c r="N169" s="83"/>
      <c r="O169" s="83"/>
      <c r="P169" s="83"/>
      <c r="Q169" s="83"/>
      <c r="R169" s="623">
        <v>2018</v>
      </c>
      <c r="S169" s="623" t="s">
        <v>81</v>
      </c>
      <c r="T169" s="623"/>
      <c r="U169" s="622"/>
      <c r="V169" s="622"/>
      <c r="W169" s="622"/>
      <c r="X169" s="737">
        <v>500918.02219110203</v>
      </c>
      <c r="Y169" s="623" t="s">
        <v>421</v>
      </c>
      <c r="Z169" s="623"/>
      <c r="AA169" s="824"/>
      <c r="AB169" s="633"/>
      <c r="AC169" s="623"/>
      <c r="AD169" s="622"/>
      <c r="AE169" s="631"/>
      <c r="AF169" s="617"/>
      <c r="AG169" s="618"/>
      <c r="AH169" s="618"/>
      <c r="AI169" s="663"/>
      <c r="AJ169" s="286"/>
      <c r="AK169" s="286"/>
      <c r="AL169" s="286"/>
      <c r="AM169" s="286"/>
      <c r="AN169" s="286"/>
      <c r="AO169" s="286"/>
      <c r="AP169" s="286"/>
      <c r="AQ169" s="286"/>
    </row>
    <row r="170" spans="1:43" s="616" customFormat="1" ht="41.25" hidden="1" customHeight="1" x14ac:dyDescent="0.2">
      <c r="A170" s="567">
        <v>158</v>
      </c>
      <c r="B170" s="235"/>
      <c r="C170" s="630" t="s">
        <v>1400</v>
      </c>
      <c r="D170" s="623" t="s">
        <v>1315</v>
      </c>
      <c r="E170" s="623"/>
      <c r="F170" s="235" t="s">
        <v>1442</v>
      </c>
      <c r="G170" s="623"/>
      <c r="H170" s="235"/>
      <c r="I170" s="235"/>
      <c r="J170" s="235"/>
      <c r="K170" s="235"/>
      <c r="L170" s="235"/>
      <c r="M170" s="745">
        <v>5</v>
      </c>
      <c r="N170" s="83"/>
      <c r="O170" s="83"/>
      <c r="P170" s="83"/>
      <c r="Q170" s="83"/>
      <c r="R170" s="623">
        <v>2018</v>
      </c>
      <c r="S170" s="623" t="s">
        <v>81</v>
      </c>
      <c r="T170" s="623"/>
      <c r="U170" s="622"/>
      <c r="V170" s="622"/>
      <c r="W170" s="622"/>
      <c r="X170" s="737">
        <v>1115404.5028546806</v>
      </c>
      <c r="Y170" s="623" t="s">
        <v>421</v>
      </c>
      <c r="Z170" s="623"/>
      <c r="AA170" s="824"/>
      <c r="AB170" s="633"/>
      <c r="AC170" s="623"/>
      <c r="AD170" s="622"/>
      <c r="AE170" s="631"/>
      <c r="AF170" s="617"/>
      <c r="AG170" s="618"/>
      <c r="AH170" s="618"/>
      <c r="AI170" s="663"/>
      <c r="AJ170" s="286"/>
      <c r="AK170" s="286"/>
      <c r="AL170" s="286"/>
      <c r="AM170" s="286"/>
      <c r="AN170" s="286"/>
      <c r="AO170" s="286"/>
      <c r="AP170" s="286"/>
      <c r="AQ170" s="286"/>
    </row>
    <row r="171" spans="1:43" s="616" customFormat="1" ht="41.25" hidden="1" customHeight="1" x14ac:dyDescent="0.2">
      <c r="A171" s="567">
        <v>159</v>
      </c>
      <c r="B171" s="235"/>
      <c r="C171" s="630" t="s">
        <v>1491</v>
      </c>
      <c r="D171" s="623" t="s">
        <v>1405</v>
      </c>
      <c r="E171" s="623"/>
      <c r="F171" s="235" t="s">
        <v>1443</v>
      </c>
      <c r="G171" s="623"/>
      <c r="H171" s="235"/>
      <c r="I171" s="235"/>
      <c r="J171" s="235"/>
      <c r="K171" s="235"/>
      <c r="L171" s="235"/>
      <c r="M171" s="745">
        <v>10</v>
      </c>
      <c r="N171" s="83"/>
      <c r="O171" s="83"/>
      <c r="P171" s="83"/>
      <c r="Q171" s="83"/>
      <c r="R171" s="623">
        <v>2018</v>
      </c>
      <c r="S171" s="623" t="s">
        <v>81</v>
      </c>
      <c r="T171" s="623"/>
      <c r="U171" s="622"/>
      <c r="V171" s="622"/>
      <c r="W171" s="622"/>
      <c r="X171" s="737">
        <v>1216804.9122051061</v>
      </c>
      <c r="Y171" s="623" t="s">
        <v>421</v>
      </c>
      <c r="Z171" s="623"/>
      <c r="AA171" s="824"/>
      <c r="AB171" s="633"/>
      <c r="AC171" s="623"/>
      <c r="AD171" s="622"/>
      <c r="AE171" s="631"/>
      <c r="AF171" s="617"/>
      <c r="AG171" s="618"/>
      <c r="AH171" s="618"/>
      <c r="AI171" s="663"/>
      <c r="AJ171" s="286"/>
      <c r="AK171" s="286"/>
      <c r="AL171" s="286"/>
      <c r="AM171" s="286"/>
      <c r="AN171" s="286"/>
      <c r="AO171" s="286"/>
      <c r="AP171" s="286"/>
      <c r="AQ171" s="286"/>
    </row>
    <row r="172" spans="1:43" s="616" customFormat="1" ht="41.25" hidden="1" customHeight="1" x14ac:dyDescent="0.2">
      <c r="A172" s="567">
        <v>160</v>
      </c>
      <c r="B172" s="235"/>
      <c r="C172" s="630" t="s">
        <v>1491</v>
      </c>
      <c r="D172" s="623" t="s">
        <v>1405</v>
      </c>
      <c r="E172" s="623"/>
      <c r="F172" s="235" t="s">
        <v>1444</v>
      </c>
      <c r="G172" s="623"/>
      <c r="H172" s="235"/>
      <c r="I172" s="235"/>
      <c r="J172" s="235"/>
      <c r="K172" s="235"/>
      <c r="L172" s="235"/>
      <c r="M172" s="745">
        <v>10</v>
      </c>
      <c r="N172" s="83"/>
      <c r="O172" s="83"/>
      <c r="P172" s="83"/>
      <c r="Q172" s="83"/>
      <c r="R172" s="623">
        <v>2018</v>
      </c>
      <c r="S172" s="623" t="s">
        <v>81</v>
      </c>
      <c r="T172" s="623"/>
      <c r="U172" s="622"/>
      <c r="V172" s="622"/>
      <c r="W172" s="622"/>
      <c r="X172" s="737">
        <v>1379045.5671657869</v>
      </c>
      <c r="Y172" s="623" t="s">
        <v>421</v>
      </c>
      <c r="Z172" s="623"/>
      <c r="AA172" s="824"/>
      <c r="AB172" s="633"/>
      <c r="AC172" s="623"/>
      <c r="AD172" s="622"/>
      <c r="AE172" s="631"/>
      <c r="AF172" s="617"/>
      <c r="AG172" s="618"/>
      <c r="AH172" s="618"/>
      <c r="AI172" s="663"/>
      <c r="AJ172" s="286"/>
      <c r="AK172" s="286"/>
      <c r="AL172" s="286"/>
      <c r="AM172" s="286"/>
      <c r="AN172" s="286"/>
      <c r="AO172" s="286"/>
      <c r="AP172" s="286"/>
      <c r="AQ172" s="286"/>
    </row>
    <row r="173" spans="1:43" s="616" customFormat="1" ht="41.25" hidden="1" customHeight="1" x14ac:dyDescent="0.2">
      <c r="A173" s="567">
        <v>161</v>
      </c>
      <c r="B173" s="235"/>
      <c r="C173" s="630" t="s">
        <v>1397</v>
      </c>
      <c r="D173" s="623" t="s">
        <v>1301</v>
      </c>
      <c r="E173" s="623"/>
      <c r="F173" s="235" t="s">
        <v>1445</v>
      </c>
      <c r="G173" s="623"/>
      <c r="H173" s="235"/>
      <c r="I173" s="235"/>
      <c r="J173" s="235"/>
      <c r="K173" s="235"/>
      <c r="L173" s="235"/>
      <c r="M173" s="745">
        <v>5</v>
      </c>
      <c r="N173" s="83"/>
      <c r="O173" s="83"/>
      <c r="P173" s="83"/>
      <c r="Q173" s="83"/>
      <c r="R173" s="623">
        <v>2018</v>
      </c>
      <c r="S173" s="623" t="s">
        <v>81</v>
      </c>
      <c r="T173" s="623"/>
      <c r="U173" s="622"/>
      <c r="V173" s="622"/>
      <c r="W173" s="622"/>
      <c r="X173" s="737">
        <v>718421.90024776477</v>
      </c>
      <c r="Y173" s="623" t="s">
        <v>421</v>
      </c>
      <c r="Z173" s="623"/>
      <c r="AA173" s="824"/>
      <c r="AB173" s="633"/>
      <c r="AC173" s="623"/>
      <c r="AD173" s="622"/>
      <c r="AE173" s="631"/>
      <c r="AF173" s="617"/>
      <c r="AG173" s="618"/>
      <c r="AH173" s="618"/>
      <c r="AI173" s="663"/>
      <c r="AJ173" s="286"/>
      <c r="AK173" s="286"/>
      <c r="AL173" s="286"/>
      <c r="AM173" s="286"/>
      <c r="AN173" s="286"/>
      <c r="AO173" s="286"/>
      <c r="AP173" s="286"/>
      <c r="AQ173" s="286"/>
    </row>
    <row r="174" spans="1:43" s="616" customFormat="1" ht="41.25" hidden="1" customHeight="1" x14ac:dyDescent="0.2">
      <c r="A174" s="567">
        <v>162</v>
      </c>
      <c r="B174" s="235"/>
      <c r="C174" s="630" t="s">
        <v>1491</v>
      </c>
      <c r="D174" s="623" t="s">
        <v>1405</v>
      </c>
      <c r="E174" s="623"/>
      <c r="F174" s="235" t="s">
        <v>1446</v>
      </c>
      <c r="G174" s="623"/>
      <c r="H174" s="235"/>
      <c r="I174" s="235"/>
      <c r="J174" s="235"/>
      <c r="K174" s="235"/>
      <c r="L174" s="235"/>
      <c r="M174" s="745">
        <v>10</v>
      </c>
      <c r="N174" s="83"/>
      <c r="O174" s="83"/>
      <c r="P174" s="83"/>
      <c r="Q174" s="83"/>
      <c r="R174" s="623">
        <v>2018</v>
      </c>
      <c r="S174" s="623" t="s">
        <v>81</v>
      </c>
      <c r="T174" s="623"/>
      <c r="U174" s="622"/>
      <c r="V174" s="622"/>
      <c r="W174" s="622"/>
      <c r="X174" s="737">
        <v>2839211.4618119141</v>
      </c>
      <c r="Y174" s="623" t="s">
        <v>421</v>
      </c>
      <c r="Z174" s="623"/>
      <c r="AA174" s="824"/>
      <c r="AB174" s="633"/>
      <c r="AC174" s="623"/>
      <c r="AD174" s="622"/>
      <c r="AE174" s="631"/>
      <c r="AF174" s="617"/>
      <c r="AG174" s="618"/>
      <c r="AH174" s="618"/>
      <c r="AI174" s="663"/>
      <c r="AJ174" s="286"/>
      <c r="AK174" s="286"/>
      <c r="AL174" s="286"/>
      <c r="AM174" s="286"/>
      <c r="AN174" s="286"/>
      <c r="AO174" s="286"/>
      <c r="AP174" s="286"/>
      <c r="AQ174" s="286"/>
    </row>
    <row r="175" spans="1:43" s="616" customFormat="1" ht="41.25" hidden="1" customHeight="1" x14ac:dyDescent="0.2">
      <c r="A175" s="567">
        <v>163</v>
      </c>
      <c r="B175" s="235"/>
      <c r="C175" s="630" t="s">
        <v>1401</v>
      </c>
      <c r="D175" s="623" t="s">
        <v>1402</v>
      </c>
      <c r="E175" s="623"/>
      <c r="F175" s="235" t="s">
        <v>1447</v>
      </c>
      <c r="G175" s="623"/>
      <c r="H175" s="235"/>
      <c r="I175" s="235"/>
      <c r="J175" s="235"/>
      <c r="K175" s="235"/>
      <c r="L175" s="235"/>
      <c r="M175" s="745">
        <v>10</v>
      </c>
      <c r="N175" s="83"/>
      <c r="O175" s="83"/>
      <c r="P175" s="83"/>
      <c r="Q175" s="83"/>
      <c r="R175" s="623">
        <v>2018</v>
      </c>
      <c r="S175" s="623" t="s">
        <v>81</v>
      </c>
      <c r="T175" s="623"/>
      <c r="U175" s="622"/>
      <c r="V175" s="622"/>
      <c r="W175" s="622"/>
      <c r="X175" s="737">
        <v>1450025.8537110847</v>
      </c>
      <c r="Y175" s="623" t="s">
        <v>421</v>
      </c>
      <c r="Z175" s="623"/>
      <c r="AA175" s="824"/>
      <c r="AB175" s="633"/>
      <c r="AC175" s="623"/>
      <c r="AD175" s="622"/>
      <c r="AE175" s="631"/>
      <c r="AF175" s="617"/>
      <c r="AG175" s="618"/>
      <c r="AH175" s="618"/>
      <c r="AI175" s="663"/>
      <c r="AJ175" s="286"/>
      <c r="AK175" s="286"/>
      <c r="AL175" s="286"/>
      <c r="AM175" s="286"/>
      <c r="AN175" s="286"/>
      <c r="AO175" s="286"/>
      <c r="AP175" s="286"/>
      <c r="AQ175" s="286"/>
    </row>
    <row r="176" spans="1:43" s="616" customFormat="1" ht="41.25" hidden="1" customHeight="1" x14ac:dyDescent="0.2">
      <c r="A176" s="567">
        <v>164</v>
      </c>
      <c r="B176" s="235"/>
      <c r="C176" s="630" t="s">
        <v>1408</v>
      </c>
      <c r="D176" s="623" t="s">
        <v>1303</v>
      </c>
      <c r="E176" s="623"/>
      <c r="F176" s="235" t="s">
        <v>1448</v>
      </c>
      <c r="G176" s="623"/>
      <c r="H176" s="235"/>
      <c r="I176" s="235"/>
      <c r="J176" s="235"/>
      <c r="K176" s="235"/>
      <c r="L176" s="235"/>
      <c r="M176" s="745">
        <v>5</v>
      </c>
      <c r="N176" s="83"/>
      <c r="O176" s="83"/>
      <c r="P176" s="83"/>
      <c r="Q176" s="83"/>
      <c r="R176" s="623">
        <v>2018</v>
      </c>
      <c r="S176" s="623" t="s">
        <v>81</v>
      </c>
      <c r="T176" s="623"/>
      <c r="U176" s="622"/>
      <c r="V176" s="622"/>
      <c r="W176" s="622"/>
      <c r="X176" s="737">
        <v>896379.61865776149</v>
      </c>
      <c r="Y176" s="623" t="s">
        <v>421</v>
      </c>
      <c r="Z176" s="623"/>
      <c r="AA176" s="824"/>
      <c r="AB176" s="633"/>
      <c r="AC176" s="623"/>
      <c r="AD176" s="622"/>
      <c r="AE176" s="631"/>
      <c r="AF176" s="617"/>
      <c r="AG176" s="618"/>
      <c r="AH176" s="618"/>
      <c r="AI176" s="663"/>
      <c r="AJ176" s="286"/>
      <c r="AK176" s="286"/>
      <c r="AL176" s="286"/>
      <c r="AM176" s="286"/>
      <c r="AN176" s="286"/>
      <c r="AO176" s="286"/>
      <c r="AP176" s="286"/>
      <c r="AQ176" s="286"/>
    </row>
    <row r="177" spans="1:43" s="616" customFormat="1" ht="41.25" hidden="1" customHeight="1" x14ac:dyDescent="0.2">
      <c r="A177" s="567">
        <v>165</v>
      </c>
      <c r="B177" s="235"/>
      <c r="C177" s="630" t="s">
        <v>1409</v>
      </c>
      <c r="D177" s="623" t="s">
        <v>1304</v>
      </c>
      <c r="E177" s="623"/>
      <c r="F177" s="235" t="s">
        <v>1449</v>
      </c>
      <c r="G177" s="623"/>
      <c r="H177" s="235"/>
      <c r="I177" s="235"/>
      <c r="J177" s="235"/>
      <c r="K177" s="235"/>
      <c r="L177" s="235"/>
      <c r="M177" s="745">
        <v>10</v>
      </c>
      <c r="N177" s="83"/>
      <c r="O177" s="83"/>
      <c r="P177" s="83"/>
      <c r="Q177" s="83"/>
      <c r="R177" s="623">
        <v>2018</v>
      </c>
      <c r="S177" s="623" t="s">
        <v>81</v>
      </c>
      <c r="T177" s="623"/>
      <c r="U177" s="622"/>
      <c r="V177" s="622"/>
      <c r="W177" s="622"/>
      <c r="X177" s="737">
        <v>5510098.2441021223</v>
      </c>
      <c r="Y177" s="623" t="s">
        <v>421</v>
      </c>
      <c r="Z177" s="623"/>
      <c r="AA177" s="824"/>
      <c r="AB177" s="633"/>
      <c r="AC177" s="623"/>
      <c r="AD177" s="622"/>
      <c r="AE177" s="631"/>
      <c r="AF177" s="617"/>
      <c r="AG177" s="618"/>
      <c r="AH177" s="618"/>
      <c r="AI177" s="663"/>
      <c r="AJ177" s="286"/>
      <c r="AK177" s="286"/>
      <c r="AL177" s="286"/>
      <c r="AM177" s="286"/>
      <c r="AN177" s="286"/>
      <c r="AO177" s="286"/>
      <c r="AP177" s="286"/>
      <c r="AQ177" s="286"/>
    </row>
    <row r="178" spans="1:43" s="616" customFormat="1" ht="41.25" hidden="1" customHeight="1" x14ac:dyDescent="0.2">
      <c r="A178" s="567">
        <v>166</v>
      </c>
      <c r="B178" s="235"/>
      <c r="C178" s="630" t="s">
        <v>1409</v>
      </c>
      <c r="D178" s="623" t="s">
        <v>1304</v>
      </c>
      <c r="E178" s="623"/>
      <c r="F178" s="235" t="s">
        <v>1450</v>
      </c>
      <c r="G178" s="623"/>
      <c r="H178" s="235"/>
      <c r="I178" s="235"/>
      <c r="J178" s="235"/>
      <c r="K178" s="235"/>
      <c r="L178" s="235"/>
      <c r="M178" s="745">
        <v>10</v>
      </c>
      <c r="N178" s="83"/>
      <c r="O178" s="83"/>
      <c r="P178" s="83"/>
      <c r="Q178" s="83"/>
      <c r="R178" s="623">
        <v>2018</v>
      </c>
      <c r="S178" s="623" t="s">
        <v>81</v>
      </c>
      <c r="T178" s="623"/>
      <c r="U178" s="622"/>
      <c r="V178" s="622"/>
      <c r="W178" s="622"/>
      <c r="X178" s="737">
        <v>3625064.6342777121</v>
      </c>
      <c r="Y178" s="623" t="s">
        <v>421</v>
      </c>
      <c r="Z178" s="623"/>
      <c r="AA178" s="824"/>
      <c r="AB178" s="633"/>
      <c r="AC178" s="623"/>
      <c r="AD178" s="622"/>
      <c r="AE178" s="631"/>
      <c r="AF178" s="617"/>
      <c r="AG178" s="618"/>
      <c r="AH178" s="618"/>
      <c r="AI178" s="663"/>
      <c r="AJ178" s="286"/>
      <c r="AK178" s="286"/>
      <c r="AL178" s="286"/>
      <c r="AM178" s="286"/>
      <c r="AN178" s="286"/>
      <c r="AO178" s="286"/>
      <c r="AP178" s="286"/>
      <c r="AQ178" s="286"/>
    </row>
    <row r="179" spans="1:43" s="616" customFormat="1" ht="41.25" hidden="1" customHeight="1" x14ac:dyDescent="0.2">
      <c r="A179" s="567">
        <v>167</v>
      </c>
      <c r="B179" s="235"/>
      <c r="C179" s="630" t="s">
        <v>1491</v>
      </c>
      <c r="D179" s="623" t="s">
        <v>1405</v>
      </c>
      <c r="E179" s="623"/>
      <c r="F179" s="235" t="s">
        <v>1451</v>
      </c>
      <c r="G179" s="623"/>
      <c r="H179" s="235"/>
      <c r="I179" s="235"/>
      <c r="J179" s="235"/>
      <c r="K179" s="235"/>
      <c r="L179" s="235"/>
      <c r="M179" s="745">
        <v>10</v>
      </c>
      <c r="N179" s="83"/>
      <c r="O179" s="83"/>
      <c r="P179" s="83"/>
      <c r="Q179" s="83"/>
      <c r="R179" s="623">
        <v>2018</v>
      </c>
      <c r="S179" s="623" t="s">
        <v>81</v>
      </c>
      <c r="T179" s="623"/>
      <c r="U179" s="622"/>
      <c r="V179" s="622"/>
      <c r="W179" s="622"/>
      <c r="X179" s="737">
        <v>1252295.0554777551</v>
      </c>
      <c r="Y179" s="623" t="s">
        <v>421</v>
      </c>
      <c r="Z179" s="623"/>
      <c r="AA179" s="824"/>
      <c r="AB179" s="633"/>
      <c r="AC179" s="623"/>
      <c r="AD179" s="622"/>
      <c r="AE179" s="631"/>
      <c r="AF179" s="617"/>
      <c r="AG179" s="618"/>
      <c r="AH179" s="618"/>
      <c r="AI179" s="663"/>
      <c r="AJ179" s="286"/>
      <c r="AK179" s="286"/>
      <c r="AL179" s="286"/>
      <c r="AM179" s="286"/>
      <c r="AN179" s="286"/>
      <c r="AO179" s="286"/>
      <c r="AP179" s="286"/>
      <c r="AQ179" s="286"/>
    </row>
    <row r="180" spans="1:43" s="616" customFormat="1" ht="41.25" hidden="1" customHeight="1" x14ac:dyDescent="0.2">
      <c r="A180" s="567">
        <v>168</v>
      </c>
      <c r="B180" s="235"/>
      <c r="C180" s="630" t="s">
        <v>1410</v>
      </c>
      <c r="D180" s="623" t="s">
        <v>1329</v>
      </c>
      <c r="E180" s="623"/>
      <c r="F180" s="235" t="s">
        <v>1452</v>
      </c>
      <c r="G180" s="623"/>
      <c r="H180" s="235"/>
      <c r="I180" s="235"/>
      <c r="J180" s="235"/>
      <c r="K180" s="235"/>
      <c r="L180" s="235"/>
      <c r="M180" s="745">
        <v>5</v>
      </c>
      <c r="N180" s="83"/>
      <c r="O180" s="83"/>
      <c r="P180" s="83"/>
      <c r="Q180" s="83"/>
      <c r="R180" s="623">
        <v>2018</v>
      </c>
      <c r="S180" s="623" t="s">
        <v>81</v>
      </c>
      <c r="T180" s="623"/>
      <c r="U180" s="622"/>
      <c r="V180" s="622"/>
      <c r="W180" s="622"/>
      <c r="X180" s="737">
        <v>593192.39469998924</v>
      </c>
      <c r="Y180" s="623" t="s">
        <v>421</v>
      </c>
      <c r="Z180" s="623"/>
      <c r="AA180" s="824"/>
      <c r="AB180" s="633"/>
      <c r="AC180" s="623"/>
      <c r="AD180" s="622"/>
      <c r="AE180" s="631"/>
      <c r="AF180" s="617"/>
      <c r="AG180" s="618"/>
      <c r="AH180" s="618"/>
      <c r="AI180" s="663"/>
      <c r="AJ180" s="286"/>
      <c r="AK180" s="286"/>
      <c r="AL180" s="286"/>
      <c r="AM180" s="286"/>
      <c r="AN180" s="286"/>
      <c r="AO180" s="286"/>
      <c r="AP180" s="286"/>
      <c r="AQ180" s="286"/>
    </row>
    <row r="181" spans="1:43" s="616" customFormat="1" ht="41.25" hidden="1" customHeight="1" x14ac:dyDescent="0.2">
      <c r="A181" s="567">
        <v>169</v>
      </c>
      <c r="B181" s="235"/>
      <c r="C181" s="630" t="s">
        <v>1400</v>
      </c>
      <c r="D181" s="623" t="s">
        <v>1315</v>
      </c>
      <c r="E181" s="623"/>
      <c r="F181" s="235" t="s">
        <v>1453</v>
      </c>
      <c r="G181" s="623"/>
      <c r="H181" s="235"/>
      <c r="I181" s="235"/>
      <c r="J181" s="235"/>
      <c r="K181" s="235"/>
      <c r="L181" s="235"/>
      <c r="M181" s="745">
        <v>5</v>
      </c>
      <c r="N181" s="83"/>
      <c r="O181" s="83"/>
      <c r="P181" s="83"/>
      <c r="Q181" s="83"/>
      <c r="R181" s="623">
        <v>2018</v>
      </c>
      <c r="S181" s="623" t="s">
        <v>81</v>
      </c>
      <c r="T181" s="623"/>
      <c r="U181" s="622"/>
      <c r="V181" s="622"/>
      <c r="W181" s="622"/>
      <c r="X181" s="737">
        <v>997273.02596143493</v>
      </c>
      <c r="Y181" s="623" t="s">
        <v>421</v>
      </c>
      <c r="Z181" s="623"/>
      <c r="AA181" s="824"/>
      <c r="AB181" s="633"/>
      <c r="AC181" s="623"/>
      <c r="AD181" s="622"/>
      <c r="AE181" s="631"/>
      <c r="AF181" s="617"/>
      <c r="AG181" s="618"/>
      <c r="AH181" s="618"/>
      <c r="AI181" s="663"/>
      <c r="AJ181" s="286"/>
      <c r="AK181" s="286"/>
      <c r="AL181" s="286"/>
      <c r="AM181" s="286"/>
      <c r="AN181" s="286"/>
      <c r="AO181" s="286"/>
      <c r="AP181" s="286"/>
      <c r="AQ181" s="286"/>
    </row>
    <row r="182" spans="1:43" s="616" customFormat="1" ht="41.25" hidden="1" customHeight="1" x14ac:dyDescent="0.2">
      <c r="A182" s="567">
        <v>170</v>
      </c>
      <c r="B182" s="235"/>
      <c r="C182" s="630" t="s">
        <v>1411</v>
      </c>
      <c r="D182" s="623" t="s">
        <v>1314</v>
      </c>
      <c r="E182" s="623"/>
      <c r="F182" s="235" t="s">
        <v>1454</v>
      </c>
      <c r="G182" s="623"/>
      <c r="H182" s="235"/>
      <c r="I182" s="235"/>
      <c r="J182" s="235"/>
      <c r="K182" s="235"/>
      <c r="L182" s="235"/>
      <c r="M182" s="745">
        <v>5</v>
      </c>
      <c r="N182" s="83"/>
      <c r="O182" s="83"/>
      <c r="P182" s="83"/>
      <c r="Q182" s="83"/>
      <c r="R182" s="623">
        <v>2018</v>
      </c>
      <c r="S182" s="623" t="s">
        <v>81</v>
      </c>
      <c r="T182" s="623"/>
      <c r="U182" s="622"/>
      <c r="V182" s="622"/>
      <c r="W182" s="622"/>
      <c r="X182" s="737">
        <v>606374.4479155445</v>
      </c>
      <c r="Y182" s="623" t="s">
        <v>421</v>
      </c>
      <c r="Z182" s="623"/>
      <c r="AA182" s="824"/>
      <c r="AB182" s="633"/>
      <c r="AC182" s="623"/>
      <c r="AD182" s="622"/>
      <c r="AE182" s="631"/>
      <c r="AF182" s="617"/>
      <c r="AG182" s="618"/>
      <c r="AH182" s="618"/>
      <c r="AI182" s="663"/>
      <c r="AJ182" s="286"/>
      <c r="AK182" s="286"/>
      <c r="AL182" s="286"/>
      <c r="AM182" s="286"/>
      <c r="AN182" s="286"/>
      <c r="AO182" s="286"/>
      <c r="AP182" s="286"/>
      <c r="AQ182" s="286"/>
    </row>
    <row r="183" spans="1:43" s="616" customFormat="1" ht="41.25" hidden="1" customHeight="1" x14ac:dyDescent="0.2">
      <c r="A183" s="567">
        <v>171</v>
      </c>
      <c r="B183" s="235"/>
      <c r="C183" s="630" t="s">
        <v>1397</v>
      </c>
      <c r="D183" s="623" t="s">
        <v>1301</v>
      </c>
      <c r="E183" s="623"/>
      <c r="F183" s="235" t="s">
        <v>1455</v>
      </c>
      <c r="G183" s="623"/>
      <c r="H183" s="235"/>
      <c r="I183" s="235"/>
      <c r="J183" s="235"/>
      <c r="K183" s="235"/>
      <c r="L183" s="235"/>
      <c r="M183" s="745">
        <v>5</v>
      </c>
      <c r="N183" s="83"/>
      <c r="O183" s="83"/>
      <c r="P183" s="83"/>
      <c r="Q183" s="83"/>
      <c r="R183" s="623">
        <v>2018</v>
      </c>
      <c r="S183" s="623" t="s">
        <v>81</v>
      </c>
      <c r="T183" s="623"/>
      <c r="U183" s="622"/>
      <c r="V183" s="622"/>
      <c r="W183" s="622"/>
      <c r="X183" s="737">
        <v>547055.20844554564</v>
      </c>
      <c r="Y183" s="623" t="s">
        <v>421</v>
      </c>
      <c r="Z183" s="623"/>
      <c r="AA183" s="824"/>
      <c r="AB183" s="633"/>
      <c r="AC183" s="623"/>
      <c r="AD183" s="622"/>
      <c r="AE183" s="631"/>
      <c r="AF183" s="617"/>
      <c r="AG183" s="618"/>
      <c r="AH183" s="618"/>
      <c r="AI183" s="663"/>
      <c r="AJ183" s="286"/>
      <c r="AK183" s="286"/>
      <c r="AL183" s="286"/>
      <c r="AM183" s="286"/>
      <c r="AN183" s="286"/>
      <c r="AO183" s="286"/>
      <c r="AP183" s="286"/>
      <c r="AQ183" s="286"/>
    </row>
    <row r="184" spans="1:43" s="616" customFormat="1" ht="41.25" hidden="1" customHeight="1" x14ac:dyDescent="0.2">
      <c r="A184" s="567">
        <v>172</v>
      </c>
      <c r="B184" s="235"/>
      <c r="C184" s="630" t="s">
        <v>1491</v>
      </c>
      <c r="D184" s="623" t="s">
        <v>1405</v>
      </c>
      <c r="E184" s="623"/>
      <c r="F184" s="235" t="s">
        <v>1456</v>
      </c>
      <c r="G184" s="623"/>
      <c r="H184" s="235"/>
      <c r="I184" s="235"/>
      <c r="J184" s="235"/>
      <c r="K184" s="235"/>
      <c r="L184" s="235"/>
      <c r="M184" s="745">
        <v>10</v>
      </c>
      <c r="N184" s="83"/>
      <c r="O184" s="83"/>
      <c r="P184" s="83"/>
      <c r="Q184" s="83"/>
      <c r="R184" s="623">
        <v>2018</v>
      </c>
      <c r="S184" s="623" t="s">
        <v>81</v>
      </c>
      <c r="T184" s="623"/>
      <c r="U184" s="622"/>
      <c r="V184" s="622"/>
      <c r="W184" s="622"/>
      <c r="X184" s="737">
        <v>2183150.8133146614</v>
      </c>
      <c r="Y184" s="623" t="s">
        <v>421</v>
      </c>
      <c r="Z184" s="623"/>
      <c r="AA184" s="824"/>
      <c r="AB184" s="633"/>
      <c r="AC184" s="623"/>
      <c r="AD184" s="622"/>
      <c r="AE184" s="631"/>
      <c r="AF184" s="617"/>
      <c r="AG184" s="618"/>
      <c r="AH184" s="618"/>
      <c r="AI184" s="663"/>
      <c r="AJ184" s="286"/>
      <c r="AK184" s="286"/>
      <c r="AL184" s="286"/>
      <c r="AM184" s="286"/>
      <c r="AN184" s="286"/>
      <c r="AO184" s="286"/>
      <c r="AP184" s="286"/>
      <c r="AQ184" s="286"/>
    </row>
    <row r="185" spans="1:43" s="616" customFormat="1" ht="41.25" hidden="1" customHeight="1" x14ac:dyDescent="0.2">
      <c r="A185" s="567">
        <v>173</v>
      </c>
      <c r="B185" s="235"/>
      <c r="C185" s="630" t="s">
        <v>1401</v>
      </c>
      <c r="D185" s="623" t="s">
        <v>1402</v>
      </c>
      <c r="E185" s="623"/>
      <c r="F185" s="235" t="s">
        <v>1457</v>
      </c>
      <c r="G185" s="623"/>
      <c r="H185" s="235"/>
      <c r="I185" s="235"/>
      <c r="J185" s="235"/>
      <c r="K185" s="235"/>
      <c r="L185" s="235"/>
      <c r="M185" s="745">
        <v>5</v>
      </c>
      <c r="N185" s="83"/>
      <c r="O185" s="83"/>
      <c r="P185" s="83"/>
      <c r="Q185" s="83"/>
      <c r="R185" s="623">
        <v>2018</v>
      </c>
      <c r="S185" s="623" t="s">
        <v>81</v>
      </c>
      <c r="T185" s="623"/>
      <c r="U185" s="622"/>
      <c r="V185" s="622"/>
      <c r="W185" s="622"/>
      <c r="X185" s="737">
        <v>942516.80491220509</v>
      </c>
      <c r="Y185" s="623" t="s">
        <v>421</v>
      </c>
      <c r="Z185" s="623"/>
      <c r="AA185" s="824"/>
      <c r="AB185" s="633"/>
      <c r="AC185" s="623"/>
      <c r="AD185" s="622"/>
      <c r="AE185" s="631"/>
      <c r="AF185" s="617"/>
      <c r="AG185" s="618"/>
      <c r="AH185" s="618"/>
      <c r="AI185" s="663"/>
      <c r="AJ185" s="286"/>
      <c r="AK185" s="286"/>
      <c r="AL185" s="286"/>
      <c r="AM185" s="286"/>
      <c r="AN185" s="286"/>
      <c r="AO185" s="286"/>
      <c r="AP185" s="286"/>
      <c r="AQ185" s="286"/>
    </row>
    <row r="186" spans="1:43" s="616" customFormat="1" ht="41.25" hidden="1" customHeight="1" x14ac:dyDescent="0.2">
      <c r="A186" s="567">
        <v>174</v>
      </c>
      <c r="B186" s="235"/>
      <c r="C186" s="630" t="s">
        <v>1491</v>
      </c>
      <c r="D186" s="623" t="s">
        <v>1405</v>
      </c>
      <c r="E186" s="623"/>
      <c r="F186" s="235" t="s">
        <v>1458</v>
      </c>
      <c r="G186" s="623"/>
      <c r="H186" s="235"/>
      <c r="I186" s="235"/>
      <c r="J186" s="235"/>
      <c r="K186" s="235"/>
      <c r="L186" s="235"/>
      <c r="M186" s="745">
        <v>10</v>
      </c>
      <c r="N186" s="83"/>
      <c r="O186" s="83"/>
      <c r="P186" s="83"/>
      <c r="Q186" s="83"/>
      <c r="R186" s="623">
        <v>2018</v>
      </c>
      <c r="S186" s="623" t="s">
        <v>81</v>
      </c>
      <c r="T186" s="623"/>
      <c r="U186" s="622"/>
      <c r="V186" s="622"/>
      <c r="W186" s="622"/>
      <c r="X186" s="737">
        <v>1500726.0583862974</v>
      </c>
      <c r="Y186" s="623" t="s">
        <v>421</v>
      </c>
      <c r="Z186" s="623"/>
      <c r="AA186" s="824"/>
      <c r="AB186" s="633"/>
      <c r="AC186" s="623"/>
      <c r="AD186" s="622"/>
      <c r="AE186" s="631"/>
      <c r="AF186" s="617"/>
      <c r="AG186" s="618"/>
      <c r="AH186" s="618"/>
      <c r="AI186" s="663"/>
      <c r="AJ186" s="286"/>
      <c r="AK186" s="286"/>
      <c r="AL186" s="286"/>
      <c r="AM186" s="286"/>
      <c r="AN186" s="286"/>
      <c r="AO186" s="286"/>
      <c r="AP186" s="286"/>
      <c r="AQ186" s="286"/>
    </row>
    <row r="187" spans="1:43" s="616" customFormat="1" ht="41.25" hidden="1" customHeight="1" x14ac:dyDescent="0.2">
      <c r="A187" s="567">
        <v>175</v>
      </c>
      <c r="B187" s="235"/>
      <c r="C187" s="630" t="s">
        <v>1491</v>
      </c>
      <c r="D187" s="623" t="s">
        <v>1405</v>
      </c>
      <c r="E187" s="623"/>
      <c r="F187" s="235" t="s">
        <v>1459</v>
      </c>
      <c r="G187" s="623"/>
      <c r="H187" s="235"/>
      <c r="I187" s="235"/>
      <c r="J187" s="235"/>
      <c r="K187" s="235"/>
      <c r="L187" s="235"/>
      <c r="M187" s="745">
        <v>10</v>
      </c>
      <c r="N187" s="83"/>
      <c r="O187" s="83"/>
      <c r="P187" s="83"/>
      <c r="Q187" s="83"/>
      <c r="R187" s="623">
        <v>2018</v>
      </c>
      <c r="S187" s="623" t="s">
        <v>81</v>
      </c>
      <c r="T187" s="623"/>
      <c r="U187" s="622"/>
      <c r="V187" s="622"/>
      <c r="W187" s="622"/>
      <c r="X187" s="737">
        <v>1977307.9823332974</v>
      </c>
      <c r="Y187" s="623" t="s">
        <v>421</v>
      </c>
      <c r="Z187" s="623"/>
      <c r="AA187" s="824"/>
      <c r="AB187" s="633"/>
      <c r="AC187" s="623"/>
      <c r="AD187" s="622"/>
      <c r="AE187" s="631"/>
      <c r="AF187" s="617"/>
      <c r="AG187" s="618"/>
      <c r="AH187" s="618"/>
      <c r="AI187" s="663"/>
      <c r="AJ187" s="286"/>
      <c r="AK187" s="286"/>
      <c r="AL187" s="286"/>
      <c r="AM187" s="286"/>
      <c r="AN187" s="286"/>
      <c r="AO187" s="286"/>
      <c r="AP187" s="286"/>
      <c r="AQ187" s="286"/>
    </row>
    <row r="188" spans="1:43" s="616" customFormat="1" ht="41.25" hidden="1" customHeight="1" x14ac:dyDescent="0.2">
      <c r="A188" s="567">
        <v>176</v>
      </c>
      <c r="B188" s="235"/>
      <c r="C188" s="630" t="s">
        <v>1411</v>
      </c>
      <c r="D188" s="623" t="s">
        <v>1314</v>
      </c>
      <c r="E188" s="623"/>
      <c r="F188" s="235" t="s">
        <v>1460</v>
      </c>
      <c r="G188" s="623"/>
      <c r="H188" s="235"/>
      <c r="I188" s="235"/>
      <c r="J188" s="235"/>
      <c r="K188" s="235"/>
      <c r="L188" s="235"/>
      <c r="M188" s="745">
        <v>5</v>
      </c>
      <c r="N188" s="83"/>
      <c r="O188" s="83"/>
      <c r="P188" s="83"/>
      <c r="Q188" s="83"/>
      <c r="R188" s="623">
        <v>2018</v>
      </c>
      <c r="S188" s="623" t="s">
        <v>81</v>
      </c>
      <c r="T188" s="623"/>
      <c r="U188" s="622"/>
      <c r="V188" s="622"/>
      <c r="W188" s="622"/>
      <c r="X188" s="737">
        <v>544013.1961650328</v>
      </c>
      <c r="Y188" s="623" t="s">
        <v>421</v>
      </c>
      <c r="Z188" s="623"/>
      <c r="AA188" s="824"/>
      <c r="AB188" s="633"/>
      <c r="AC188" s="623"/>
      <c r="AD188" s="622"/>
      <c r="AE188" s="631"/>
      <c r="AF188" s="617"/>
      <c r="AG188" s="618"/>
      <c r="AH188" s="618"/>
      <c r="AI188" s="663"/>
      <c r="AJ188" s="286"/>
      <c r="AK188" s="286"/>
      <c r="AL188" s="286"/>
      <c r="AM188" s="286"/>
      <c r="AN188" s="286"/>
      <c r="AO188" s="286"/>
      <c r="AP188" s="286"/>
      <c r="AQ188" s="286"/>
    </row>
    <row r="189" spans="1:43" s="616" customFormat="1" ht="41.25" hidden="1" customHeight="1" x14ac:dyDescent="0.2">
      <c r="A189" s="567">
        <v>177</v>
      </c>
      <c r="B189" s="235"/>
      <c r="C189" s="630" t="s">
        <v>1411</v>
      </c>
      <c r="D189" s="623" t="s">
        <v>1314</v>
      </c>
      <c r="E189" s="623"/>
      <c r="F189" s="235" t="s">
        <v>1461</v>
      </c>
      <c r="G189" s="623"/>
      <c r="H189" s="235"/>
      <c r="I189" s="235"/>
      <c r="J189" s="235"/>
      <c r="K189" s="235"/>
      <c r="L189" s="235"/>
      <c r="M189" s="745">
        <v>5</v>
      </c>
      <c r="N189" s="83"/>
      <c r="O189" s="83"/>
      <c r="P189" s="83"/>
      <c r="Q189" s="83"/>
      <c r="R189" s="623">
        <v>2018</v>
      </c>
      <c r="S189" s="623" t="s">
        <v>81</v>
      </c>
      <c r="T189" s="623"/>
      <c r="U189" s="622"/>
      <c r="V189" s="622"/>
      <c r="W189" s="622"/>
      <c r="X189" s="737">
        <v>576968.32920392114</v>
      </c>
      <c r="Y189" s="623" t="s">
        <v>421</v>
      </c>
      <c r="Z189" s="623"/>
      <c r="AA189" s="824"/>
      <c r="AB189" s="633"/>
      <c r="AC189" s="623"/>
      <c r="AD189" s="622"/>
      <c r="AE189" s="631"/>
      <c r="AF189" s="617"/>
      <c r="AG189" s="618"/>
      <c r="AH189" s="618"/>
      <c r="AI189" s="663"/>
      <c r="AJ189" s="286"/>
      <c r="AK189" s="286"/>
      <c r="AL189" s="286"/>
      <c r="AM189" s="286"/>
      <c r="AN189" s="286"/>
      <c r="AO189" s="286"/>
      <c r="AP189" s="286"/>
      <c r="AQ189" s="286"/>
    </row>
    <row r="190" spans="1:43" s="616" customFormat="1" ht="41.25" hidden="1" customHeight="1" x14ac:dyDescent="0.2">
      <c r="A190" s="567">
        <v>178</v>
      </c>
      <c r="B190" s="235"/>
      <c r="C190" s="630" t="s">
        <v>1411</v>
      </c>
      <c r="D190" s="623" t="s">
        <v>1314</v>
      </c>
      <c r="E190" s="623"/>
      <c r="F190" s="235" t="s">
        <v>1462</v>
      </c>
      <c r="G190" s="623"/>
      <c r="H190" s="235"/>
      <c r="I190" s="235"/>
      <c r="J190" s="235"/>
      <c r="K190" s="235"/>
      <c r="L190" s="235"/>
      <c r="M190" s="745">
        <v>5</v>
      </c>
      <c r="N190" s="83"/>
      <c r="O190" s="83"/>
      <c r="P190" s="83"/>
      <c r="Q190" s="83"/>
      <c r="R190" s="623">
        <v>2018</v>
      </c>
      <c r="S190" s="623" t="s">
        <v>81</v>
      </c>
      <c r="T190" s="623"/>
      <c r="U190" s="622"/>
      <c r="V190" s="622"/>
      <c r="W190" s="622"/>
      <c r="X190" s="737">
        <v>500918.02219110203</v>
      </c>
      <c r="Y190" s="623" t="s">
        <v>421</v>
      </c>
      <c r="Z190" s="623"/>
      <c r="AA190" s="824"/>
      <c r="AB190" s="633"/>
      <c r="AC190" s="623"/>
      <c r="AD190" s="622"/>
      <c r="AE190" s="631"/>
      <c r="AF190" s="617"/>
      <c r="AG190" s="618"/>
      <c r="AH190" s="618"/>
      <c r="AI190" s="663"/>
      <c r="AJ190" s="286"/>
      <c r="AK190" s="286"/>
      <c r="AL190" s="286"/>
      <c r="AM190" s="286"/>
      <c r="AN190" s="286"/>
      <c r="AO190" s="286"/>
      <c r="AP190" s="286"/>
      <c r="AQ190" s="286"/>
    </row>
    <row r="191" spans="1:43" s="616" customFormat="1" ht="41.25" hidden="1" customHeight="1" x14ac:dyDescent="0.2">
      <c r="A191" s="567">
        <v>179</v>
      </c>
      <c r="B191" s="235"/>
      <c r="C191" s="630" t="s">
        <v>1411</v>
      </c>
      <c r="D191" s="623" t="s">
        <v>1314</v>
      </c>
      <c r="E191" s="623"/>
      <c r="F191" s="235" t="s">
        <v>1463</v>
      </c>
      <c r="G191" s="623"/>
      <c r="H191" s="235"/>
      <c r="I191" s="235"/>
      <c r="J191" s="235"/>
      <c r="K191" s="235"/>
      <c r="L191" s="235"/>
      <c r="M191" s="745">
        <v>5</v>
      </c>
      <c r="N191" s="83"/>
      <c r="O191" s="83"/>
      <c r="P191" s="83"/>
      <c r="Q191" s="83"/>
      <c r="R191" s="623">
        <v>2018</v>
      </c>
      <c r="S191" s="623" t="s">
        <v>81</v>
      </c>
      <c r="T191" s="623"/>
      <c r="U191" s="622"/>
      <c r="V191" s="622"/>
      <c r="W191" s="622"/>
      <c r="X191" s="737">
        <v>919701.71280835941</v>
      </c>
      <c r="Y191" s="623" t="s">
        <v>421</v>
      </c>
      <c r="Z191" s="623"/>
      <c r="AA191" s="824"/>
      <c r="AB191" s="633"/>
      <c r="AC191" s="623"/>
      <c r="AD191" s="622"/>
      <c r="AE191" s="631"/>
      <c r="AF191" s="617"/>
      <c r="AG191" s="618"/>
      <c r="AH191" s="618"/>
      <c r="AI191" s="663"/>
      <c r="AJ191" s="286"/>
      <c r="AK191" s="286"/>
      <c r="AL191" s="286"/>
      <c r="AM191" s="286"/>
      <c r="AN191" s="286"/>
      <c r="AO191" s="286"/>
      <c r="AP191" s="286"/>
      <c r="AQ191" s="286"/>
    </row>
    <row r="192" spans="1:43" s="616" customFormat="1" ht="41.25" hidden="1" customHeight="1" x14ac:dyDescent="0.2">
      <c r="A192" s="567">
        <v>180</v>
      </c>
      <c r="B192" s="235"/>
      <c r="C192" s="630" t="s">
        <v>1411</v>
      </c>
      <c r="D192" s="623" t="s">
        <v>1314</v>
      </c>
      <c r="E192" s="623"/>
      <c r="F192" s="235" t="s">
        <v>1464</v>
      </c>
      <c r="G192" s="623"/>
      <c r="H192" s="235"/>
      <c r="I192" s="235"/>
      <c r="J192" s="235"/>
      <c r="K192" s="235"/>
      <c r="L192" s="235"/>
      <c r="M192" s="745">
        <v>5</v>
      </c>
      <c r="N192" s="83"/>
      <c r="O192" s="83"/>
      <c r="P192" s="83"/>
      <c r="Q192" s="83"/>
      <c r="R192" s="623">
        <v>2018</v>
      </c>
      <c r="S192" s="623" t="s">
        <v>81</v>
      </c>
      <c r="T192" s="623"/>
      <c r="U192" s="622"/>
      <c r="V192" s="622"/>
      <c r="W192" s="622"/>
      <c r="X192" s="737">
        <v>684452.76311537216</v>
      </c>
      <c r="Y192" s="623" t="s">
        <v>421</v>
      </c>
      <c r="Z192" s="623"/>
      <c r="AA192" s="824"/>
      <c r="AB192" s="633"/>
      <c r="AC192" s="623"/>
      <c r="AD192" s="622"/>
      <c r="AE192" s="631"/>
      <c r="AF192" s="617"/>
      <c r="AG192" s="618"/>
      <c r="AH192" s="618"/>
      <c r="AI192" s="663"/>
      <c r="AJ192" s="286"/>
      <c r="AK192" s="286"/>
      <c r="AL192" s="286"/>
      <c r="AM192" s="286"/>
      <c r="AN192" s="286"/>
      <c r="AO192" s="286"/>
      <c r="AP192" s="286"/>
      <c r="AQ192" s="286"/>
    </row>
    <row r="193" spans="1:43" s="616" customFormat="1" ht="41.25" hidden="1" customHeight="1" x14ac:dyDescent="0.2">
      <c r="A193" s="567">
        <v>181</v>
      </c>
      <c r="B193" s="235"/>
      <c r="C193" s="630" t="s">
        <v>1411</v>
      </c>
      <c r="D193" s="623" t="s">
        <v>1314</v>
      </c>
      <c r="E193" s="623"/>
      <c r="F193" s="235" t="s">
        <v>1465</v>
      </c>
      <c r="G193" s="623"/>
      <c r="H193" s="235"/>
      <c r="I193" s="235"/>
      <c r="J193" s="235"/>
      <c r="K193" s="235"/>
      <c r="L193" s="235"/>
      <c r="M193" s="745">
        <v>5</v>
      </c>
      <c r="N193" s="83"/>
      <c r="O193" s="83"/>
      <c r="P193" s="83"/>
      <c r="Q193" s="83"/>
      <c r="R193" s="623">
        <v>2018</v>
      </c>
      <c r="S193" s="623" t="s">
        <v>81</v>
      </c>
      <c r="T193" s="623"/>
      <c r="U193" s="622"/>
      <c r="V193" s="622"/>
      <c r="W193" s="622"/>
      <c r="X193" s="737">
        <v>827427.34029947221</v>
      </c>
      <c r="Y193" s="623" t="s">
        <v>421</v>
      </c>
      <c r="Z193" s="623"/>
      <c r="AA193" s="824"/>
      <c r="AB193" s="633"/>
      <c r="AC193" s="623"/>
      <c r="AD193" s="622"/>
      <c r="AE193" s="631"/>
      <c r="AF193" s="617"/>
      <c r="AG193" s="618"/>
      <c r="AH193" s="618"/>
      <c r="AI193" s="663"/>
      <c r="AJ193" s="286"/>
      <c r="AK193" s="286"/>
      <c r="AL193" s="286"/>
      <c r="AM193" s="286"/>
      <c r="AN193" s="286"/>
      <c r="AO193" s="286"/>
      <c r="AP193" s="286"/>
      <c r="AQ193" s="286"/>
    </row>
    <row r="194" spans="1:43" s="616" customFormat="1" ht="41.25" hidden="1" customHeight="1" x14ac:dyDescent="0.2">
      <c r="A194" s="567">
        <v>182</v>
      </c>
      <c r="B194" s="235"/>
      <c r="C194" s="630" t="s">
        <v>1491</v>
      </c>
      <c r="D194" s="623" t="s">
        <v>1405</v>
      </c>
      <c r="E194" s="623"/>
      <c r="F194" s="235" t="s">
        <v>1466</v>
      </c>
      <c r="G194" s="623"/>
      <c r="H194" s="235"/>
      <c r="I194" s="235"/>
      <c r="J194" s="235"/>
      <c r="K194" s="235"/>
      <c r="L194" s="235"/>
      <c r="M194" s="745">
        <v>10</v>
      </c>
      <c r="N194" s="83"/>
      <c r="O194" s="83"/>
      <c r="P194" s="83"/>
      <c r="Q194" s="83"/>
      <c r="R194" s="623">
        <v>2018</v>
      </c>
      <c r="S194" s="623" t="s">
        <v>81</v>
      </c>
      <c r="T194" s="623"/>
      <c r="U194" s="622"/>
      <c r="V194" s="622"/>
      <c r="W194" s="622"/>
      <c r="X194" s="737">
        <v>1521006.1402563825</v>
      </c>
      <c r="Y194" s="623" t="s">
        <v>421</v>
      </c>
      <c r="Z194" s="623"/>
      <c r="AA194" s="824"/>
      <c r="AB194" s="633"/>
      <c r="AC194" s="623"/>
      <c r="AD194" s="622"/>
      <c r="AE194" s="631"/>
      <c r="AF194" s="617"/>
      <c r="AG194" s="618"/>
      <c r="AH194" s="618"/>
      <c r="AI194" s="663"/>
      <c r="AJ194" s="286"/>
      <c r="AK194" s="286"/>
      <c r="AL194" s="286"/>
      <c r="AM194" s="286"/>
      <c r="AN194" s="286"/>
      <c r="AO194" s="286"/>
      <c r="AP194" s="286"/>
      <c r="AQ194" s="286"/>
    </row>
    <row r="195" spans="1:43" s="616" customFormat="1" ht="41.25" hidden="1" customHeight="1" x14ac:dyDescent="0.2">
      <c r="A195" s="567">
        <v>183</v>
      </c>
      <c r="B195" s="235"/>
      <c r="C195" s="630" t="s">
        <v>1491</v>
      </c>
      <c r="D195" s="623" t="s">
        <v>1405</v>
      </c>
      <c r="E195" s="623"/>
      <c r="F195" s="235" t="s">
        <v>1467</v>
      </c>
      <c r="G195" s="623"/>
      <c r="H195" s="235"/>
      <c r="I195" s="235"/>
      <c r="J195" s="235"/>
      <c r="K195" s="235"/>
      <c r="L195" s="235"/>
      <c r="M195" s="745">
        <v>10</v>
      </c>
      <c r="N195" s="83"/>
      <c r="O195" s="83"/>
      <c r="P195" s="83"/>
      <c r="Q195" s="83"/>
      <c r="R195" s="623">
        <v>2018</v>
      </c>
      <c r="S195" s="623" t="s">
        <v>81</v>
      </c>
      <c r="T195" s="623"/>
      <c r="U195" s="622"/>
      <c r="V195" s="622"/>
      <c r="W195" s="622"/>
      <c r="X195" s="737">
        <v>1977307.9823332974</v>
      </c>
      <c r="Y195" s="623" t="s">
        <v>421</v>
      </c>
      <c r="Z195" s="623"/>
      <c r="AA195" s="824"/>
      <c r="AB195" s="633"/>
      <c r="AC195" s="623"/>
      <c r="AD195" s="622"/>
      <c r="AE195" s="631"/>
      <c r="AF195" s="617"/>
      <c r="AG195" s="618"/>
      <c r="AH195" s="618"/>
      <c r="AI195" s="663"/>
      <c r="AJ195" s="286"/>
      <c r="AK195" s="286"/>
      <c r="AL195" s="286"/>
      <c r="AM195" s="286"/>
      <c r="AN195" s="286"/>
      <c r="AO195" s="286"/>
      <c r="AP195" s="286"/>
      <c r="AQ195" s="286"/>
    </row>
    <row r="196" spans="1:43" s="616" customFormat="1" ht="41.25" hidden="1" customHeight="1" x14ac:dyDescent="0.2">
      <c r="A196" s="567">
        <v>184</v>
      </c>
      <c r="B196" s="235"/>
      <c r="C196" s="630" t="s">
        <v>1397</v>
      </c>
      <c r="D196" s="623" t="s">
        <v>1301</v>
      </c>
      <c r="E196" s="623"/>
      <c r="F196" s="235" t="s">
        <v>1468</v>
      </c>
      <c r="G196" s="623"/>
      <c r="H196" s="235"/>
      <c r="I196" s="235"/>
      <c r="J196" s="235"/>
      <c r="K196" s="235"/>
      <c r="L196" s="235"/>
      <c r="M196" s="745">
        <v>5</v>
      </c>
      <c r="N196" s="83"/>
      <c r="O196" s="83"/>
      <c r="P196" s="83"/>
      <c r="Q196" s="83"/>
      <c r="R196" s="623">
        <v>2018</v>
      </c>
      <c r="S196" s="623" t="s">
        <v>81</v>
      </c>
      <c r="T196" s="623"/>
      <c r="U196" s="622"/>
      <c r="V196" s="622"/>
      <c r="W196" s="622"/>
      <c r="X196" s="737">
        <v>1028200.1508133147</v>
      </c>
      <c r="Y196" s="623" t="s">
        <v>421</v>
      </c>
      <c r="Z196" s="623"/>
      <c r="AA196" s="824"/>
      <c r="AB196" s="633"/>
      <c r="AC196" s="623"/>
      <c r="AD196" s="622"/>
      <c r="AE196" s="631"/>
      <c r="AF196" s="617"/>
      <c r="AG196" s="618"/>
      <c r="AH196" s="618"/>
      <c r="AI196" s="663"/>
      <c r="AJ196" s="286"/>
      <c r="AK196" s="286"/>
      <c r="AL196" s="286"/>
      <c r="AM196" s="286"/>
      <c r="AN196" s="286"/>
      <c r="AO196" s="286"/>
      <c r="AP196" s="286"/>
      <c r="AQ196" s="286"/>
    </row>
    <row r="197" spans="1:43" s="616" customFormat="1" ht="41.25" hidden="1" customHeight="1" x14ac:dyDescent="0.2">
      <c r="A197" s="567">
        <v>185</v>
      </c>
      <c r="B197" s="235"/>
      <c r="C197" s="630" t="s">
        <v>1491</v>
      </c>
      <c r="D197" s="623" t="s">
        <v>1405</v>
      </c>
      <c r="E197" s="623"/>
      <c r="F197" s="235" t="s">
        <v>1469</v>
      </c>
      <c r="G197" s="623"/>
      <c r="H197" s="235"/>
      <c r="I197" s="235"/>
      <c r="J197" s="235"/>
      <c r="K197" s="235"/>
      <c r="L197" s="235"/>
      <c r="M197" s="745">
        <v>10</v>
      </c>
      <c r="N197" s="83"/>
      <c r="O197" s="83"/>
      <c r="P197" s="83"/>
      <c r="Q197" s="83"/>
      <c r="R197" s="623">
        <v>2018</v>
      </c>
      <c r="S197" s="623" t="s">
        <v>81</v>
      </c>
      <c r="T197" s="623"/>
      <c r="U197" s="622"/>
      <c r="V197" s="622"/>
      <c r="W197" s="622"/>
      <c r="X197" s="737">
        <v>2048288.2688785952</v>
      </c>
      <c r="Y197" s="623" t="s">
        <v>421</v>
      </c>
      <c r="Z197" s="623"/>
      <c r="AA197" s="824"/>
      <c r="AB197" s="633"/>
      <c r="AC197" s="623"/>
      <c r="AD197" s="622"/>
      <c r="AE197" s="631"/>
      <c r="AF197" s="617"/>
      <c r="AG197" s="618"/>
      <c r="AH197" s="618"/>
      <c r="AI197" s="663"/>
      <c r="AJ197" s="286"/>
      <c r="AK197" s="286"/>
      <c r="AL197" s="286"/>
      <c r="AM197" s="286"/>
      <c r="AN197" s="286"/>
      <c r="AO197" s="286"/>
      <c r="AP197" s="286"/>
      <c r="AQ197" s="286"/>
    </row>
    <row r="198" spans="1:43" s="616" customFormat="1" ht="41.25" hidden="1" customHeight="1" x14ac:dyDescent="0.2">
      <c r="A198" s="567">
        <v>186</v>
      </c>
      <c r="B198" s="235"/>
      <c r="C198" s="630" t="s">
        <v>1401</v>
      </c>
      <c r="D198" s="623" t="s">
        <v>1402</v>
      </c>
      <c r="E198" s="623"/>
      <c r="F198" s="235" t="s">
        <v>1470</v>
      </c>
      <c r="G198" s="623"/>
      <c r="H198" s="235"/>
      <c r="I198" s="235"/>
      <c r="J198" s="235"/>
      <c r="K198" s="235"/>
      <c r="L198" s="235"/>
      <c r="M198" s="745">
        <v>5</v>
      </c>
      <c r="N198" s="83"/>
      <c r="O198" s="83"/>
      <c r="P198" s="83"/>
      <c r="Q198" s="83"/>
      <c r="R198" s="623">
        <v>2018</v>
      </c>
      <c r="S198" s="623" t="s">
        <v>81</v>
      </c>
      <c r="T198" s="623"/>
      <c r="U198" s="622"/>
      <c r="V198" s="622"/>
      <c r="W198" s="622"/>
      <c r="X198" s="737">
        <v>659102.66077776579</v>
      </c>
      <c r="Y198" s="623" t="s">
        <v>421</v>
      </c>
      <c r="Z198" s="623"/>
      <c r="AA198" s="824"/>
      <c r="AB198" s="633"/>
      <c r="AC198" s="623"/>
      <c r="AD198" s="622"/>
      <c r="AE198" s="631"/>
      <c r="AF198" s="617"/>
      <c r="AG198" s="618"/>
      <c r="AH198" s="618"/>
      <c r="AI198" s="663"/>
      <c r="AJ198" s="286"/>
      <c r="AK198" s="286"/>
      <c r="AL198" s="286"/>
      <c r="AM198" s="286"/>
      <c r="AN198" s="286"/>
      <c r="AO198" s="286"/>
      <c r="AP198" s="286"/>
      <c r="AQ198" s="286"/>
    </row>
    <row r="199" spans="1:43" s="616" customFormat="1" ht="41.25" hidden="1" customHeight="1" x14ac:dyDescent="0.2">
      <c r="A199" s="567">
        <v>187</v>
      </c>
      <c r="B199" s="235"/>
      <c r="C199" s="630" t="s">
        <v>1401</v>
      </c>
      <c r="D199" s="623" t="s">
        <v>1402</v>
      </c>
      <c r="E199" s="623"/>
      <c r="F199" s="235" t="s">
        <v>1471</v>
      </c>
      <c r="G199" s="623"/>
      <c r="H199" s="235"/>
      <c r="I199" s="235"/>
      <c r="J199" s="235"/>
      <c r="K199" s="235"/>
      <c r="L199" s="235"/>
      <c r="M199" s="745">
        <v>5</v>
      </c>
      <c r="N199" s="83"/>
      <c r="O199" s="83"/>
      <c r="P199" s="83"/>
      <c r="Q199" s="83"/>
      <c r="R199" s="623">
        <v>2018</v>
      </c>
      <c r="S199" s="623" t="s">
        <v>81</v>
      </c>
      <c r="T199" s="623"/>
      <c r="U199" s="622"/>
      <c r="V199" s="622"/>
      <c r="W199" s="622"/>
      <c r="X199" s="737">
        <v>645920.60756221053</v>
      </c>
      <c r="Y199" s="623" t="s">
        <v>421</v>
      </c>
      <c r="Z199" s="623"/>
      <c r="AA199" s="824"/>
      <c r="AB199" s="633"/>
      <c r="AC199" s="623"/>
      <c r="AD199" s="622"/>
      <c r="AE199" s="631"/>
      <c r="AF199" s="617"/>
      <c r="AG199" s="618"/>
      <c r="AH199" s="618"/>
      <c r="AI199" s="663"/>
      <c r="AJ199" s="286"/>
      <c r="AK199" s="286"/>
      <c r="AL199" s="286"/>
      <c r="AM199" s="286"/>
      <c r="AN199" s="286"/>
      <c r="AO199" s="286"/>
      <c r="AP199" s="286"/>
      <c r="AQ199" s="286"/>
    </row>
    <row r="200" spans="1:43" s="616" customFormat="1" ht="41.25" hidden="1" customHeight="1" x14ac:dyDescent="0.2">
      <c r="A200" s="567">
        <v>188</v>
      </c>
      <c r="B200" s="235"/>
      <c r="C200" s="630" t="s">
        <v>1491</v>
      </c>
      <c r="D200" s="623" t="s">
        <v>1405</v>
      </c>
      <c r="E200" s="623"/>
      <c r="F200" s="235" t="s">
        <v>1472</v>
      </c>
      <c r="G200" s="623"/>
      <c r="H200" s="235"/>
      <c r="I200" s="235"/>
      <c r="J200" s="235"/>
      <c r="K200" s="235"/>
      <c r="L200" s="235"/>
      <c r="M200" s="745">
        <v>5</v>
      </c>
      <c r="N200" s="83"/>
      <c r="O200" s="83"/>
      <c r="P200" s="83"/>
      <c r="Q200" s="83"/>
      <c r="R200" s="623">
        <v>2018</v>
      </c>
      <c r="S200" s="623" t="s">
        <v>81</v>
      </c>
      <c r="T200" s="623"/>
      <c r="U200" s="622"/>
      <c r="V200" s="622"/>
      <c r="W200" s="622"/>
      <c r="X200" s="737">
        <v>1014004.0935042551</v>
      </c>
      <c r="Y200" s="623" t="s">
        <v>421</v>
      </c>
      <c r="Z200" s="623"/>
      <c r="AA200" s="824"/>
      <c r="AB200" s="633"/>
      <c r="AC200" s="623"/>
      <c r="AD200" s="622"/>
      <c r="AE200" s="631"/>
      <c r="AF200" s="617"/>
      <c r="AG200" s="618"/>
      <c r="AH200" s="618"/>
      <c r="AI200" s="663"/>
      <c r="AJ200" s="286"/>
      <c r="AK200" s="286"/>
      <c r="AL200" s="286"/>
      <c r="AM200" s="286"/>
      <c r="AN200" s="286"/>
      <c r="AO200" s="286"/>
      <c r="AP200" s="286"/>
      <c r="AQ200" s="286"/>
    </row>
    <row r="201" spans="1:43" s="616" customFormat="1" ht="41.25" hidden="1" customHeight="1" x14ac:dyDescent="0.2">
      <c r="A201" s="567">
        <v>189</v>
      </c>
      <c r="B201" s="235"/>
      <c r="C201" s="630" t="s">
        <v>1491</v>
      </c>
      <c r="D201" s="623" t="s">
        <v>1405</v>
      </c>
      <c r="E201" s="623"/>
      <c r="F201" s="235" t="s">
        <v>1473</v>
      </c>
      <c r="G201" s="623"/>
      <c r="H201" s="235"/>
      <c r="I201" s="235"/>
      <c r="J201" s="235"/>
      <c r="K201" s="235"/>
      <c r="L201" s="235"/>
      <c r="M201" s="745">
        <v>10</v>
      </c>
      <c r="N201" s="83"/>
      <c r="O201" s="83"/>
      <c r="P201" s="83"/>
      <c r="Q201" s="83"/>
      <c r="R201" s="623">
        <v>2018</v>
      </c>
      <c r="S201" s="623" t="s">
        <v>81</v>
      </c>
      <c r="T201" s="623"/>
      <c r="U201" s="622"/>
      <c r="V201" s="622"/>
      <c r="W201" s="622"/>
      <c r="X201" s="737">
        <v>1652826.6724119359</v>
      </c>
      <c r="Y201" s="623" t="s">
        <v>421</v>
      </c>
      <c r="Z201" s="623"/>
      <c r="AA201" s="824"/>
      <c r="AB201" s="633"/>
      <c r="AC201" s="623"/>
      <c r="AD201" s="622"/>
      <c r="AE201" s="631"/>
      <c r="AF201" s="617"/>
      <c r="AG201" s="618"/>
      <c r="AH201" s="618"/>
      <c r="AI201" s="663"/>
      <c r="AJ201" s="286"/>
      <c r="AK201" s="286"/>
      <c r="AL201" s="286"/>
      <c r="AM201" s="286"/>
      <c r="AN201" s="286"/>
      <c r="AO201" s="286"/>
      <c r="AP201" s="286"/>
      <c r="AQ201" s="286"/>
    </row>
    <row r="202" spans="1:43" s="616" customFormat="1" ht="41.25" hidden="1" customHeight="1" x14ac:dyDescent="0.2">
      <c r="A202" s="567">
        <v>190</v>
      </c>
      <c r="B202" s="235"/>
      <c r="C202" s="630" t="s">
        <v>1491</v>
      </c>
      <c r="D202" s="623" t="s">
        <v>1405</v>
      </c>
      <c r="E202" s="623"/>
      <c r="F202" s="235" t="s">
        <v>1474</v>
      </c>
      <c r="G202" s="623"/>
      <c r="H202" s="235"/>
      <c r="I202" s="235"/>
      <c r="J202" s="235"/>
      <c r="K202" s="235"/>
      <c r="L202" s="235"/>
      <c r="M202" s="745">
        <v>5</v>
      </c>
      <c r="N202" s="83"/>
      <c r="O202" s="83"/>
      <c r="P202" s="83"/>
      <c r="Q202" s="83"/>
      <c r="R202" s="623">
        <v>2018</v>
      </c>
      <c r="S202" s="623" t="s">
        <v>81</v>
      </c>
      <c r="T202" s="623"/>
      <c r="U202" s="622"/>
      <c r="V202" s="622"/>
      <c r="W202" s="622"/>
      <c r="X202" s="737">
        <v>659102.66077776579</v>
      </c>
      <c r="Y202" s="623" t="s">
        <v>421</v>
      </c>
      <c r="Z202" s="623"/>
      <c r="AA202" s="824"/>
      <c r="AB202" s="633"/>
      <c r="AC202" s="623"/>
      <c r="AD202" s="622"/>
      <c r="AE202" s="631"/>
      <c r="AF202" s="617"/>
      <c r="AG202" s="618"/>
      <c r="AH202" s="618"/>
      <c r="AI202" s="663"/>
      <c r="AJ202" s="286"/>
      <c r="AK202" s="286"/>
      <c r="AL202" s="286"/>
      <c r="AM202" s="286"/>
      <c r="AN202" s="286"/>
      <c r="AO202" s="286"/>
      <c r="AP202" s="286"/>
      <c r="AQ202" s="286"/>
    </row>
    <row r="203" spans="1:43" s="616" customFormat="1" ht="41.25" hidden="1" customHeight="1" x14ac:dyDescent="0.2">
      <c r="A203" s="567">
        <v>191</v>
      </c>
      <c r="B203" s="235"/>
      <c r="C203" s="630" t="s">
        <v>1491</v>
      </c>
      <c r="D203" s="623" t="s">
        <v>1405</v>
      </c>
      <c r="E203" s="623"/>
      <c r="F203" s="235" t="s">
        <v>1475</v>
      </c>
      <c r="G203" s="623"/>
      <c r="H203" s="235"/>
      <c r="I203" s="235"/>
      <c r="J203" s="235"/>
      <c r="K203" s="235"/>
      <c r="L203" s="235"/>
      <c r="M203" s="745">
        <v>10</v>
      </c>
      <c r="N203" s="83"/>
      <c r="O203" s="83"/>
      <c r="P203" s="83"/>
      <c r="Q203" s="83"/>
      <c r="R203" s="623">
        <v>2018</v>
      </c>
      <c r="S203" s="623" t="s">
        <v>81</v>
      </c>
      <c r="T203" s="623"/>
      <c r="U203" s="622"/>
      <c r="V203" s="622"/>
      <c r="W203" s="622"/>
      <c r="X203" s="737">
        <v>1357751.4812021975</v>
      </c>
      <c r="Y203" s="623" t="s">
        <v>421</v>
      </c>
      <c r="Z203" s="623"/>
      <c r="AA203" s="824"/>
      <c r="AB203" s="633"/>
      <c r="AC203" s="623"/>
      <c r="AD203" s="622"/>
      <c r="AE203" s="631"/>
      <c r="AF203" s="617"/>
      <c r="AG203" s="618"/>
      <c r="AH203" s="618"/>
      <c r="AI203" s="663"/>
      <c r="AJ203" s="286"/>
      <c r="AK203" s="286"/>
      <c r="AL203" s="286"/>
      <c r="AM203" s="286"/>
      <c r="AN203" s="286"/>
      <c r="AO203" s="286"/>
      <c r="AP203" s="286"/>
      <c r="AQ203" s="286"/>
    </row>
    <row r="204" spans="1:43" s="616" customFormat="1" ht="41.25" hidden="1" customHeight="1" x14ac:dyDescent="0.2">
      <c r="A204" s="567">
        <v>192</v>
      </c>
      <c r="B204" s="235"/>
      <c r="C204" s="630" t="s">
        <v>1491</v>
      </c>
      <c r="D204" s="623" t="s">
        <v>1405</v>
      </c>
      <c r="E204" s="623"/>
      <c r="F204" s="235" t="s">
        <v>1476</v>
      </c>
      <c r="G204" s="623"/>
      <c r="H204" s="235"/>
      <c r="I204" s="235"/>
      <c r="J204" s="235"/>
      <c r="K204" s="235"/>
      <c r="L204" s="235"/>
      <c r="M204" s="745">
        <v>10</v>
      </c>
      <c r="N204" s="83"/>
      <c r="O204" s="83"/>
      <c r="P204" s="83"/>
      <c r="Q204" s="83"/>
      <c r="R204" s="623">
        <v>2018</v>
      </c>
      <c r="S204" s="623" t="s">
        <v>81</v>
      </c>
      <c r="T204" s="623"/>
      <c r="U204" s="622"/>
      <c r="V204" s="622"/>
      <c r="W204" s="622"/>
      <c r="X204" s="737">
        <v>4360217.6020682966</v>
      </c>
      <c r="Y204" s="623" t="s">
        <v>421</v>
      </c>
      <c r="Z204" s="623"/>
      <c r="AA204" s="824"/>
      <c r="AB204" s="633"/>
      <c r="AC204" s="623"/>
      <c r="AD204" s="622"/>
      <c r="AE204" s="631"/>
      <c r="AF204" s="617"/>
      <c r="AG204" s="618"/>
      <c r="AH204" s="618"/>
      <c r="AI204" s="663"/>
      <c r="AJ204" s="286"/>
      <c r="AK204" s="286"/>
      <c r="AL204" s="286"/>
      <c r="AM204" s="286"/>
      <c r="AN204" s="286"/>
      <c r="AO204" s="286"/>
      <c r="AP204" s="286"/>
      <c r="AQ204" s="286"/>
    </row>
    <row r="205" spans="1:43" s="616" customFormat="1" ht="41.25" hidden="1" customHeight="1" x14ac:dyDescent="0.2">
      <c r="A205" s="567">
        <v>193</v>
      </c>
      <c r="B205" s="235"/>
      <c r="C205" s="630" t="s">
        <v>1491</v>
      </c>
      <c r="D205" s="623" t="s">
        <v>1405</v>
      </c>
      <c r="E205" s="623"/>
      <c r="F205" s="235" t="s">
        <v>1477</v>
      </c>
      <c r="G205" s="623"/>
      <c r="H205" s="235"/>
      <c r="I205" s="235"/>
      <c r="J205" s="235"/>
      <c r="K205" s="235"/>
      <c r="L205" s="235"/>
      <c r="M205" s="745">
        <v>10</v>
      </c>
      <c r="N205" s="83"/>
      <c r="O205" s="83"/>
      <c r="P205" s="83"/>
      <c r="Q205" s="83"/>
      <c r="R205" s="623">
        <v>2018</v>
      </c>
      <c r="S205" s="623" t="s">
        <v>81</v>
      </c>
      <c r="T205" s="623"/>
      <c r="U205" s="622"/>
      <c r="V205" s="622"/>
      <c r="W205" s="622"/>
      <c r="X205" s="737">
        <v>2230809.0057093613</v>
      </c>
      <c r="Y205" s="623" t="s">
        <v>421</v>
      </c>
      <c r="Z205" s="623"/>
      <c r="AA205" s="824"/>
      <c r="AB205" s="633"/>
      <c r="AC205" s="623"/>
      <c r="AD205" s="622"/>
      <c r="AE205" s="631"/>
      <c r="AF205" s="617"/>
      <c r="AG205" s="618"/>
      <c r="AH205" s="618"/>
      <c r="AI205" s="663"/>
      <c r="AJ205" s="286"/>
      <c r="AK205" s="286"/>
      <c r="AL205" s="286"/>
      <c r="AM205" s="286"/>
      <c r="AN205" s="286"/>
      <c r="AO205" s="286"/>
      <c r="AP205" s="286"/>
      <c r="AQ205" s="286"/>
    </row>
    <row r="206" spans="1:43" s="616" customFormat="1" ht="41.25" hidden="1" customHeight="1" x14ac:dyDescent="0.2">
      <c r="A206" s="567">
        <v>194</v>
      </c>
      <c r="B206" s="235"/>
      <c r="C206" s="630" t="s">
        <v>1410</v>
      </c>
      <c r="D206" s="623" t="s">
        <v>1329</v>
      </c>
      <c r="E206" s="623"/>
      <c r="F206" s="235" t="s">
        <v>1478</v>
      </c>
      <c r="G206" s="623"/>
      <c r="H206" s="235"/>
      <c r="I206" s="235"/>
      <c r="J206" s="235"/>
      <c r="K206" s="235"/>
      <c r="L206" s="235"/>
      <c r="M206" s="745">
        <v>5</v>
      </c>
      <c r="N206" s="83"/>
      <c r="O206" s="83"/>
      <c r="P206" s="83"/>
      <c r="Q206" s="83"/>
      <c r="R206" s="623">
        <v>2018</v>
      </c>
      <c r="S206" s="623" t="s">
        <v>81</v>
      </c>
      <c r="T206" s="623"/>
      <c r="U206" s="622"/>
      <c r="V206" s="622"/>
      <c r="W206" s="622"/>
      <c r="X206" s="737">
        <v>1133656.5765377572</v>
      </c>
      <c r="Y206" s="623" t="s">
        <v>421</v>
      </c>
      <c r="Z206" s="623"/>
      <c r="AA206" s="824"/>
      <c r="AB206" s="633"/>
      <c r="AC206" s="623"/>
      <c r="AD206" s="622"/>
      <c r="AE206" s="631"/>
      <c r="AF206" s="617"/>
      <c r="AG206" s="618"/>
      <c r="AH206" s="618"/>
      <c r="AI206" s="663"/>
      <c r="AJ206" s="286"/>
      <c r="AK206" s="286"/>
      <c r="AL206" s="286"/>
      <c r="AM206" s="286"/>
      <c r="AN206" s="286"/>
      <c r="AO206" s="286"/>
      <c r="AP206" s="286"/>
      <c r="AQ206" s="286"/>
    </row>
    <row r="207" spans="1:43" s="616" customFormat="1" ht="41.25" hidden="1" customHeight="1" x14ac:dyDescent="0.2">
      <c r="A207" s="567">
        <v>195</v>
      </c>
      <c r="B207" s="235"/>
      <c r="C207" s="630" t="s">
        <v>1408</v>
      </c>
      <c r="D207" s="623" t="s">
        <v>1303</v>
      </c>
      <c r="E207" s="623"/>
      <c r="F207" s="235" t="s">
        <v>1479</v>
      </c>
      <c r="G207" s="623"/>
      <c r="H207" s="235"/>
      <c r="I207" s="235"/>
      <c r="J207" s="235"/>
      <c r="K207" s="235"/>
      <c r="L207" s="235"/>
      <c r="M207" s="745">
        <v>5</v>
      </c>
      <c r="N207" s="83"/>
      <c r="O207" s="83"/>
      <c r="P207" s="83"/>
      <c r="Q207" s="83"/>
      <c r="R207" s="623">
        <v>2018</v>
      </c>
      <c r="S207" s="623" t="s">
        <v>81</v>
      </c>
      <c r="T207" s="623"/>
      <c r="U207" s="622"/>
      <c r="V207" s="622"/>
      <c r="W207" s="622"/>
      <c r="X207" s="737">
        <v>1749157.06129484</v>
      </c>
      <c r="Y207" s="623" t="s">
        <v>421</v>
      </c>
      <c r="Z207" s="623"/>
      <c r="AA207" s="824"/>
      <c r="AB207" s="633"/>
      <c r="AC207" s="623"/>
      <c r="AD207" s="622"/>
      <c r="AE207" s="631"/>
      <c r="AF207" s="617"/>
      <c r="AG207" s="618"/>
      <c r="AH207" s="618"/>
      <c r="AI207" s="663"/>
      <c r="AJ207" s="286"/>
      <c r="AK207" s="286"/>
      <c r="AL207" s="286"/>
      <c r="AM207" s="286"/>
      <c r="AN207" s="286"/>
      <c r="AO207" s="286"/>
      <c r="AP207" s="286"/>
      <c r="AQ207" s="286"/>
    </row>
    <row r="208" spans="1:43" s="616" customFormat="1" ht="41.25" hidden="1" customHeight="1" x14ac:dyDescent="0.2">
      <c r="A208" s="567">
        <v>196</v>
      </c>
      <c r="B208" s="235"/>
      <c r="C208" s="630" t="s">
        <v>1401</v>
      </c>
      <c r="D208" s="623" t="s">
        <v>1402</v>
      </c>
      <c r="E208" s="623"/>
      <c r="F208" s="235" t="s">
        <v>1480</v>
      </c>
      <c r="G208" s="623"/>
      <c r="H208" s="235"/>
      <c r="I208" s="235"/>
      <c r="J208" s="235"/>
      <c r="K208" s="235"/>
      <c r="L208" s="235"/>
      <c r="M208" s="745">
        <v>5</v>
      </c>
      <c r="N208" s="83"/>
      <c r="O208" s="83"/>
      <c r="P208" s="83"/>
      <c r="Q208" s="83"/>
      <c r="R208" s="623">
        <v>2018</v>
      </c>
      <c r="S208" s="623" t="s">
        <v>81</v>
      </c>
      <c r="T208" s="623"/>
      <c r="U208" s="622"/>
      <c r="V208" s="622"/>
      <c r="W208" s="622"/>
      <c r="X208" s="737">
        <v>709802.86545297853</v>
      </c>
      <c r="Y208" s="623" t="s">
        <v>421</v>
      </c>
      <c r="Z208" s="623"/>
      <c r="AA208" s="824"/>
      <c r="AB208" s="633"/>
      <c r="AC208" s="623"/>
      <c r="AD208" s="622"/>
      <c r="AE208" s="631"/>
      <c r="AF208" s="617"/>
      <c r="AG208" s="618"/>
      <c r="AH208" s="618"/>
      <c r="AI208" s="663"/>
      <c r="AJ208" s="286"/>
      <c r="AK208" s="286"/>
      <c r="AL208" s="286"/>
      <c r="AM208" s="286"/>
      <c r="AN208" s="286"/>
      <c r="AO208" s="286"/>
      <c r="AP208" s="286"/>
      <c r="AQ208" s="286"/>
    </row>
    <row r="209" spans="1:43" s="616" customFormat="1" ht="41.25" hidden="1" customHeight="1" x14ac:dyDescent="0.2">
      <c r="A209" s="567">
        <v>197</v>
      </c>
      <c r="B209" s="235"/>
      <c r="C209" s="630" t="s">
        <v>1401</v>
      </c>
      <c r="D209" s="623" t="s">
        <v>1402</v>
      </c>
      <c r="E209" s="623"/>
      <c r="F209" s="235" t="s">
        <v>1481</v>
      </c>
      <c r="G209" s="623"/>
      <c r="H209" s="235"/>
      <c r="I209" s="235"/>
      <c r="J209" s="235"/>
      <c r="K209" s="235"/>
      <c r="L209" s="235"/>
      <c r="M209" s="745">
        <v>5</v>
      </c>
      <c r="N209" s="83"/>
      <c r="O209" s="83"/>
      <c r="P209" s="83"/>
      <c r="Q209" s="83"/>
      <c r="R209" s="623">
        <v>2018</v>
      </c>
      <c r="S209" s="623" t="s">
        <v>81</v>
      </c>
      <c r="T209" s="623"/>
      <c r="U209" s="622"/>
      <c r="V209" s="622"/>
      <c r="W209" s="622"/>
      <c r="X209" s="737">
        <v>659102.66077776579</v>
      </c>
      <c r="Y209" s="623" t="s">
        <v>421</v>
      </c>
      <c r="Z209" s="623"/>
      <c r="AA209" s="824"/>
      <c r="AB209" s="633"/>
      <c r="AC209" s="623"/>
      <c r="AD209" s="622"/>
      <c r="AE209" s="631"/>
      <c r="AF209" s="617"/>
      <c r="AG209" s="618"/>
      <c r="AH209" s="618"/>
      <c r="AI209" s="663"/>
      <c r="AJ209" s="286"/>
      <c r="AK209" s="286"/>
      <c r="AL209" s="286"/>
      <c r="AM209" s="286"/>
      <c r="AN209" s="286"/>
      <c r="AO209" s="286"/>
      <c r="AP209" s="286"/>
      <c r="AQ209" s="286"/>
    </row>
    <row r="210" spans="1:43" s="616" customFormat="1" ht="41.25" hidden="1" customHeight="1" x14ac:dyDescent="0.2">
      <c r="A210" s="567">
        <v>198</v>
      </c>
      <c r="B210" s="235"/>
      <c r="C210" s="630" t="s">
        <v>1401</v>
      </c>
      <c r="D210" s="623" t="s">
        <v>1402</v>
      </c>
      <c r="E210" s="623"/>
      <c r="F210" s="235" t="s">
        <v>1482</v>
      </c>
      <c r="G210" s="623"/>
      <c r="H210" s="235"/>
      <c r="I210" s="235"/>
      <c r="J210" s="235"/>
      <c r="K210" s="235"/>
      <c r="L210" s="235"/>
      <c r="M210" s="745">
        <v>5</v>
      </c>
      <c r="N210" s="83"/>
      <c r="O210" s="83"/>
      <c r="P210" s="83"/>
      <c r="Q210" s="83"/>
      <c r="R210" s="623">
        <v>2018</v>
      </c>
      <c r="S210" s="623" t="s">
        <v>81</v>
      </c>
      <c r="T210" s="623"/>
      <c r="U210" s="622"/>
      <c r="V210" s="622"/>
      <c r="W210" s="622"/>
      <c r="X210" s="737">
        <v>544013.1961650328</v>
      </c>
      <c r="Y210" s="623" t="s">
        <v>421</v>
      </c>
      <c r="Z210" s="623"/>
      <c r="AA210" s="824"/>
      <c r="AB210" s="633"/>
      <c r="AC210" s="623"/>
      <c r="AD210" s="622"/>
      <c r="AE210" s="631"/>
      <c r="AF210" s="617"/>
      <c r="AG210" s="618"/>
      <c r="AH210" s="618"/>
      <c r="AI210" s="663"/>
      <c r="AJ210" s="286"/>
      <c r="AK210" s="286"/>
      <c r="AL210" s="286"/>
      <c r="AM210" s="286"/>
      <c r="AN210" s="286"/>
      <c r="AO210" s="286"/>
      <c r="AP210" s="286"/>
      <c r="AQ210" s="286"/>
    </row>
    <row r="211" spans="1:43" s="616" customFormat="1" ht="41.25" hidden="1" customHeight="1" x14ac:dyDescent="0.2">
      <c r="A211" s="567">
        <v>199</v>
      </c>
      <c r="B211" s="235"/>
      <c r="C211" s="630" t="s">
        <v>1401</v>
      </c>
      <c r="D211" s="623" t="s">
        <v>1402</v>
      </c>
      <c r="E211" s="623"/>
      <c r="F211" s="235" t="s">
        <v>1483</v>
      </c>
      <c r="G211" s="623"/>
      <c r="H211" s="235"/>
      <c r="I211" s="235"/>
      <c r="J211" s="235"/>
      <c r="K211" s="235"/>
      <c r="L211" s="235"/>
      <c r="M211" s="745">
        <v>5</v>
      </c>
      <c r="N211" s="83"/>
      <c r="O211" s="83"/>
      <c r="P211" s="83"/>
      <c r="Q211" s="83"/>
      <c r="R211" s="623">
        <v>2018</v>
      </c>
      <c r="S211" s="623" t="s">
        <v>81</v>
      </c>
      <c r="T211" s="623"/>
      <c r="U211" s="622"/>
      <c r="V211" s="622"/>
      <c r="W211" s="622"/>
      <c r="X211" s="737">
        <v>659102.66077776579</v>
      </c>
      <c r="Y211" s="623" t="s">
        <v>421</v>
      </c>
      <c r="Z211" s="623"/>
      <c r="AA211" s="824"/>
      <c r="AB211" s="633"/>
      <c r="AC211" s="623"/>
      <c r="AD211" s="622"/>
      <c r="AE211" s="631"/>
      <c r="AF211" s="617"/>
      <c r="AG211" s="618"/>
      <c r="AH211" s="618"/>
      <c r="AI211" s="663"/>
      <c r="AJ211" s="286"/>
      <c r="AK211" s="286"/>
      <c r="AL211" s="286"/>
      <c r="AM211" s="286"/>
      <c r="AN211" s="286"/>
      <c r="AO211" s="286"/>
      <c r="AP211" s="286"/>
      <c r="AQ211" s="286"/>
    </row>
    <row r="212" spans="1:43" s="616" customFormat="1" ht="41.25" hidden="1" customHeight="1" x14ac:dyDescent="0.2">
      <c r="A212" s="567">
        <v>200</v>
      </c>
      <c r="B212" s="235"/>
      <c r="C212" s="630" t="s">
        <v>1401</v>
      </c>
      <c r="D212" s="623" t="s">
        <v>1402</v>
      </c>
      <c r="E212" s="623"/>
      <c r="F212" s="235" t="s">
        <v>1484</v>
      </c>
      <c r="G212" s="623"/>
      <c r="H212" s="235"/>
      <c r="I212" s="235"/>
      <c r="J212" s="235"/>
      <c r="K212" s="235"/>
      <c r="L212" s="235"/>
      <c r="M212" s="745">
        <v>5</v>
      </c>
      <c r="N212" s="83"/>
      <c r="O212" s="83"/>
      <c r="P212" s="83"/>
      <c r="Q212" s="83"/>
      <c r="R212" s="623">
        <v>2018</v>
      </c>
      <c r="S212" s="623" t="s">
        <v>81</v>
      </c>
      <c r="T212" s="623"/>
      <c r="U212" s="622"/>
      <c r="V212" s="622"/>
      <c r="W212" s="622"/>
      <c r="X212" s="737">
        <v>669242.70171280834</v>
      </c>
      <c r="Y212" s="623" t="s">
        <v>421</v>
      </c>
      <c r="Z212" s="623"/>
      <c r="AA212" s="824"/>
      <c r="AB212" s="633"/>
      <c r="AC212" s="623"/>
      <c r="AD212" s="622"/>
      <c r="AE212" s="631"/>
      <c r="AF212" s="617"/>
      <c r="AG212" s="618"/>
      <c r="AH212" s="618"/>
      <c r="AI212" s="663"/>
      <c r="AJ212" s="286"/>
      <c r="AK212" s="286"/>
      <c r="AL212" s="286"/>
      <c r="AM212" s="286"/>
      <c r="AN212" s="286"/>
      <c r="AO212" s="286"/>
      <c r="AP212" s="286"/>
      <c r="AQ212" s="286"/>
    </row>
    <row r="213" spans="1:43" s="616" customFormat="1" ht="41.25" hidden="1" customHeight="1" x14ac:dyDescent="0.2">
      <c r="A213" s="567">
        <v>201</v>
      </c>
      <c r="B213" s="235"/>
      <c r="C213" s="630" t="s">
        <v>1398</v>
      </c>
      <c r="D213" s="623" t="s">
        <v>1309</v>
      </c>
      <c r="E213" s="623"/>
      <c r="F213" s="235" t="s">
        <v>1485</v>
      </c>
      <c r="G213" s="623"/>
      <c r="H213" s="235"/>
      <c r="I213" s="235"/>
      <c r="J213" s="235"/>
      <c r="K213" s="235"/>
      <c r="L213" s="235"/>
      <c r="M213" s="745">
        <v>5</v>
      </c>
      <c r="N213" s="83"/>
      <c r="O213" s="83"/>
      <c r="P213" s="83"/>
      <c r="Q213" s="83"/>
      <c r="R213" s="623">
        <v>2018</v>
      </c>
      <c r="S213" s="623" t="s">
        <v>81</v>
      </c>
      <c r="T213" s="623"/>
      <c r="U213" s="622"/>
      <c r="V213" s="622"/>
      <c r="W213" s="622"/>
      <c r="X213" s="737">
        <v>1133656.5765377572</v>
      </c>
      <c r="Y213" s="623" t="s">
        <v>421</v>
      </c>
      <c r="Z213" s="623"/>
      <c r="AA213" s="824"/>
      <c r="AB213" s="633"/>
      <c r="AC213" s="623"/>
      <c r="AD213" s="622"/>
      <c r="AE213" s="631"/>
      <c r="AF213" s="617"/>
      <c r="AG213" s="618"/>
      <c r="AH213" s="618"/>
      <c r="AI213" s="663"/>
      <c r="AJ213" s="286"/>
      <c r="AK213" s="286"/>
      <c r="AL213" s="286"/>
      <c r="AM213" s="286"/>
      <c r="AN213" s="286"/>
      <c r="AO213" s="286"/>
      <c r="AP213" s="286"/>
      <c r="AQ213" s="286"/>
    </row>
    <row r="214" spans="1:43" s="616" customFormat="1" ht="41.25" hidden="1" customHeight="1" x14ac:dyDescent="0.2">
      <c r="A214" s="567">
        <v>202</v>
      </c>
      <c r="B214" s="235"/>
      <c r="C214" s="630" t="s">
        <v>1412</v>
      </c>
      <c r="D214" s="623" t="s">
        <v>1413</v>
      </c>
      <c r="E214" s="623"/>
      <c r="F214" s="235" t="s">
        <v>1486</v>
      </c>
      <c r="G214" s="623"/>
      <c r="H214" s="235"/>
      <c r="I214" s="235"/>
      <c r="J214" s="235"/>
      <c r="K214" s="235"/>
      <c r="L214" s="235"/>
      <c r="M214" s="745">
        <v>5</v>
      </c>
      <c r="N214" s="83"/>
      <c r="O214" s="83"/>
      <c r="P214" s="83"/>
      <c r="Q214" s="83"/>
      <c r="R214" s="623">
        <v>2018</v>
      </c>
      <c r="S214" s="623" t="s">
        <v>81</v>
      </c>
      <c r="T214" s="623"/>
      <c r="U214" s="622"/>
      <c r="V214" s="622"/>
      <c r="W214" s="622"/>
      <c r="X214" s="737">
        <v>2217880.4535171818</v>
      </c>
      <c r="Y214" s="623" t="s">
        <v>421</v>
      </c>
      <c r="Z214" s="623"/>
      <c r="AA214" s="824"/>
      <c r="AB214" s="633"/>
      <c r="AC214" s="623"/>
      <c r="AD214" s="622"/>
      <c r="AE214" s="631"/>
      <c r="AF214" s="617"/>
      <c r="AG214" s="618"/>
      <c r="AH214" s="618"/>
      <c r="AI214" s="663"/>
      <c r="AJ214" s="286"/>
      <c r="AK214" s="286"/>
      <c r="AL214" s="286"/>
      <c r="AM214" s="286"/>
      <c r="AN214" s="286"/>
      <c r="AO214" s="286"/>
      <c r="AP214" s="286"/>
      <c r="AQ214" s="286"/>
    </row>
    <row r="215" spans="1:43" s="616" customFormat="1" ht="41.25" hidden="1" customHeight="1" x14ac:dyDescent="0.2">
      <c r="A215" s="567">
        <v>203</v>
      </c>
      <c r="B215" s="235"/>
      <c r="C215" s="630" t="s">
        <v>1407</v>
      </c>
      <c r="D215" s="623" t="s">
        <v>1310</v>
      </c>
      <c r="E215" s="623"/>
      <c r="F215" s="235" t="s">
        <v>1487</v>
      </c>
      <c r="G215" s="623"/>
      <c r="H215" s="235"/>
      <c r="I215" s="235"/>
      <c r="J215" s="235"/>
      <c r="K215" s="235"/>
      <c r="L215" s="235"/>
      <c r="M215" s="745">
        <v>5</v>
      </c>
      <c r="N215" s="83"/>
      <c r="O215" s="83"/>
      <c r="P215" s="83"/>
      <c r="Q215" s="83"/>
      <c r="R215" s="623">
        <v>2018</v>
      </c>
      <c r="S215" s="623" t="s">
        <v>81</v>
      </c>
      <c r="T215" s="623"/>
      <c r="U215" s="622"/>
      <c r="V215" s="622"/>
      <c r="W215" s="622"/>
      <c r="X215" s="737">
        <v>1521006.1402563825</v>
      </c>
      <c r="Y215" s="623" t="s">
        <v>421</v>
      </c>
      <c r="Z215" s="623"/>
      <c r="AA215" s="824"/>
      <c r="AB215" s="633"/>
      <c r="AC215" s="623"/>
      <c r="AD215" s="622"/>
      <c r="AE215" s="631"/>
      <c r="AF215" s="617"/>
      <c r="AG215" s="618"/>
      <c r="AH215" s="618"/>
      <c r="AI215" s="663"/>
      <c r="AJ215" s="286"/>
      <c r="AK215" s="286"/>
      <c r="AL215" s="286"/>
      <c r="AM215" s="286"/>
      <c r="AN215" s="286"/>
      <c r="AO215" s="286"/>
      <c r="AP215" s="286"/>
      <c r="AQ215" s="286"/>
    </row>
    <row r="216" spans="1:43" s="616" customFormat="1" ht="41.25" hidden="1" customHeight="1" x14ac:dyDescent="0.2">
      <c r="A216" s="567">
        <v>204</v>
      </c>
      <c r="B216" s="235"/>
      <c r="C216" s="630" t="s">
        <v>1397</v>
      </c>
      <c r="D216" s="623" t="s">
        <v>1301</v>
      </c>
      <c r="E216" s="623"/>
      <c r="F216" s="235" t="s">
        <v>1488</v>
      </c>
      <c r="G216" s="623"/>
      <c r="H216" s="235"/>
      <c r="I216" s="235"/>
      <c r="J216" s="235"/>
      <c r="K216" s="235"/>
      <c r="L216" s="235"/>
      <c r="M216" s="745">
        <v>5</v>
      </c>
      <c r="N216" s="83"/>
      <c r="O216" s="83"/>
      <c r="P216" s="83"/>
      <c r="Q216" s="83"/>
      <c r="R216" s="623">
        <v>2018</v>
      </c>
      <c r="S216" s="623" t="s">
        <v>81</v>
      </c>
      <c r="T216" s="623"/>
      <c r="U216" s="622"/>
      <c r="V216" s="622"/>
      <c r="W216" s="622"/>
      <c r="X216" s="737">
        <v>1285250.1885166434</v>
      </c>
      <c r="Y216" s="623" t="s">
        <v>421</v>
      </c>
      <c r="Z216" s="623"/>
      <c r="AA216" s="824"/>
      <c r="AB216" s="633"/>
      <c r="AC216" s="623"/>
      <c r="AD216" s="622"/>
      <c r="AE216" s="631"/>
      <c r="AF216" s="617"/>
      <c r="AG216" s="618"/>
      <c r="AH216" s="618"/>
      <c r="AI216" s="663"/>
      <c r="AJ216" s="286"/>
      <c r="AK216" s="286"/>
      <c r="AL216" s="286"/>
      <c r="AM216" s="286"/>
      <c r="AN216" s="286"/>
      <c r="AO216" s="286"/>
      <c r="AP216" s="286"/>
      <c r="AQ216" s="286"/>
    </row>
    <row r="217" spans="1:43" s="616" customFormat="1" ht="41.25" hidden="1" customHeight="1" x14ac:dyDescent="0.2">
      <c r="A217" s="567">
        <v>205</v>
      </c>
      <c r="B217" s="235"/>
      <c r="C217" s="630"/>
      <c r="D217" s="623"/>
      <c r="E217" s="623"/>
      <c r="F217" s="235"/>
      <c r="G217" s="623"/>
      <c r="H217" s="235"/>
      <c r="I217" s="235"/>
      <c r="J217" s="235"/>
      <c r="K217" s="235"/>
      <c r="L217" s="235"/>
      <c r="M217" s="745"/>
      <c r="N217" s="83"/>
      <c r="O217" s="83"/>
      <c r="P217" s="83"/>
      <c r="Q217" s="83"/>
      <c r="R217" s="623"/>
      <c r="S217" s="623"/>
      <c r="T217" s="623"/>
      <c r="U217" s="622"/>
      <c r="V217" s="622"/>
      <c r="W217" s="622"/>
      <c r="X217" s="737"/>
      <c r="Y217" s="623"/>
      <c r="Z217" s="623"/>
      <c r="AA217" s="824"/>
      <c r="AB217" s="633"/>
      <c r="AC217" s="623"/>
      <c r="AD217" s="622"/>
      <c r="AE217" s="631"/>
      <c r="AF217" s="617"/>
      <c r="AG217" s="618"/>
      <c r="AH217" s="618"/>
      <c r="AI217" s="663"/>
      <c r="AJ217" s="286"/>
      <c r="AK217" s="286"/>
      <c r="AL217" s="286"/>
      <c r="AM217" s="286"/>
      <c r="AN217" s="286"/>
      <c r="AO217" s="286"/>
      <c r="AP217" s="286"/>
      <c r="AQ217" s="286"/>
    </row>
    <row r="218" spans="1:43" s="616" customFormat="1" ht="21" hidden="1" customHeight="1" x14ac:dyDescent="0.2">
      <c r="A218" s="567">
        <v>206</v>
      </c>
      <c r="B218" s="235"/>
      <c r="C218" s="235"/>
      <c r="D218" s="685"/>
      <c r="E218" s="723"/>
      <c r="F218" s="235"/>
      <c r="G218" s="235"/>
      <c r="H218" s="235"/>
      <c r="I218" s="235"/>
      <c r="J218" s="235"/>
      <c r="K218" s="235"/>
      <c r="L218" s="235"/>
      <c r="M218" s="235"/>
      <c r="N218" s="235"/>
      <c r="O218" s="235"/>
      <c r="P218" s="235"/>
      <c r="Q218" s="235"/>
      <c r="R218" s="235"/>
      <c r="S218" s="235"/>
      <c r="T218" s="235"/>
      <c r="U218" s="235"/>
      <c r="V218" s="235"/>
      <c r="W218" s="235"/>
      <c r="X218" s="694"/>
      <c r="Y218" s="685"/>
      <c r="Z218" s="745"/>
      <c r="AA218" s="484"/>
      <c r="AB218" s="235"/>
      <c r="AC218" s="685"/>
      <c r="AD218" s="235"/>
      <c r="AE218" s="632"/>
      <c r="AF218" s="614"/>
      <c r="AG218" s="615"/>
      <c r="AH218" s="615"/>
      <c r="AI218" s="663"/>
      <c r="AJ218" s="286"/>
      <c r="AK218" s="286"/>
      <c r="AL218" s="286"/>
      <c r="AM218" s="286"/>
      <c r="AN218" s="286"/>
      <c r="AO218" s="286"/>
      <c r="AP218" s="286"/>
      <c r="AQ218" s="286"/>
    </row>
    <row r="219" spans="1:43" s="616" customFormat="1" ht="36" hidden="1" customHeight="1" x14ac:dyDescent="0.2">
      <c r="A219" s="609" t="s">
        <v>619</v>
      </c>
      <c r="B219" s="373" t="s">
        <v>620</v>
      </c>
      <c r="C219" s="373" t="s">
        <v>996</v>
      </c>
      <c r="D219" s="625"/>
      <c r="E219" s="723"/>
      <c r="F219" s="235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694"/>
      <c r="Y219" s="625"/>
      <c r="Z219" s="745"/>
      <c r="AA219" s="484"/>
      <c r="AB219" s="235"/>
      <c r="AC219" s="625"/>
      <c r="AD219" s="235"/>
      <c r="AE219" s="632"/>
      <c r="AF219" s="614"/>
      <c r="AG219" s="615"/>
      <c r="AH219" s="615"/>
      <c r="AI219" s="663"/>
      <c r="AJ219" s="286"/>
      <c r="AK219" s="286"/>
      <c r="AL219" s="286"/>
      <c r="AM219" s="286"/>
      <c r="AN219" s="286"/>
      <c r="AO219" s="286"/>
      <c r="AP219" s="286"/>
      <c r="AQ219" s="286"/>
    </row>
    <row r="220" spans="1:43" s="616" customFormat="1" ht="32.25" hidden="1" customHeight="1" x14ac:dyDescent="0.2">
      <c r="A220" s="578"/>
      <c r="B220" s="568" t="s">
        <v>615</v>
      </c>
      <c r="C220" s="624" t="s">
        <v>72</v>
      </c>
      <c r="D220" s="624" t="s">
        <v>763</v>
      </c>
      <c r="E220" s="719"/>
      <c r="F220" s="580"/>
      <c r="G220" s="580"/>
      <c r="H220" s="83" t="s">
        <v>72</v>
      </c>
      <c r="I220" s="83" t="s">
        <v>72</v>
      </c>
      <c r="J220" s="83" t="s">
        <v>72</v>
      </c>
      <c r="K220" s="83" t="s">
        <v>72</v>
      </c>
      <c r="L220" s="83" t="s">
        <v>72</v>
      </c>
      <c r="M220" s="83"/>
      <c r="N220" s="83" t="s">
        <v>72</v>
      </c>
      <c r="O220" s="83" t="s">
        <v>72</v>
      </c>
      <c r="P220" s="83" t="s">
        <v>72</v>
      </c>
      <c r="Q220" s="83" t="s">
        <v>72</v>
      </c>
      <c r="R220" s="83" t="s">
        <v>72</v>
      </c>
      <c r="S220" s="83" t="s">
        <v>72</v>
      </c>
      <c r="T220" s="83" t="s">
        <v>72</v>
      </c>
      <c r="U220" s="83" t="s">
        <v>72</v>
      </c>
      <c r="V220" s="83" t="s">
        <v>72</v>
      </c>
      <c r="W220" s="83" t="s">
        <v>72</v>
      </c>
      <c r="X220" s="259" t="s">
        <v>72</v>
      </c>
      <c r="Y220" s="83" t="s">
        <v>72</v>
      </c>
      <c r="Z220" s="83"/>
      <c r="AA220" s="288"/>
      <c r="AB220" s="83" t="s">
        <v>72</v>
      </c>
      <c r="AC220" s="83" t="s">
        <v>72</v>
      </c>
      <c r="AD220" s="83" t="s">
        <v>72</v>
      </c>
      <c r="AE220" s="569" t="s">
        <v>72</v>
      </c>
      <c r="AF220" s="477" t="s">
        <v>72</v>
      </c>
      <c r="AG220" s="477" t="s">
        <v>72</v>
      </c>
      <c r="AH220" s="477" t="s">
        <v>72</v>
      </c>
      <c r="AI220" s="663"/>
      <c r="AJ220" s="286"/>
      <c r="AK220" s="286"/>
      <c r="AL220" s="286"/>
      <c r="AM220" s="286"/>
      <c r="AN220" s="286"/>
      <c r="AO220" s="286"/>
      <c r="AP220" s="286"/>
      <c r="AQ220" s="286"/>
    </row>
    <row r="221" spans="1:43" s="616" customFormat="1" ht="9" hidden="1" customHeight="1" x14ac:dyDescent="0.2">
      <c r="A221" s="578"/>
      <c r="B221" s="373"/>
      <c r="C221" s="373" t="s">
        <v>950</v>
      </c>
      <c r="D221" s="625"/>
      <c r="E221" s="723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738"/>
      <c r="Y221" s="625"/>
      <c r="Z221" s="745"/>
      <c r="AA221" s="484"/>
      <c r="AB221" s="276"/>
      <c r="AC221" s="625"/>
      <c r="AD221" s="276"/>
      <c r="AE221" s="634"/>
      <c r="AF221" s="610"/>
      <c r="AG221" s="478"/>
      <c r="AH221" s="478"/>
      <c r="AI221" s="663"/>
      <c r="AJ221" s="286"/>
      <c r="AK221" s="286"/>
      <c r="AL221" s="286"/>
      <c r="AM221" s="286"/>
      <c r="AN221" s="286"/>
      <c r="AO221" s="286"/>
      <c r="AP221" s="286"/>
      <c r="AQ221" s="286"/>
    </row>
    <row r="222" spans="1:43" s="616" customFormat="1" ht="36" hidden="1" customHeight="1" x14ac:dyDescent="0.2">
      <c r="A222" s="609" t="s">
        <v>621</v>
      </c>
      <c r="B222" s="373" t="s">
        <v>622</v>
      </c>
      <c r="C222" s="373" t="s">
        <v>997</v>
      </c>
      <c r="D222" s="625"/>
      <c r="E222" s="723"/>
      <c r="F222" s="235"/>
      <c r="G222" s="235"/>
      <c r="H222" s="235"/>
      <c r="I222" s="235"/>
      <c r="J222" s="235"/>
      <c r="K222" s="235"/>
      <c r="L222" s="235"/>
      <c r="M222" s="235"/>
      <c r="N222" s="235"/>
      <c r="O222" s="235"/>
      <c r="P222" s="235"/>
      <c r="Q222" s="235"/>
      <c r="R222" s="235"/>
      <c r="S222" s="235"/>
      <c r="T222" s="235"/>
      <c r="U222" s="235"/>
      <c r="V222" s="235"/>
      <c r="W222" s="235"/>
      <c r="X222" s="694"/>
      <c r="Y222" s="625"/>
      <c r="Z222" s="745"/>
      <c r="AA222" s="484"/>
      <c r="AB222" s="235"/>
      <c r="AC222" s="625"/>
      <c r="AD222" s="235"/>
      <c r="AE222" s="632"/>
      <c r="AF222" s="614"/>
      <c r="AG222" s="615"/>
      <c r="AH222" s="615"/>
      <c r="AI222" s="663"/>
      <c r="AJ222" s="286"/>
      <c r="AK222" s="286"/>
      <c r="AL222" s="286"/>
      <c r="AM222" s="286"/>
      <c r="AN222" s="286"/>
      <c r="AO222" s="286"/>
      <c r="AP222" s="286"/>
      <c r="AQ222" s="286"/>
    </row>
    <row r="223" spans="1:43" s="616" customFormat="1" ht="26.25" hidden="1" customHeight="1" x14ac:dyDescent="0.2">
      <c r="A223" s="578"/>
      <c r="B223" s="568" t="s">
        <v>615</v>
      </c>
      <c r="C223" s="624" t="s">
        <v>72</v>
      </c>
      <c r="D223" s="624" t="s">
        <v>763</v>
      </c>
      <c r="E223" s="719"/>
      <c r="F223" s="580"/>
      <c r="G223" s="580"/>
      <c r="H223" s="83" t="s">
        <v>72</v>
      </c>
      <c r="I223" s="83" t="s">
        <v>72</v>
      </c>
      <c r="J223" s="83" t="s">
        <v>72</v>
      </c>
      <c r="K223" s="83" t="s">
        <v>72</v>
      </c>
      <c r="L223" s="83" t="s">
        <v>72</v>
      </c>
      <c r="M223" s="83"/>
      <c r="N223" s="83" t="s">
        <v>72</v>
      </c>
      <c r="O223" s="83" t="s">
        <v>72</v>
      </c>
      <c r="P223" s="83" t="s">
        <v>72</v>
      </c>
      <c r="Q223" s="83" t="s">
        <v>72</v>
      </c>
      <c r="R223" s="83" t="s">
        <v>72</v>
      </c>
      <c r="S223" s="83" t="s">
        <v>72</v>
      </c>
      <c r="T223" s="83" t="s">
        <v>72</v>
      </c>
      <c r="U223" s="83" t="s">
        <v>72</v>
      </c>
      <c r="V223" s="83" t="s">
        <v>72</v>
      </c>
      <c r="W223" s="83" t="s">
        <v>72</v>
      </c>
      <c r="X223" s="259" t="s">
        <v>72</v>
      </c>
      <c r="Y223" s="83" t="s">
        <v>72</v>
      </c>
      <c r="Z223" s="83"/>
      <c r="AA223" s="288"/>
      <c r="AB223" s="83" t="s">
        <v>72</v>
      </c>
      <c r="AC223" s="83" t="s">
        <v>72</v>
      </c>
      <c r="AD223" s="83" t="s">
        <v>72</v>
      </c>
      <c r="AE223" s="569" t="s">
        <v>72</v>
      </c>
      <c r="AF223" s="477" t="s">
        <v>72</v>
      </c>
      <c r="AG223" s="477" t="s">
        <v>72</v>
      </c>
      <c r="AH223" s="477" t="s">
        <v>72</v>
      </c>
      <c r="AI223" s="663"/>
      <c r="AJ223" s="286"/>
      <c r="AK223" s="286"/>
      <c r="AL223" s="286"/>
      <c r="AM223" s="286"/>
      <c r="AN223" s="286"/>
      <c r="AO223" s="286"/>
      <c r="AP223" s="286"/>
      <c r="AQ223" s="286"/>
    </row>
    <row r="224" spans="1:43" s="616" customFormat="1" ht="19.5" customHeight="1" thickBot="1" x14ac:dyDescent="0.25">
      <c r="A224" s="576"/>
      <c r="B224" s="635"/>
      <c r="C224" s="636"/>
      <c r="D224" s="637"/>
      <c r="E224" s="637"/>
      <c r="F224" s="636"/>
      <c r="G224" s="636"/>
      <c r="H224" s="636"/>
      <c r="I224" s="636"/>
      <c r="J224" s="636"/>
      <c r="K224" s="636"/>
      <c r="L224" s="636"/>
      <c r="M224" s="636"/>
      <c r="N224" s="636"/>
      <c r="O224" s="636"/>
      <c r="P224" s="636"/>
      <c r="Q224" s="636"/>
      <c r="R224" s="636"/>
      <c r="S224" s="636"/>
      <c r="T224" s="636"/>
      <c r="U224" s="636"/>
      <c r="V224" s="636"/>
      <c r="W224" s="636"/>
      <c r="X224" s="739"/>
      <c r="Y224" s="637"/>
      <c r="Z224" s="637"/>
      <c r="AA224" s="824"/>
      <c r="AB224" s="636"/>
      <c r="AC224" s="637"/>
      <c r="AD224" s="636"/>
      <c r="AE224" s="638"/>
      <c r="AF224" s="619"/>
      <c r="AG224" s="620"/>
      <c r="AH224" s="620"/>
      <c r="AI224" s="663"/>
      <c r="AJ224" s="286"/>
      <c r="AK224" s="286"/>
      <c r="AL224" s="286"/>
      <c r="AM224" s="286"/>
      <c r="AN224" s="286"/>
      <c r="AO224" s="286"/>
      <c r="AP224" s="286"/>
      <c r="AQ224" s="286"/>
    </row>
    <row r="225" spans="1:43" x14ac:dyDescent="0.2">
      <c r="A225" s="627"/>
      <c r="B225" s="626"/>
      <c r="C225" s="626"/>
      <c r="D225" s="627"/>
      <c r="E225" s="627"/>
      <c r="F225" s="626"/>
      <c r="G225" s="626"/>
      <c r="H225" s="626"/>
      <c r="I225" s="626"/>
      <c r="J225" s="626"/>
      <c r="K225" s="626"/>
      <c r="L225" s="626"/>
      <c r="M225" s="626"/>
      <c r="N225" s="626"/>
      <c r="O225" s="626"/>
      <c r="P225" s="626"/>
      <c r="Q225" s="626"/>
      <c r="R225" s="626"/>
      <c r="S225" s="626"/>
      <c r="T225" s="626"/>
      <c r="U225" s="626"/>
      <c r="V225" s="626"/>
      <c r="W225" s="626"/>
      <c r="X225" s="736"/>
      <c r="Y225" s="627"/>
      <c r="Z225" s="627"/>
      <c r="AA225" s="627"/>
      <c r="AB225" s="626"/>
      <c r="AC225" s="627"/>
      <c r="AD225" s="626"/>
      <c r="AE225" s="626"/>
    </row>
    <row r="226" spans="1:43" x14ac:dyDescent="0.2">
      <c r="A226" s="660"/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1164" t="s">
        <v>1251</v>
      </c>
      <c r="N226" s="1164"/>
      <c r="O226" s="1164"/>
      <c r="P226" s="1164"/>
      <c r="Q226" s="1164"/>
      <c r="R226" s="1164"/>
      <c r="S226" s="1164"/>
      <c r="T226" s="1164"/>
      <c r="U226" s="1164"/>
      <c r="V226" s="1164"/>
      <c r="W226" s="1164"/>
      <c r="X226" s="1164"/>
      <c r="Y226" s="660"/>
      <c r="Z226" s="660"/>
      <c r="AA226" s="660"/>
      <c r="AB226" s="660"/>
      <c r="AC226" s="660"/>
      <c r="AD226" s="660"/>
      <c r="AE226" s="660"/>
      <c r="AP226" s="715"/>
      <c r="AQ226" s="715"/>
    </row>
    <row r="227" spans="1:43" x14ac:dyDescent="0.2">
      <c r="A227" s="660"/>
      <c r="B227" s="660"/>
      <c r="C227" s="660"/>
      <c r="D227" s="1117"/>
      <c r="E227" s="1117"/>
      <c r="F227" s="1117"/>
      <c r="G227" s="1117"/>
      <c r="H227" s="1117"/>
      <c r="I227" s="660"/>
      <c r="J227" s="660"/>
      <c r="K227" s="660"/>
      <c r="L227" s="660"/>
      <c r="M227" s="1165"/>
      <c r="N227" s="1165"/>
      <c r="O227" s="1165"/>
      <c r="P227" s="1165"/>
      <c r="Q227" s="1165"/>
      <c r="R227" s="1165"/>
      <c r="S227" s="1165"/>
      <c r="T227" s="1165"/>
      <c r="U227" s="1165"/>
      <c r="V227" s="1165"/>
      <c r="W227" s="1165"/>
      <c r="X227" s="1165"/>
      <c r="Y227" s="660"/>
      <c r="Z227" s="660"/>
      <c r="AA227" s="660"/>
      <c r="AB227" s="660"/>
      <c r="AC227" s="660"/>
      <c r="AD227" s="660"/>
      <c r="AE227" s="660"/>
      <c r="AO227" s="1">
        <v>5</v>
      </c>
      <c r="AQ227" s="715" t="str">
        <f>"0"&amp;AO227&amp;"."&amp;"0"&amp;AO228&amp;"."&amp;"0"&amp;AO229&amp;"."&amp;"0"&amp;AO230&amp;"."&amp;"0"&amp;AO231</f>
        <v>05.017.03.09.08</v>
      </c>
    </row>
    <row r="228" spans="1:43" x14ac:dyDescent="0.2">
      <c r="A228" s="660"/>
      <c r="B228" s="660"/>
      <c r="C228" s="660"/>
      <c r="D228" s="1120" t="s">
        <v>1013</v>
      </c>
      <c r="E228" s="1120"/>
      <c r="F228" s="1120"/>
      <c r="G228" s="1120"/>
      <c r="H228" s="1120"/>
      <c r="I228" s="660"/>
      <c r="J228" s="660"/>
      <c r="K228" s="660"/>
      <c r="L228" s="660"/>
      <c r="M228" s="1163"/>
      <c r="N228" s="1163"/>
      <c r="O228" s="1163"/>
      <c r="P228" s="1163"/>
      <c r="Q228" s="1163"/>
      <c r="R228" s="1163"/>
      <c r="S228" s="1163"/>
      <c r="T228" s="1163"/>
      <c r="U228" s="1163"/>
      <c r="V228" s="1163"/>
      <c r="W228" s="1163"/>
      <c r="X228" s="1163"/>
      <c r="Y228" s="660"/>
      <c r="Z228" s="660"/>
      <c r="AA228" s="660"/>
      <c r="AB228" s="660"/>
      <c r="AC228" s="660"/>
      <c r="AD228" s="660"/>
      <c r="AE228" s="660"/>
      <c r="AO228" s="1">
        <v>17</v>
      </c>
    </row>
    <row r="229" spans="1:43" x14ac:dyDescent="0.2">
      <c r="A229" s="660"/>
      <c r="B229" s="660"/>
      <c r="C229" s="660"/>
      <c r="D229" s="1120" t="s">
        <v>631</v>
      </c>
      <c r="E229" s="1120"/>
      <c r="F229" s="1120"/>
      <c r="G229" s="1120"/>
      <c r="H229" s="1120"/>
      <c r="I229" s="660"/>
      <c r="J229" s="660"/>
      <c r="K229" s="660"/>
      <c r="L229" s="660"/>
      <c r="M229" s="1163"/>
      <c r="N229" s="1163"/>
      <c r="O229" s="1163"/>
      <c r="P229" s="1163"/>
      <c r="Q229" s="1163"/>
      <c r="R229" s="1163"/>
      <c r="S229" s="1163"/>
      <c r="T229" s="1163"/>
      <c r="U229" s="1163"/>
      <c r="V229" s="1163"/>
      <c r="W229" s="1163"/>
      <c r="X229" s="1163"/>
      <c r="Y229" s="660"/>
      <c r="Z229" s="660"/>
      <c r="AA229" s="660"/>
      <c r="AB229" s="660"/>
      <c r="AC229" s="660"/>
      <c r="AD229" s="660"/>
      <c r="AE229" s="660"/>
      <c r="AO229" s="1">
        <v>3</v>
      </c>
    </row>
    <row r="230" spans="1:43" x14ac:dyDescent="0.2">
      <c r="A230" s="660"/>
      <c r="B230" s="660"/>
      <c r="C230" s="660"/>
      <c r="D230" s="717"/>
      <c r="E230" s="717"/>
      <c r="F230" s="660"/>
      <c r="G230" s="660"/>
      <c r="H230" s="660"/>
      <c r="I230" s="660"/>
      <c r="J230" s="660"/>
      <c r="K230" s="660"/>
      <c r="L230" s="660"/>
      <c r="M230" s="1166"/>
      <c r="N230" s="1166"/>
      <c r="O230" s="1166"/>
      <c r="P230" s="1166"/>
      <c r="Q230" s="1166"/>
      <c r="R230" s="1166"/>
      <c r="S230" s="1166"/>
      <c r="T230" s="1166"/>
      <c r="U230" s="1166"/>
      <c r="V230" s="1166"/>
      <c r="W230" s="1166"/>
      <c r="X230" s="1166"/>
      <c r="Y230" s="660"/>
      <c r="Z230" s="660"/>
      <c r="AA230" s="660"/>
      <c r="AB230" s="660"/>
      <c r="AC230" s="660"/>
      <c r="AD230" s="660"/>
      <c r="AE230" s="660"/>
      <c r="AO230" s="1">
        <v>9</v>
      </c>
    </row>
    <row r="231" spans="1:43" x14ac:dyDescent="0.2">
      <c r="A231" s="660"/>
      <c r="B231" s="660"/>
      <c r="C231" s="660"/>
      <c r="D231" s="716"/>
      <c r="E231" s="716"/>
      <c r="F231" s="660"/>
      <c r="G231" s="660"/>
      <c r="H231" s="660"/>
      <c r="I231" s="660"/>
      <c r="J231" s="660"/>
      <c r="K231" s="660"/>
      <c r="L231" s="660"/>
      <c r="M231" s="1166"/>
      <c r="N231" s="1166"/>
      <c r="O231" s="1166"/>
      <c r="P231" s="1166"/>
      <c r="Q231" s="1166"/>
      <c r="R231" s="1166"/>
      <c r="S231" s="1166"/>
      <c r="T231" s="1166"/>
      <c r="U231" s="1166"/>
      <c r="V231" s="1166"/>
      <c r="W231" s="1166"/>
      <c r="X231" s="1166"/>
      <c r="Y231" s="660"/>
      <c r="Z231" s="660"/>
      <c r="AA231" s="660"/>
      <c r="AB231" s="660"/>
      <c r="AC231" s="660"/>
      <c r="AD231" s="660"/>
      <c r="AE231" s="660"/>
      <c r="AO231" s="1">
        <v>8</v>
      </c>
    </row>
    <row r="232" spans="1:43" x14ac:dyDescent="0.2">
      <c r="A232" s="660"/>
      <c r="B232" s="660"/>
      <c r="C232" s="660"/>
      <c r="D232" s="716"/>
      <c r="E232" s="716"/>
      <c r="F232" s="660"/>
      <c r="G232" s="660"/>
      <c r="H232" s="660"/>
      <c r="I232" s="660"/>
      <c r="J232" s="660"/>
      <c r="K232" s="660"/>
      <c r="L232" s="660"/>
      <c r="M232" s="1166"/>
      <c r="N232" s="1166"/>
      <c r="O232" s="1166"/>
      <c r="P232" s="1166"/>
      <c r="Q232" s="1166"/>
      <c r="R232" s="1166"/>
      <c r="S232" s="1166"/>
      <c r="T232" s="1166"/>
      <c r="U232" s="1166"/>
      <c r="V232" s="1166"/>
      <c r="W232" s="1166"/>
      <c r="X232" s="1166"/>
      <c r="Y232" s="660"/>
      <c r="Z232" s="660"/>
      <c r="AA232" s="660"/>
      <c r="AB232" s="660"/>
      <c r="AC232" s="660"/>
      <c r="AD232" s="660"/>
      <c r="AE232" s="660"/>
    </row>
    <row r="233" spans="1:43" x14ac:dyDescent="0.2">
      <c r="A233" s="660"/>
      <c r="B233" s="660"/>
      <c r="C233" s="660"/>
      <c r="D233" s="721"/>
      <c r="E233" s="721"/>
      <c r="F233" s="660"/>
      <c r="G233" s="660"/>
      <c r="H233" s="660"/>
      <c r="I233" s="660"/>
      <c r="J233" s="660"/>
      <c r="K233" s="660"/>
      <c r="L233" s="660"/>
      <c r="M233" s="1167"/>
      <c r="N233" s="1167"/>
      <c r="O233" s="1167"/>
      <c r="P233" s="1167"/>
      <c r="Q233" s="1167"/>
      <c r="R233" s="1167"/>
      <c r="S233" s="1167"/>
      <c r="T233" s="1167"/>
      <c r="U233" s="1167"/>
      <c r="V233" s="1167"/>
      <c r="W233" s="1167"/>
      <c r="X233" s="1167"/>
      <c r="Y233" s="660"/>
      <c r="Z233" s="660"/>
      <c r="AA233" s="660"/>
      <c r="AB233" s="660"/>
      <c r="AC233" s="660"/>
      <c r="AD233" s="660"/>
      <c r="AE233" s="660"/>
    </row>
    <row r="234" spans="1:43" x14ac:dyDescent="0.2">
      <c r="A234" s="660"/>
      <c r="B234" s="660"/>
      <c r="C234" s="660"/>
      <c r="D234" s="1121" t="s">
        <v>917</v>
      </c>
      <c r="E234" s="1121"/>
      <c r="F234" s="1121"/>
      <c r="G234" s="1121"/>
      <c r="H234" s="1121"/>
      <c r="I234" s="660"/>
      <c r="J234" s="660"/>
      <c r="K234" s="660"/>
      <c r="L234" s="660"/>
      <c r="M234" s="1167"/>
      <c r="N234" s="1167"/>
      <c r="O234" s="1167"/>
      <c r="P234" s="1167"/>
      <c r="Q234" s="1167"/>
      <c r="R234" s="1167"/>
      <c r="S234" s="1167"/>
      <c r="T234" s="1167"/>
      <c r="U234" s="1167"/>
      <c r="V234" s="1167"/>
      <c r="W234" s="1167"/>
      <c r="X234" s="1167"/>
      <c r="Y234" s="660"/>
      <c r="Z234" s="660"/>
      <c r="AA234" s="660"/>
      <c r="AB234" s="660"/>
      <c r="AC234" s="660"/>
      <c r="AD234" s="660"/>
      <c r="AE234" s="660"/>
      <c r="AF234" s="563"/>
    </row>
    <row r="235" spans="1:43" x14ac:dyDescent="0.2">
      <c r="A235" s="660"/>
      <c r="B235" s="660"/>
      <c r="C235" s="660"/>
      <c r="D235" s="1159" t="s">
        <v>1022</v>
      </c>
      <c r="E235" s="1159"/>
      <c r="F235" s="1159"/>
      <c r="G235" s="1159"/>
      <c r="H235" s="1159"/>
      <c r="I235" s="660"/>
      <c r="J235" s="660"/>
      <c r="K235" s="660"/>
      <c r="L235" s="660"/>
      <c r="M235" s="1163"/>
      <c r="N235" s="1163"/>
      <c r="O235" s="1163"/>
      <c r="P235" s="1163"/>
      <c r="Q235" s="1163"/>
      <c r="R235" s="1163"/>
      <c r="S235" s="1163"/>
      <c r="T235" s="1163"/>
      <c r="U235" s="1163"/>
      <c r="V235" s="1163"/>
      <c r="W235" s="1163"/>
      <c r="X235" s="1163"/>
      <c r="Y235" s="660"/>
      <c r="Z235" s="660"/>
      <c r="AA235" s="660"/>
      <c r="AB235" s="660"/>
      <c r="AC235" s="660"/>
      <c r="AD235" s="660"/>
      <c r="AE235" s="660"/>
    </row>
  </sheetData>
  <autoFilter ref="A9:AE223" xr:uid="{00000000-0009-0000-0000-00000A000000}">
    <filterColumn colId="2">
      <filters>
        <filter val="SKI: ALI BIN ABI THALIB"/>
      </filters>
    </filterColumn>
  </autoFilter>
  <mergeCells count="53">
    <mergeCell ref="Z6:Z7"/>
    <mergeCell ref="S6:S8"/>
    <mergeCell ref="T6:T8"/>
    <mergeCell ref="AD7:AD8"/>
    <mergeCell ref="Y6:Y8"/>
    <mergeCell ref="A1:AE1"/>
    <mergeCell ref="A2:AE2"/>
    <mergeCell ref="M6:M8"/>
    <mergeCell ref="R6:R8"/>
    <mergeCell ref="X6:X8"/>
    <mergeCell ref="F7:F8"/>
    <mergeCell ref="AE6:AE8"/>
    <mergeCell ref="AB7:AB8"/>
    <mergeCell ref="AC7:AC8"/>
    <mergeCell ref="AB6:AD6"/>
    <mergeCell ref="F6:G6"/>
    <mergeCell ref="H6:J6"/>
    <mergeCell ref="A3:AE3"/>
    <mergeCell ref="A5:F5"/>
    <mergeCell ref="A6:A8"/>
    <mergeCell ref="B6:B8"/>
    <mergeCell ref="D234:H234"/>
    <mergeCell ref="AF7:AF8"/>
    <mergeCell ref="AG7:AH7"/>
    <mergeCell ref="G7:G8"/>
    <mergeCell ref="H7:H8"/>
    <mergeCell ref="E6:E7"/>
    <mergeCell ref="O6:O8"/>
    <mergeCell ref="P6:P8"/>
    <mergeCell ref="K7:K8"/>
    <mergeCell ref="L7:L8"/>
    <mergeCell ref="K6:L6"/>
    <mergeCell ref="N6:N8"/>
    <mergeCell ref="I7:I8"/>
    <mergeCell ref="J7:J8"/>
    <mergeCell ref="AF6:AH6"/>
    <mergeCell ref="Q6:Q8"/>
    <mergeCell ref="D235:H235"/>
    <mergeCell ref="C6:C8"/>
    <mergeCell ref="D6:D8"/>
    <mergeCell ref="M235:X235"/>
    <mergeCell ref="M226:X226"/>
    <mergeCell ref="M227:X227"/>
    <mergeCell ref="M228:X228"/>
    <mergeCell ref="M229:X229"/>
    <mergeCell ref="M230:X230"/>
    <mergeCell ref="M231:X231"/>
    <mergeCell ref="M232:X232"/>
    <mergeCell ref="M233:X233"/>
    <mergeCell ref="M234:X234"/>
    <mergeCell ref="D227:H227"/>
    <mergeCell ref="D228:H228"/>
    <mergeCell ref="D229:H229"/>
  </mergeCells>
  <phoneticPr fontId="34" type="noConversion"/>
  <printOptions horizontalCentered="1"/>
  <pageMargins left="0.19685039370078741" right="0.19685039370078741" top="0.98425196850393704" bottom="0.47244094488188981" header="0.47244094488188981" footer="0.23622047244094491"/>
  <pageSetup paperSize="5" scale="75" firstPageNumber="9" orientation="landscape" useFirstPageNumber="1" horizontalDpi="4294967293" r:id="rId1"/>
  <headerFooter scaleWithDoc="0" alignWithMargins="0">
    <oddFooter>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33"/>
  <sheetViews>
    <sheetView zoomScale="82" zoomScaleNormal="82" zoomScaleSheetLayoutView="80" workbookViewId="0">
      <pane xSplit="4" ySplit="8" topLeftCell="F9" activePane="bottomRight" state="frozen"/>
      <selection pane="topRight" activeCell="F1" sqref="F1"/>
      <selection pane="bottomLeft" activeCell="A10" sqref="A10"/>
      <selection pane="bottomRight" activeCell="N13" sqref="N13"/>
    </sheetView>
  </sheetViews>
  <sheetFormatPr baseColWidth="10" defaultColWidth="9.1640625" defaultRowHeight="15" x14ac:dyDescent="0.2"/>
  <cols>
    <col min="1" max="1" width="6.5" style="847" customWidth="1"/>
    <col min="2" max="2" width="28.6640625" style="1" customWidth="1"/>
    <col min="3" max="4" width="15" style="847" customWidth="1"/>
    <col min="5" max="5" width="37" style="1" customWidth="1"/>
    <col min="6" max="6" width="11.5" style="1" customWidth="1"/>
    <col min="7" max="9" width="9.5" style="1" customWidth="1"/>
    <col min="10" max="10" width="11.5" style="1" customWidth="1"/>
    <col min="11" max="11" width="12.5" style="1" customWidth="1"/>
    <col min="12" max="12" width="10.1640625" style="1" customWidth="1"/>
    <col min="13" max="13" width="12.33203125" style="1" customWidth="1"/>
    <col min="14" max="14" width="14.83203125" style="1" customWidth="1"/>
    <col min="15" max="15" width="19.33203125" style="733" customWidth="1"/>
    <col min="16" max="17" width="14" style="847" customWidth="1"/>
    <col min="18" max="18" width="9.1640625" style="1" hidden="1" customWidth="1"/>
    <col min="19" max="19" width="36.6640625" style="847" hidden="1" customWidth="1"/>
    <col min="20" max="20" width="25.5" style="1" hidden="1" customWidth="1"/>
    <col min="21" max="21" width="11.83203125" style="1" hidden="1" customWidth="1"/>
    <col min="22" max="22" width="23.33203125" style="1" hidden="1" customWidth="1"/>
    <col min="23" max="23" width="6.5" style="1" hidden="1" customWidth="1"/>
    <col min="24" max="24" width="2.33203125" style="1" hidden="1" customWidth="1"/>
    <col min="25" max="16384" width="9.1640625" style="1"/>
  </cols>
  <sheetData>
    <row r="1" spans="1:33" ht="21" x14ac:dyDescent="0.25">
      <c r="A1" s="1089" t="s">
        <v>1596</v>
      </c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  <c r="P1" s="1089"/>
      <c r="Q1" s="1089"/>
      <c r="R1" s="1089"/>
      <c r="S1" s="1089"/>
      <c r="T1" s="1089"/>
      <c r="U1" s="1089"/>
      <c r="V1" s="250"/>
      <c r="W1" s="250"/>
      <c r="X1" s="250"/>
      <c r="Y1" s="250"/>
      <c r="Z1" s="250"/>
      <c r="AA1" s="250"/>
      <c r="AB1" s="250"/>
    </row>
    <row r="2" spans="1:33" ht="21" x14ac:dyDescent="0.25">
      <c r="A2" s="1089" t="s">
        <v>768</v>
      </c>
      <c r="B2" s="1089"/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089"/>
      <c r="V2" s="250"/>
      <c r="W2" s="250"/>
      <c r="X2" s="250"/>
      <c r="Y2" s="250"/>
      <c r="Z2" s="250"/>
      <c r="AA2" s="250"/>
    </row>
    <row r="3" spans="1:33" ht="21" x14ac:dyDescent="0.25">
      <c r="A3" s="1089"/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089"/>
      <c r="T3" s="1089"/>
      <c r="U3" s="1089"/>
      <c r="V3" s="250"/>
      <c r="W3" s="250"/>
      <c r="X3" s="250"/>
      <c r="Y3" s="250"/>
      <c r="Z3" s="250"/>
      <c r="AA3" s="250"/>
    </row>
    <row r="4" spans="1:33" ht="26" x14ac:dyDescent="0.3">
      <c r="A4" s="846"/>
      <c r="B4" s="283"/>
      <c r="C4" s="246"/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735"/>
      <c r="P4" s="831"/>
      <c r="Q4" s="831"/>
      <c r="R4" s="246"/>
      <c r="S4" s="246"/>
      <c r="T4" s="246"/>
      <c r="U4" s="246"/>
      <c r="V4" s="246"/>
      <c r="W4" s="246"/>
      <c r="X4" s="246"/>
    </row>
    <row r="5" spans="1:33" ht="16" thickBot="1" x14ac:dyDescent="0.25">
      <c r="A5" s="1184" t="s">
        <v>896</v>
      </c>
      <c r="B5" s="1184"/>
      <c r="C5" s="1184"/>
      <c r="D5" s="1184"/>
      <c r="E5" s="1184"/>
      <c r="F5" s="626"/>
      <c r="G5" s="626"/>
      <c r="H5" s="626"/>
      <c r="I5" s="626"/>
      <c r="J5" s="626"/>
      <c r="K5" s="626"/>
      <c r="L5" s="626"/>
      <c r="M5" s="626"/>
      <c r="N5" s="626"/>
      <c r="O5" s="736"/>
      <c r="P5" s="627"/>
      <c r="Q5" s="627"/>
      <c r="R5" s="626"/>
      <c r="S5" s="627"/>
      <c r="T5" s="626"/>
      <c r="U5" s="626"/>
    </row>
    <row r="6" spans="1:33" s="236" customFormat="1" ht="36" customHeight="1" thickTop="1" x14ac:dyDescent="0.2">
      <c r="A6" s="1185" t="s">
        <v>918</v>
      </c>
      <c r="B6" s="1160" t="s">
        <v>919</v>
      </c>
      <c r="C6" s="1191" t="s">
        <v>932</v>
      </c>
      <c r="D6" s="1192"/>
      <c r="E6" s="1160" t="s">
        <v>999</v>
      </c>
      <c r="F6" s="1160"/>
      <c r="G6" s="1160" t="s">
        <v>1007</v>
      </c>
      <c r="H6" s="1160"/>
      <c r="I6" s="1160"/>
      <c r="J6" s="1160" t="s">
        <v>1008</v>
      </c>
      <c r="K6" s="1160"/>
      <c r="L6" s="1177" t="s">
        <v>767</v>
      </c>
      <c r="M6" s="1128" t="s">
        <v>1006</v>
      </c>
      <c r="N6" s="1160" t="s">
        <v>980</v>
      </c>
      <c r="O6" s="1178" t="s">
        <v>958</v>
      </c>
      <c r="P6" s="1145" t="s">
        <v>959</v>
      </c>
      <c r="Q6" s="879"/>
      <c r="R6" s="1128" t="s">
        <v>1321</v>
      </c>
      <c r="S6" s="1128"/>
      <c r="T6" s="1128"/>
      <c r="U6" s="1137" t="s">
        <v>959</v>
      </c>
      <c r="V6" s="1075" t="s">
        <v>29</v>
      </c>
      <c r="W6" s="1073"/>
      <c r="X6" s="1073"/>
    </row>
    <row r="7" spans="1:33" s="166" customFormat="1" ht="31.5" customHeight="1" thickBot="1" x14ac:dyDescent="0.25">
      <c r="A7" s="1187"/>
      <c r="B7" s="1162"/>
      <c r="C7" s="842" t="s">
        <v>926</v>
      </c>
      <c r="D7" s="842" t="s">
        <v>1591</v>
      </c>
      <c r="E7" s="871" t="s">
        <v>1000</v>
      </c>
      <c r="F7" s="871" t="s">
        <v>1001</v>
      </c>
      <c r="G7" s="871" t="s">
        <v>1002</v>
      </c>
      <c r="H7" s="871" t="s">
        <v>1003</v>
      </c>
      <c r="I7" s="871" t="s">
        <v>956</v>
      </c>
      <c r="J7" s="872" t="s">
        <v>1004</v>
      </c>
      <c r="K7" s="872" t="s">
        <v>1005</v>
      </c>
      <c r="L7" s="1173"/>
      <c r="M7" s="1171"/>
      <c r="N7" s="1162"/>
      <c r="O7" s="1180"/>
      <c r="P7" s="1193"/>
      <c r="Q7" s="879"/>
      <c r="R7" s="848" t="s">
        <v>1324</v>
      </c>
      <c r="S7" s="870" t="s">
        <v>1322</v>
      </c>
      <c r="T7" s="870" t="s">
        <v>1323</v>
      </c>
      <c r="U7" s="1138"/>
      <c r="V7" s="873" t="s">
        <v>55</v>
      </c>
      <c r="W7" s="1074" t="s">
        <v>56</v>
      </c>
      <c r="X7" s="1075"/>
    </row>
    <row r="8" spans="1:33" s="166" customFormat="1" ht="21" customHeight="1" thickTop="1" x14ac:dyDescent="0.2">
      <c r="A8" s="598">
        <v>1</v>
      </c>
      <c r="B8" s="600">
        <v>2</v>
      </c>
      <c r="C8" s="600">
        <v>3</v>
      </c>
      <c r="D8" s="600"/>
      <c r="E8" s="600">
        <v>5</v>
      </c>
      <c r="F8" s="600">
        <v>6</v>
      </c>
      <c r="G8" s="599">
        <v>7</v>
      </c>
      <c r="H8" s="600">
        <v>8</v>
      </c>
      <c r="I8" s="600">
        <v>9</v>
      </c>
      <c r="J8" s="599">
        <v>10</v>
      </c>
      <c r="K8" s="600">
        <v>11</v>
      </c>
      <c r="L8" s="600">
        <v>12</v>
      </c>
      <c r="M8" s="600">
        <v>13</v>
      </c>
      <c r="N8" s="599">
        <v>14</v>
      </c>
      <c r="O8" s="740">
        <v>15</v>
      </c>
      <c r="P8" s="599">
        <v>16</v>
      </c>
      <c r="Q8" s="822"/>
      <c r="R8" s="600">
        <v>42</v>
      </c>
      <c r="S8" s="600">
        <v>43</v>
      </c>
      <c r="T8" s="599">
        <v>44</v>
      </c>
      <c r="U8" s="601">
        <v>16</v>
      </c>
      <c r="V8" s="352">
        <v>46</v>
      </c>
      <c r="W8" s="11">
        <v>47</v>
      </c>
      <c r="X8" s="3">
        <v>48</v>
      </c>
    </row>
    <row r="9" spans="1:33" s="166" customFormat="1" ht="26.25" customHeight="1" x14ac:dyDescent="0.2">
      <c r="A9" s="621">
        <v>1</v>
      </c>
      <c r="B9" s="252" t="s">
        <v>59</v>
      </c>
      <c r="C9" s="91"/>
      <c r="D9" s="91"/>
      <c r="E9" s="256"/>
      <c r="F9" s="256"/>
      <c r="G9" s="256"/>
      <c r="H9" s="256"/>
      <c r="I9" s="256"/>
      <c r="J9" s="256"/>
      <c r="K9" s="256"/>
      <c r="L9" s="256"/>
      <c r="M9" s="235"/>
      <c r="N9" s="235"/>
      <c r="O9" s="694"/>
      <c r="P9" s="629"/>
      <c r="Q9" s="823"/>
      <c r="R9" s="628"/>
      <c r="S9" s="629"/>
      <c r="T9" s="628"/>
      <c r="U9" s="632"/>
      <c r="V9" s="284"/>
      <c r="W9" s="67"/>
      <c r="X9" s="67"/>
      <c r="AC9" s="286">
        <v>5</v>
      </c>
      <c r="AE9" s="715" t="str">
        <f>"0"&amp;AC9&amp;"."&amp;"0"&amp;AC10&amp;"."&amp;"0"&amp;AC11&amp;"."&amp;"0"&amp;AC12&amp;"."&amp;"0"&amp;AC13</f>
        <v>05.017.01.06.03</v>
      </c>
    </row>
    <row r="10" spans="1:33" s="613" customFormat="1" ht="26.25" customHeight="1" x14ac:dyDescent="0.2">
      <c r="A10" s="609" t="s">
        <v>611</v>
      </c>
      <c r="B10" s="373" t="s">
        <v>768</v>
      </c>
      <c r="C10" s="883"/>
      <c r="D10" s="883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696">
        <f>SUM(O11)</f>
        <v>1400000</v>
      </c>
      <c r="P10" s="883"/>
      <c r="Q10" s="484"/>
      <c r="R10" s="235"/>
      <c r="S10" s="883"/>
      <c r="T10" s="235"/>
      <c r="U10" s="632"/>
      <c r="V10" s="611"/>
      <c r="W10" s="612"/>
      <c r="X10" s="612"/>
      <c r="Y10" s="286"/>
      <c r="Z10" s="286"/>
      <c r="AA10" s="286"/>
      <c r="AB10" s="286"/>
      <c r="AC10" s="286">
        <v>17</v>
      </c>
      <c r="AD10" s="286"/>
      <c r="AE10" s="286"/>
      <c r="AF10" s="286"/>
      <c r="AG10" s="286"/>
    </row>
    <row r="11" spans="1:33" s="616" customFormat="1" ht="26.25" customHeight="1" x14ac:dyDescent="0.2">
      <c r="A11" s="609" t="s">
        <v>613</v>
      </c>
      <c r="B11" s="373" t="s">
        <v>994</v>
      </c>
      <c r="C11" s="883"/>
      <c r="D11" s="883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696">
        <f>SUM(O12:O14)</f>
        <v>1400000</v>
      </c>
      <c r="P11" s="883"/>
      <c r="Q11" s="484"/>
      <c r="R11" s="235"/>
      <c r="S11" s="883"/>
      <c r="T11" s="235"/>
      <c r="U11" s="632"/>
      <c r="V11" s="614"/>
      <c r="W11" s="615"/>
      <c r="X11" s="615"/>
      <c r="Y11" s="663"/>
      <c r="Z11" s="286"/>
      <c r="AA11" s="286"/>
      <c r="AB11" s="286"/>
      <c r="AC11" s="286">
        <v>1</v>
      </c>
      <c r="AD11" s="286"/>
      <c r="AE11" s="286"/>
      <c r="AF11" s="286"/>
      <c r="AG11" s="286"/>
    </row>
    <row r="12" spans="1:33" s="616" customFormat="1" ht="26.25" customHeight="1" x14ac:dyDescent="0.2">
      <c r="A12" s="567">
        <v>1</v>
      </c>
      <c r="B12" s="630" t="s">
        <v>1063</v>
      </c>
      <c r="C12" s="623" t="s">
        <v>1301</v>
      </c>
      <c r="D12" s="623"/>
      <c r="E12" s="235"/>
      <c r="F12" s="623"/>
      <c r="G12" s="235"/>
      <c r="H12" s="235"/>
      <c r="I12" s="235"/>
      <c r="J12" s="235"/>
      <c r="K12" s="235"/>
      <c r="L12" s="883">
        <v>5</v>
      </c>
      <c r="M12" s="623">
        <v>2017</v>
      </c>
      <c r="N12" s="623" t="s">
        <v>81</v>
      </c>
      <c r="O12" s="737">
        <v>500000</v>
      </c>
      <c r="P12" s="623"/>
      <c r="Q12" s="824"/>
      <c r="R12" s="633" t="s">
        <v>72</v>
      </c>
      <c r="S12" s="623" t="s">
        <v>647</v>
      </c>
      <c r="T12" s="622" t="s">
        <v>646</v>
      </c>
      <c r="U12" s="631" t="s">
        <v>972</v>
      </c>
      <c r="V12" s="617" t="s">
        <v>646</v>
      </c>
      <c r="W12" s="618" t="s">
        <v>72</v>
      </c>
      <c r="X12" s="618" t="s">
        <v>72</v>
      </c>
      <c r="Y12" s="663"/>
      <c r="Z12" s="286"/>
      <c r="AA12" s="286"/>
      <c r="AB12" s="286"/>
      <c r="AC12" s="286">
        <v>6</v>
      </c>
      <c r="AD12" s="286"/>
      <c r="AE12" s="286"/>
      <c r="AF12" s="286"/>
      <c r="AG12" s="286"/>
    </row>
    <row r="13" spans="1:33" s="616" customFormat="1" ht="34.5" customHeight="1" x14ac:dyDescent="0.2">
      <c r="A13" s="567">
        <v>2</v>
      </c>
      <c r="B13" s="630" t="s">
        <v>1110</v>
      </c>
      <c r="C13" s="623" t="s">
        <v>1301</v>
      </c>
      <c r="D13" s="623"/>
      <c r="E13" s="235"/>
      <c r="F13" s="623"/>
      <c r="G13" s="235"/>
      <c r="H13" s="235"/>
      <c r="I13" s="235"/>
      <c r="J13" s="235"/>
      <c r="K13" s="235"/>
      <c r="L13" s="883">
        <v>5</v>
      </c>
      <c r="M13" s="623">
        <v>2017</v>
      </c>
      <c r="N13" s="623" t="s">
        <v>81</v>
      </c>
      <c r="O13" s="737">
        <v>400000</v>
      </c>
      <c r="P13" s="623"/>
      <c r="Q13" s="824"/>
      <c r="R13" s="633"/>
      <c r="S13" s="623"/>
      <c r="T13" s="622"/>
      <c r="U13" s="631" t="s">
        <v>972</v>
      </c>
      <c r="V13" s="617"/>
      <c r="W13" s="618"/>
      <c r="X13" s="618"/>
      <c r="Y13" s="663"/>
      <c r="Z13" s="286"/>
      <c r="AA13" s="286"/>
      <c r="AB13" s="286"/>
      <c r="AC13" s="286">
        <v>3</v>
      </c>
      <c r="AD13" s="286"/>
      <c r="AE13" s="286"/>
      <c r="AF13" s="286"/>
      <c r="AG13" s="286"/>
    </row>
    <row r="14" spans="1:33" s="616" customFormat="1" ht="34.5" customHeight="1" x14ac:dyDescent="0.2">
      <c r="A14" s="567">
        <v>3</v>
      </c>
      <c r="B14" s="630" t="s">
        <v>1136</v>
      </c>
      <c r="C14" s="623" t="s">
        <v>1301</v>
      </c>
      <c r="D14" s="623"/>
      <c r="E14" s="235"/>
      <c r="F14" s="623"/>
      <c r="G14" s="235"/>
      <c r="H14" s="235"/>
      <c r="I14" s="235"/>
      <c r="J14" s="235"/>
      <c r="K14" s="235"/>
      <c r="L14" s="883">
        <v>5</v>
      </c>
      <c r="M14" s="623">
        <v>2017</v>
      </c>
      <c r="N14" s="623" t="s">
        <v>81</v>
      </c>
      <c r="O14" s="737">
        <v>500000</v>
      </c>
      <c r="P14" s="623"/>
      <c r="Q14" s="832"/>
      <c r="R14" s="633"/>
      <c r="S14" s="623"/>
      <c r="T14" s="622"/>
      <c r="U14" s="631" t="s">
        <v>972</v>
      </c>
      <c r="V14" s="617"/>
      <c r="W14" s="618"/>
      <c r="X14" s="618"/>
      <c r="Y14" s="663"/>
      <c r="Z14" s="286"/>
      <c r="AA14" s="286"/>
      <c r="AB14" s="286"/>
      <c r="AC14" s="286"/>
      <c r="AD14" s="286"/>
      <c r="AE14" s="286"/>
      <c r="AF14" s="286"/>
      <c r="AG14" s="286"/>
    </row>
    <row r="15" spans="1:33" s="616" customFormat="1" ht="41.25" customHeight="1" x14ac:dyDescent="0.2">
      <c r="A15" s="567"/>
      <c r="B15" s="630"/>
      <c r="C15" s="623"/>
      <c r="D15" s="623"/>
      <c r="E15" s="235"/>
      <c r="F15" s="623"/>
      <c r="G15" s="235"/>
      <c r="H15" s="235"/>
      <c r="I15" s="235"/>
      <c r="J15" s="235"/>
      <c r="K15" s="235"/>
      <c r="L15" s="883"/>
      <c r="M15" s="623"/>
      <c r="N15" s="623"/>
      <c r="O15" s="737"/>
      <c r="P15" s="623"/>
      <c r="Q15" s="824"/>
      <c r="R15" s="633"/>
      <c r="S15" s="623"/>
      <c r="T15" s="622"/>
      <c r="U15" s="631"/>
      <c r="V15" s="617"/>
      <c r="W15" s="618"/>
      <c r="X15" s="618"/>
      <c r="Y15" s="663"/>
      <c r="Z15" s="286"/>
      <c r="AA15" s="286"/>
      <c r="AB15" s="286"/>
      <c r="AC15" s="286"/>
      <c r="AD15" s="286"/>
      <c r="AE15" s="286"/>
      <c r="AF15" s="286"/>
      <c r="AG15" s="286"/>
    </row>
    <row r="16" spans="1:33" s="616" customFormat="1" ht="21" customHeight="1" x14ac:dyDescent="0.2">
      <c r="A16" s="567">
        <v>206</v>
      </c>
      <c r="B16" s="235"/>
      <c r="C16" s="883"/>
      <c r="D16" s="883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694"/>
      <c r="P16" s="883"/>
      <c r="Q16" s="484"/>
      <c r="R16" s="235"/>
      <c r="S16" s="883"/>
      <c r="T16" s="235"/>
      <c r="U16" s="632"/>
      <c r="V16" s="614"/>
      <c r="W16" s="615"/>
      <c r="X16" s="615"/>
      <c r="Y16" s="663"/>
      <c r="Z16" s="286"/>
      <c r="AA16" s="286"/>
      <c r="AB16" s="286"/>
      <c r="AC16" s="286"/>
      <c r="AD16" s="286"/>
      <c r="AE16" s="286"/>
      <c r="AF16" s="286"/>
      <c r="AG16" s="286"/>
    </row>
    <row r="17" spans="1:33" s="616" customFormat="1" ht="36" customHeight="1" x14ac:dyDescent="0.2">
      <c r="A17" s="609" t="s">
        <v>619</v>
      </c>
      <c r="B17" s="373" t="s">
        <v>996</v>
      </c>
      <c r="C17" s="883"/>
      <c r="D17" s="883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694"/>
      <c r="P17" s="883"/>
      <c r="Q17" s="484"/>
      <c r="R17" s="235"/>
      <c r="S17" s="883"/>
      <c r="T17" s="235"/>
      <c r="U17" s="632"/>
      <c r="V17" s="614"/>
      <c r="W17" s="615"/>
      <c r="X17" s="615"/>
      <c r="Y17" s="663"/>
      <c r="Z17" s="286"/>
      <c r="AA17" s="286"/>
      <c r="AB17" s="286"/>
      <c r="AC17" s="286"/>
      <c r="AD17" s="286"/>
      <c r="AE17" s="286"/>
      <c r="AF17" s="286"/>
      <c r="AG17" s="286"/>
    </row>
    <row r="18" spans="1:33" s="616" customFormat="1" ht="32.25" customHeight="1" x14ac:dyDescent="0.2">
      <c r="A18" s="578"/>
      <c r="B18" s="854" t="s">
        <v>72</v>
      </c>
      <c r="C18" s="854" t="s">
        <v>763</v>
      </c>
      <c r="D18" s="854"/>
      <c r="E18" s="580"/>
      <c r="F18" s="580"/>
      <c r="G18" s="83" t="s">
        <v>72</v>
      </c>
      <c r="H18" s="83" t="s">
        <v>72</v>
      </c>
      <c r="I18" s="83" t="s">
        <v>72</v>
      </c>
      <c r="J18" s="83" t="s">
        <v>72</v>
      </c>
      <c r="K18" s="83" t="s">
        <v>72</v>
      </c>
      <c r="L18" s="83"/>
      <c r="M18" s="83" t="s">
        <v>72</v>
      </c>
      <c r="N18" s="83" t="s">
        <v>72</v>
      </c>
      <c r="O18" s="259" t="s">
        <v>72</v>
      </c>
      <c r="P18" s="83"/>
      <c r="Q18" s="288"/>
      <c r="R18" s="83" t="s">
        <v>72</v>
      </c>
      <c r="S18" s="83" t="s">
        <v>72</v>
      </c>
      <c r="T18" s="83" t="s">
        <v>72</v>
      </c>
      <c r="U18" s="569" t="s">
        <v>72</v>
      </c>
      <c r="V18" s="477" t="s">
        <v>72</v>
      </c>
      <c r="W18" s="477" t="s">
        <v>72</v>
      </c>
      <c r="X18" s="477" t="s">
        <v>72</v>
      </c>
      <c r="Y18" s="663"/>
      <c r="Z18" s="286"/>
      <c r="AA18" s="286"/>
      <c r="AB18" s="286"/>
      <c r="AC18" s="286"/>
      <c r="AD18" s="286"/>
      <c r="AE18" s="286"/>
      <c r="AF18" s="286"/>
      <c r="AG18" s="286"/>
    </row>
    <row r="19" spans="1:33" s="616" customFormat="1" ht="9" customHeight="1" x14ac:dyDescent="0.2">
      <c r="A19" s="578"/>
      <c r="B19" s="373" t="s">
        <v>950</v>
      </c>
      <c r="C19" s="883"/>
      <c r="D19" s="883"/>
      <c r="E19" s="276"/>
      <c r="F19" s="276"/>
      <c r="G19" s="276"/>
      <c r="H19" s="276"/>
      <c r="I19" s="276"/>
      <c r="J19" s="276"/>
      <c r="K19" s="276"/>
      <c r="L19" s="276"/>
      <c r="M19" s="276"/>
      <c r="N19" s="276"/>
      <c r="O19" s="738"/>
      <c r="P19" s="883"/>
      <c r="Q19" s="484"/>
      <c r="R19" s="276"/>
      <c r="S19" s="883"/>
      <c r="T19" s="276"/>
      <c r="U19" s="634"/>
      <c r="V19" s="610"/>
      <c r="W19" s="478"/>
      <c r="X19" s="478"/>
      <c r="Y19" s="663"/>
      <c r="Z19" s="286"/>
      <c r="AA19" s="286"/>
      <c r="AB19" s="286"/>
      <c r="AC19" s="286"/>
      <c r="AD19" s="286"/>
      <c r="AE19" s="286"/>
      <c r="AF19" s="286"/>
      <c r="AG19" s="286"/>
    </row>
    <row r="20" spans="1:33" s="616" customFormat="1" ht="36" customHeight="1" x14ac:dyDescent="0.2">
      <c r="A20" s="609" t="s">
        <v>621</v>
      </c>
      <c r="B20" s="373" t="s">
        <v>997</v>
      </c>
      <c r="C20" s="883"/>
      <c r="D20" s="883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694"/>
      <c r="P20" s="883"/>
      <c r="Q20" s="484"/>
      <c r="R20" s="235"/>
      <c r="S20" s="883"/>
      <c r="T20" s="235"/>
      <c r="U20" s="632"/>
      <c r="V20" s="614"/>
      <c r="W20" s="615"/>
      <c r="X20" s="615"/>
      <c r="Y20" s="663"/>
      <c r="Z20" s="286"/>
      <c r="AA20" s="286"/>
      <c r="AB20" s="286"/>
      <c r="AC20" s="286"/>
      <c r="AD20" s="286"/>
      <c r="AE20" s="286"/>
      <c r="AF20" s="286"/>
      <c r="AG20" s="286"/>
    </row>
    <row r="21" spans="1:33" s="616" customFormat="1" ht="26.25" customHeight="1" x14ac:dyDescent="0.2">
      <c r="A21" s="578"/>
      <c r="B21" s="854" t="s">
        <v>72</v>
      </c>
      <c r="C21" s="854" t="s">
        <v>763</v>
      </c>
      <c r="D21" s="854"/>
      <c r="E21" s="580"/>
      <c r="F21" s="580"/>
      <c r="G21" s="83" t="s">
        <v>72</v>
      </c>
      <c r="H21" s="83" t="s">
        <v>72</v>
      </c>
      <c r="I21" s="83" t="s">
        <v>72</v>
      </c>
      <c r="J21" s="83" t="s">
        <v>72</v>
      </c>
      <c r="K21" s="83" t="s">
        <v>72</v>
      </c>
      <c r="L21" s="83"/>
      <c r="M21" s="83" t="s">
        <v>72</v>
      </c>
      <c r="N21" s="83" t="s">
        <v>72</v>
      </c>
      <c r="O21" s="259" t="s">
        <v>72</v>
      </c>
      <c r="P21" s="83"/>
      <c r="Q21" s="288"/>
      <c r="R21" s="83" t="s">
        <v>72</v>
      </c>
      <c r="S21" s="83" t="s">
        <v>72</v>
      </c>
      <c r="T21" s="83" t="s">
        <v>72</v>
      </c>
      <c r="U21" s="569" t="s">
        <v>72</v>
      </c>
      <c r="V21" s="477" t="s">
        <v>72</v>
      </c>
      <c r="W21" s="477" t="s">
        <v>72</v>
      </c>
      <c r="X21" s="477" t="s">
        <v>72</v>
      </c>
      <c r="Y21" s="663"/>
      <c r="Z21" s="286"/>
      <c r="AA21" s="286"/>
      <c r="AB21" s="286"/>
      <c r="AC21" s="286"/>
      <c r="AD21" s="286"/>
      <c r="AE21" s="286"/>
      <c r="AF21" s="286"/>
      <c r="AG21" s="286"/>
    </row>
    <row r="22" spans="1:33" s="616" customFormat="1" ht="19.5" customHeight="1" thickBot="1" x14ac:dyDescent="0.25">
      <c r="A22" s="576"/>
      <c r="B22" s="636"/>
      <c r="C22" s="637"/>
      <c r="D22" s="637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739"/>
      <c r="P22" s="637"/>
      <c r="Q22" s="824"/>
      <c r="R22" s="636"/>
      <c r="S22" s="637"/>
      <c r="T22" s="636"/>
      <c r="U22" s="638"/>
      <c r="V22" s="619"/>
      <c r="W22" s="620"/>
      <c r="X22" s="620"/>
      <c r="Y22" s="663"/>
      <c r="Z22" s="286"/>
      <c r="AA22" s="286"/>
      <c r="AB22" s="286"/>
      <c r="AC22" s="286"/>
      <c r="AD22" s="286"/>
      <c r="AE22" s="286"/>
      <c r="AF22" s="286"/>
      <c r="AG22" s="286"/>
    </row>
    <row r="23" spans="1:33" x14ac:dyDescent="0.2">
      <c r="A23" s="627"/>
      <c r="B23" s="626"/>
      <c r="C23" s="627"/>
      <c r="D23" s="627"/>
      <c r="E23" s="626"/>
      <c r="F23" s="626"/>
      <c r="G23" s="626"/>
      <c r="H23" s="626"/>
      <c r="I23" s="626"/>
      <c r="J23" s="626"/>
      <c r="K23" s="626"/>
      <c r="L23" s="626"/>
      <c r="M23" s="626"/>
      <c r="N23" s="626"/>
      <c r="O23" s="736"/>
      <c r="P23" s="627"/>
      <c r="Q23" s="627"/>
      <c r="R23" s="626"/>
      <c r="S23" s="627"/>
      <c r="T23" s="626"/>
      <c r="U23" s="626"/>
    </row>
    <row r="24" spans="1:33" x14ac:dyDescent="0.2">
      <c r="A24" s="660"/>
      <c r="B24" s="660"/>
      <c r="C24" s="660"/>
      <c r="D24" s="660"/>
      <c r="E24" s="660"/>
      <c r="F24" s="660"/>
      <c r="G24" s="660"/>
      <c r="H24" s="660"/>
      <c r="I24" s="660"/>
      <c r="J24" s="660"/>
      <c r="K24" s="660"/>
      <c r="L24" s="875" t="s">
        <v>1599</v>
      </c>
      <c r="M24" s="875"/>
      <c r="N24" s="875"/>
      <c r="O24" s="875"/>
      <c r="P24" s="660"/>
      <c r="Q24" s="660"/>
      <c r="R24" s="660"/>
      <c r="S24" s="660"/>
      <c r="T24" s="660"/>
      <c r="U24" s="660"/>
      <c r="AF24" s="715"/>
      <c r="AG24" s="715"/>
    </row>
    <row r="25" spans="1:33" x14ac:dyDescent="0.2">
      <c r="A25" s="660"/>
      <c r="B25" s="660"/>
      <c r="C25" s="1117"/>
      <c r="D25" s="1117"/>
      <c r="E25" s="1117"/>
      <c r="F25" s="1117"/>
      <c r="G25" s="1117"/>
      <c r="H25" s="660"/>
      <c r="I25" s="660"/>
      <c r="J25" s="660"/>
      <c r="K25" s="660"/>
      <c r="L25" s="876"/>
      <c r="M25" s="876"/>
      <c r="N25" s="876"/>
      <c r="O25" s="876"/>
      <c r="P25" s="660"/>
      <c r="Q25" s="660"/>
      <c r="R25" s="660"/>
      <c r="S25" s="660"/>
      <c r="T25" s="660"/>
      <c r="U25" s="660"/>
      <c r="AE25" s="1">
        <v>5</v>
      </c>
      <c r="AG25" s="715" t="str">
        <f>"0"&amp;AE25&amp;"."&amp;"0"&amp;AE26&amp;"."&amp;"0"&amp;AE27&amp;"."&amp;"0"&amp;AE28&amp;"."&amp;"0"&amp;AE29</f>
        <v>05.017.03.09.08</v>
      </c>
    </row>
    <row r="26" spans="1:33" x14ac:dyDescent="0.2">
      <c r="A26" s="660"/>
      <c r="B26" s="660"/>
      <c r="C26" s="1120" t="s">
        <v>1013</v>
      </c>
      <c r="D26" s="1120"/>
      <c r="E26" s="1120"/>
      <c r="F26" s="1120"/>
      <c r="G26" s="1120"/>
      <c r="H26" s="660"/>
      <c r="I26" s="660"/>
      <c r="J26" s="660"/>
      <c r="K26" s="660"/>
      <c r="L26" s="874"/>
      <c r="M26" s="882" t="s">
        <v>632</v>
      </c>
      <c r="N26" s="874"/>
      <c r="O26" s="874"/>
      <c r="P26" s="660"/>
      <c r="Q26" s="660"/>
      <c r="R26" s="660"/>
      <c r="S26" s="660"/>
      <c r="T26" s="660"/>
      <c r="U26" s="660"/>
      <c r="AE26" s="1">
        <v>17</v>
      </c>
    </row>
    <row r="27" spans="1:33" x14ac:dyDescent="0.2">
      <c r="A27" s="660"/>
      <c r="B27" s="660"/>
      <c r="C27" s="1120" t="s">
        <v>631</v>
      </c>
      <c r="D27" s="1120"/>
      <c r="E27" s="1120"/>
      <c r="F27" s="1120"/>
      <c r="G27" s="1120"/>
      <c r="H27" s="660"/>
      <c r="I27" s="660"/>
      <c r="J27" s="660"/>
      <c r="K27" s="660"/>
      <c r="L27" s="874"/>
      <c r="M27" s="874"/>
      <c r="N27" s="874"/>
      <c r="O27" s="874"/>
      <c r="P27" s="660"/>
      <c r="Q27" s="660"/>
      <c r="R27" s="660"/>
      <c r="S27" s="660"/>
      <c r="T27" s="660"/>
      <c r="U27" s="660"/>
      <c r="AE27" s="1">
        <v>3</v>
      </c>
    </row>
    <row r="28" spans="1:33" x14ac:dyDescent="0.2">
      <c r="A28" s="660"/>
      <c r="B28" s="660"/>
      <c r="C28" s="845"/>
      <c r="D28" s="845"/>
      <c r="E28" s="660"/>
      <c r="F28" s="660"/>
      <c r="G28" s="660"/>
      <c r="H28" s="660"/>
      <c r="I28" s="660"/>
      <c r="J28" s="660"/>
      <c r="K28" s="660"/>
      <c r="L28" s="877"/>
      <c r="M28" s="877"/>
      <c r="N28" s="877"/>
      <c r="O28" s="877"/>
      <c r="P28" s="660"/>
      <c r="Q28" s="660"/>
      <c r="R28" s="660"/>
      <c r="S28" s="660"/>
      <c r="T28" s="660"/>
      <c r="U28" s="660"/>
      <c r="AE28" s="1">
        <v>9</v>
      </c>
    </row>
    <row r="29" spans="1:33" x14ac:dyDescent="0.2">
      <c r="A29" s="660"/>
      <c r="B29" s="660"/>
      <c r="C29" s="844"/>
      <c r="D29" s="844"/>
      <c r="E29" s="660"/>
      <c r="F29" s="660"/>
      <c r="G29" s="660"/>
      <c r="H29" s="660"/>
      <c r="I29" s="660"/>
      <c r="J29" s="660"/>
      <c r="K29" s="660"/>
      <c r="L29" s="877"/>
      <c r="M29" s="877"/>
      <c r="N29" s="877"/>
      <c r="O29" s="877"/>
      <c r="P29" s="660"/>
      <c r="Q29" s="660"/>
      <c r="R29" s="660"/>
      <c r="S29" s="660"/>
      <c r="T29" s="660"/>
      <c r="U29" s="660"/>
      <c r="AE29" s="1">
        <v>8</v>
      </c>
    </row>
    <row r="30" spans="1:33" x14ac:dyDescent="0.2">
      <c r="A30" s="660"/>
      <c r="B30" s="660"/>
      <c r="C30" s="844"/>
      <c r="D30" s="844"/>
      <c r="E30" s="660"/>
      <c r="F30" s="660"/>
      <c r="G30" s="660"/>
      <c r="H30" s="660"/>
      <c r="I30" s="660"/>
      <c r="J30" s="660"/>
      <c r="K30" s="660"/>
      <c r="L30" s="877"/>
      <c r="M30" s="877"/>
      <c r="N30" s="877"/>
      <c r="O30" s="877"/>
      <c r="P30" s="660"/>
      <c r="Q30" s="660"/>
      <c r="R30" s="660"/>
      <c r="S30" s="660"/>
      <c r="T30" s="660"/>
      <c r="U30" s="660"/>
    </row>
    <row r="31" spans="1:33" x14ac:dyDescent="0.2">
      <c r="A31" s="660"/>
      <c r="B31" s="660"/>
      <c r="C31" s="864"/>
      <c r="D31" s="864"/>
      <c r="E31" s="660"/>
      <c r="F31" s="660"/>
      <c r="G31" s="660"/>
      <c r="H31" s="660"/>
      <c r="I31" s="660"/>
      <c r="J31" s="660"/>
      <c r="K31" s="660"/>
      <c r="L31" s="878"/>
      <c r="M31" s="878"/>
      <c r="N31" s="878"/>
      <c r="O31" s="878"/>
      <c r="P31" s="660"/>
      <c r="Q31" s="660"/>
      <c r="R31" s="660"/>
      <c r="S31" s="660"/>
      <c r="T31" s="660"/>
      <c r="U31" s="660"/>
    </row>
    <row r="32" spans="1:33" x14ac:dyDescent="0.2">
      <c r="A32" s="660"/>
      <c r="B32" s="660"/>
      <c r="C32" s="1121" t="s">
        <v>917</v>
      </c>
      <c r="D32" s="1121"/>
      <c r="E32" s="1121"/>
      <c r="F32" s="1121"/>
      <c r="G32" s="1121"/>
      <c r="H32" s="660"/>
      <c r="I32" s="660"/>
      <c r="J32" s="660"/>
      <c r="K32" s="660"/>
      <c r="L32" s="878"/>
      <c r="M32" s="878" t="s">
        <v>1583</v>
      </c>
      <c r="N32" s="878"/>
      <c r="O32" s="878"/>
      <c r="P32" s="660"/>
      <c r="Q32" s="660"/>
      <c r="R32" s="660"/>
      <c r="S32" s="660"/>
      <c r="T32" s="660"/>
      <c r="U32" s="660"/>
      <c r="V32" s="881"/>
    </row>
    <row r="33" spans="1:21" x14ac:dyDescent="0.2">
      <c r="A33" s="660"/>
      <c r="B33" s="660"/>
      <c r="C33" s="1159" t="s">
        <v>1022</v>
      </c>
      <c r="D33" s="1159"/>
      <c r="E33" s="1159"/>
      <c r="F33" s="1159"/>
      <c r="G33" s="1159"/>
      <c r="H33" s="660"/>
      <c r="I33" s="660"/>
      <c r="J33" s="660"/>
      <c r="K33" s="660"/>
      <c r="L33" s="874"/>
      <c r="M33" s="882" t="s">
        <v>1584</v>
      </c>
      <c r="N33" s="874"/>
      <c r="O33" s="874"/>
      <c r="P33" s="660"/>
      <c r="Q33" s="660"/>
      <c r="R33" s="660"/>
      <c r="S33" s="660"/>
      <c r="T33" s="660"/>
      <c r="U33" s="660"/>
    </row>
  </sheetData>
  <autoFilter ref="A8:U21" xr:uid="{00000000-0009-0000-0000-00000B000000}"/>
  <mergeCells count="24">
    <mergeCell ref="C32:G32"/>
    <mergeCell ref="C33:G33"/>
    <mergeCell ref="U6:U7"/>
    <mergeCell ref="V6:X6"/>
    <mergeCell ref="W7:X7"/>
    <mergeCell ref="C25:G25"/>
    <mergeCell ref="C26:G26"/>
    <mergeCell ref="C27:G27"/>
    <mergeCell ref="L6:L7"/>
    <mergeCell ref="M6:M7"/>
    <mergeCell ref="N6:N7"/>
    <mergeCell ref="O6:O7"/>
    <mergeCell ref="P6:P7"/>
    <mergeCell ref="R6:T6"/>
    <mergeCell ref="A1:U1"/>
    <mergeCell ref="A2:U2"/>
    <mergeCell ref="A3:U3"/>
    <mergeCell ref="A5:E5"/>
    <mergeCell ref="A6:A7"/>
    <mergeCell ref="B6:B7"/>
    <mergeCell ref="C6:D6"/>
    <mergeCell ref="E6:F6"/>
    <mergeCell ref="G6:I6"/>
    <mergeCell ref="J6:K6"/>
  </mergeCells>
  <printOptions horizontalCentered="1"/>
  <pageMargins left="0.19685039370078741" right="0.19685039370078741" top="0.98425196850393704" bottom="0.47244094488188981" header="0.47244094488188981" footer="0.23622047244094491"/>
  <pageSetup paperSize="5" scale="75" firstPageNumber="9" orientation="landscape" useFirstPageNumber="1" horizontalDpi="4294967293" r:id="rId1"/>
  <headerFooter scaleWithDoc="0" alignWithMargins="0">
    <oddFooter>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269"/>
  <sheetViews>
    <sheetView view="pageBreakPreview" topLeftCell="B248" zoomScale="80" zoomScaleNormal="82" zoomScaleSheetLayoutView="80" workbookViewId="0">
      <selection activeCell="I261" sqref="I261"/>
    </sheetView>
  </sheetViews>
  <sheetFormatPr baseColWidth="10" defaultColWidth="9.1640625" defaultRowHeight="14" x14ac:dyDescent="0.15"/>
  <cols>
    <col min="1" max="1" width="13" style="899" hidden="1" customWidth="1"/>
    <col min="2" max="2" width="7" style="902" customWidth="1"/>
    <col min="3" max="3" width="41" style="899" customWidth="1"/>
    <col min="4" max="5" width="15" style="902" customWidth="1"/>
    <col min="6" max="6" width="43" style="899" customWidth="1"/>
    <col min="7" max="7" width="13" style="899" customWidth="1"/>
    <col min="8" max="8" width="9.5" style="899" customWidth="1"/>
    <col min="9" max="9" width="12.1640625" style="899" customWidth="1"/>
    <col min="10" max="10" width="9.5" style="899" customWidth="1"/>
    <col min="11" max="11" width="11.5" style="899" customWidth="1"/>
    <col min="12" max="12" width="12.5" style="899" customWidth="1"/>
    <col min="13" max="13" width="10.1640625" style="899" customWidth="1"/>
    <col min="14" max="14" width="12.33203125" style="899" customWidth="1"/>
    <col min="15" max="15" width="14.83203125" style="899" customWidth="1"/>
    <col min="16" max="16" width="19.33203125" style="949" customWidth="1"/>
    <col min="17" max="17" width="15" style="902" customWidth="1"/>
    <col min="18" max="18" width="14" style="902" customWidth="1"/>
    <col min="19" max="19" width="9.1640625" style="899" hidden="1" customWidth="1"/>
    <col min="20" max="20" width="36.6640625" style="902" hidden="1" customWidth="1"/>
    <col min="21" max="21" width="25.5" style="899" hidden="1" customWidth="1"/>
    <col min="22" max="22" width="11.83203125" style="899" hidden="1" customWidth="1"/>
    <col min="23" max="23" width="23.33203125" style="899" hidden="1" customWidth="1"/>
    <col min="24" max="24" width="6.5" style="899" hidden="1" customWidth="1"/>
    <col min="25" max="25" width="2.33203125" style="899" hidden="1" customWidth="1"/>
    <col min="26" max="26" width="12.33203125" style="899" bestFit="1" customWidth="1"/>
    <col min="27" max="16384" width="9.1640625" style="899"/>
  </cols>
  <sheetData>
    <row r="1" spans="1:34" s="1263" customFormat="1" ht="25" x14ac:dyDescent="0.25">
      <c r="B1" s="1264" t="s">
        <v>2278</v>
      </c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1264"/>
      <c r="N1" s="1264"/>
      <c r="O1" s="1264"/>
      <c r="P1" s="1264"/>
      <c r="Q1" s="1264"/>
      <c r="R1" s="1268"/>
      <c r="S1" s="1268"/>
      <c r="T1" s="1268"/>
      <c r="U1" s="1268"/>
      <c r="V1" s="1268"/>
      <c r="W1" s="1268"/>
      <c r="X1" s="1268"/>
      <c r="Y1" s="1268"/>
      <c r="Z1" s="1268"/>
      <c r="AA1" s="1268"/>
      <c r="AB1" s="1268"/>
      <c r="AC1" s="1268"/>
    </row>
    <row r="2" spans="1:34" s="1263" customFormat="1" ht="25" x14ac:dyDescent="0.25">
      <c r="B2" s="1264" t="s">
        <v>2280</v>
      </c>
      <c r="C2" s="1264"/>
      <c r="D2" s="1264"/>
      <c r="E2" s="1264"/>
      <c r="F2" s="1264"/>
      <c r="G2" s="1264"/>
      <c r="H2" s="1264"/>
      <c r="I2" s="1264"/>
      <c r="J2" s="1264"/>
      <c r="K2" s="1264"/>
      <c r="L2" s="1264"/>
      <c r="M2" s="1264"/>
      <c r="N2" s="1264"/>
      <c r="O2" s="1264"/>
      <c r="P2" s="1264"/>
      <c r="Q2" s="1264"/>
      <c r="R2" s="1268"/>
      <c r="S2" s="1268"/>
      <c r="T2" s="1268"/>
      <c r="U2" s="1268"/>
      <c r="V2" s="1268"/>
      <c r="W2" s="1268"/>
      <c r="X2" s="1268"/>
      <c r="Y2" s="1268"/>
      <c r="Z2" s="1268"/>
      <c r="AA2" s="1268"/>
      <c r="AB2" s="1268"/>
    </row>
    <row r="3" spans="1:34" s="1263" customFormat="1" x14ac:dyDescent="0.15">
      <c r="B3" s="1268"/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268"/>
      <c r="Y3" s="1268"/>
      <c r="Z3" s="1268"/>
      <c r="AA3" s="1268"/>
      <c r="AB3" s="1268"/>
    </row>
    <row r="4" spans="1:34" s="1263" customFormat="1" x14ac:dyDescent="0.15">
      <c r="B4" s="1265"/>
      <c r="C4" s="1269"/>
      <c r="D4" s="1268"/>
      <c r="E4" s="1268"/>
      <c r="F4" s="1268"/>
      <c r="G4" s="1268"/>
      <c r="H4" s="1268"/>
      <c r="I4" s="1268"/>
      <c r="J4" s="1268"/>
      <c r="K4" s="1268"/>
      <c r="L4" s="1268"/>
      <c r="M4" s="1268"/>
      <c r="N4" s="1268"/>
      <c r="O4" s="1268"/>
      <c r="P4" s="1270"/>
      <c r="Q4" s="1271"/>
      <c r="R4" s="1271"/>
      <c r="S4" s="1268"/>
      <c r="T4" s="1268"/>
      <c r="U4" s="1268"/>
      <c r="V4" s="1268"/>
      <c r="W4" s="1268"/>
      <c r="X4" s="1268"/>
      <c r="Y4" s="1268"/>
    </row>
    <row r="5" spans="1:34" s="1263" customFormat="1" x14ac:dyDescent="0.15">
      <c r="B5" s="1272" t="s">
        <v>2279</v>
      </c>
      <c r="C5" s="1272"/>
      <c r="D5" s="1272"/>
      <c r="E5" s="1272"/>
      <c r="F5" s="1272"/>
      <c r="P5" s="1267"/>
      <c r="Q5" s="1266"/>
      <c r="R5" s="1266"/>
      <c r="T5" s="1266"/>
    </row>
    <row r="6" spans="1:34" s="1263" customFormat="1" ht="15" thickBot="1" x14ac:dyDescent="0.2">
      <c r="B6" s="1273"/>
      <c r="C6" s="1273"/>
      <c r="D6" s="1273"/>
      <c r="E6" s="1273"/>
      <c r="F6" s="1273"/>
      <c r="P6" s="1267"/>
      <c r="Q6" s="1266"/>
      <c r="R6" s="1266"/>
      <c r="T6" s="1266"/>
    </row>
    <row r="7" spans="1:34" s="1274" customFormat="1" ht="36" customHeight="1" thickTop="1" x14ac:dyDescent="0.2">
      <c r="B7" s="1331" t="s">
        <v>918</v>
      </c>
      <c r="C7" s="1332" t="s">
        <v>919</v>
      </c>
      <c r="D7" s="1332" t="s">
        <v>932</v>
      </c>
      <c r="E7" s="1332"/>
      <c r="F7" s="1332" t="s">
        <v>999</v>
      </c>
      <c r="G7" s="1332"/>
      <c r="H7" s="1332" t="s">
        <v>1007</v>
      </c>
      <c r="I7" s="1332"/>
      <c r="J7" s="1332"/>
      <c r="K7" s="1332" t="s">
        <v>1008</v>
      </c>
      <c r="L7" s="1332"/>
      <c r="M7" s="1333" t="s">
        <v>767</v>
      </c>
      <c r="N7" s="1334" t="s">
        <v>1006</v>
      </c>
      <c r="O7" s="1332" t="s">
        <v>980</v>
      </c>
      <c r="P7" s="1335" t="s">
        <v>2281</v>
      </c>
      <c r="Q7" s="1336" t="s">
        <v>959</v>
      </c>
      <c r="R7" s="1276"/>
      <c r="S7" s="1275" t="s">
        <v>1321</v>
      </c>
      <c r="T7" s="1275"/>
      <c r="U7" s="1275"/>
      <c r="V7" s="1277" t="s">
        <v>959</v>
      </c>
      <c r="W7" s="1278" t="s">
        <v>29</v>
      </c>
      <c r="X7" s="1279"/>
      <c r="Y7" s="1279"/>
    </row>
    <row r="8" spans="1:34" s="1280" customFormat="1" ht="31.5" customHeight="1" thickBot="1" x14ac:dyDescent="0.25">
      <c r="B8" s="1344"/>
      <c r="C8" s="1345"/>
      <c r="D8" s="1346" t="s">
        <v>926</v>
      </c>
      <c r="E8" s="1346" t="s">
        <v>1591</v>
      </c>
      <c r="F8" s="1346" t="s">
        <v>1000</v>
      </c>
      <c r="G8" s="1346" t="s">
        <v>1001</v>
      </c>
      <c r="H8" s="1346" t="s">
        <v>1002</v>
      </c>
      <c r="I8" s="1346" t="s">
        <v>1003</v>
      </c>
      <c r="J8" s="1346" t="s">
        <v>956</v>
      </c>
      <c r="K8" s="1347" t="s">
        <v>1004</v>
      </c>
      <c r="L8" s="1347" t="s">
        <v>1005</v>
      </c>
      <c r="M8" s="1348"/>
      <c r="N8" s="1349"/>
      <c r="O8" s="1345"/>
      <c r="P8" s="1350"/>
      <c r="Q8" s="1351"/>
      <c r="R8" s="1276"/>
      <c r="S8" s="1281" t="s">
        <v>1324</v>
      </c>
      <c r="T8" s="1282" t="s">
        <v>1322</v>
      </c>
      <c r="U8" s="1282" t="s">
        <v>1323</v>
      </c>
      <c r="V8" s="1283"/>
      <c r="W8" s="1284" t="s">
        <v>55</v>
      </c>
      <c r="X8" s="1285" t="s">
        <v>56</v>
      </c>
      <c r="Y8" s="1278"/>
    </row>
    <row r="9" spans="1:34" s="1280" customFormat="1" ht="21" customHeight="1" thickBot="1" x14ac:dyDescent="0.25">
      <c r="A9" s="1280" t="s">
        <v>2272</v>
      </c>
      <c r="B9" s="1358">
        <v>1</v>
      </c>
      <c r="C9" s="1359">
        <v>2</v>
      </c>
      <c r="D9" s="1359">
        <v>3</v>
      </c>
      <c r="E9" s="1359">
        <v>4</v>
      </c>
      <c r="F9" s="1359">
        <v>5</v>
      </c>
      <c r="G9" s="1359">
        <v>6</v>
      </c>
      <c r="H9" s="1360">
        <v>7</v>
      </c>
      <c r="I9" s="1359">
        <v>8</v>
      </c>
      <c r="J9" s="1359">
        <v>9</v>
      </c>
      <c r="K9" s="1360">
        <v>10</v>
      </c>
      <c r="L9" s="1359">
        <v>11</v>
      </c>
      <c r="M9" s="1359">
        <v>12</v>
      </c>
      <c r="N9" s="1359">
        <v>13</v>
      </c>
      <c r="O9" s="1360">
        <v>14</v>
      </c>
      <c r="P9" s="1361">
        <v>15</v>
      </c>
      <c r="Q9" s="1362">
        <v>16</v>
      </c>
      <c r="R9" s="1288"/>
      <c r="S9" s="1289">
        <v>42</v>
      </c>
      <c r="T9" s="1289">
        <v>43</v>
      </c>
      <c r="U9" s="1290">
        <v>44</v>
      </c>
      <c r="V9" s="1291">
        <v>16</v>
      </c>
      <c r="W9" s="1292">
        <v>46</v>
      </c>
      <c r="X9" s="1287">
        <v>47</v>
      </c>
      <c r="Y9" s="1286">
        <v>48</v>
      </c>
    </row>
    <row r="10" spans="1:34" s="1302" customFormat="1" ht="26.25" customHeight="1" thickTop="1" x14ac:dyDescent="0.2">
      <c r="A10" s="1293"/>
      <c r="B10" s="1352" t="s">
        <v>611</v>
      </c>
      <c r="C10" s="1353" t="s">
        <v>768</v>
      </c>
      <c r="D10" s="1354"/>
      <c r="E10" s="1354"/>
      <c r="F10" s="1355"/>
      <c r="G10" s="1355"/>
      <c r="H10" s="1355"/>
      <c r="I10" s="1355"/>
      <c r="J10" s="1355"/>
      <c r="K10" s="1355"/>
      <c r="L10" s="1355"/>
      <c r="M10" s="1355"/>
      <c r="N10" s="1355"/>
      <c r="O10" s="1355"/>
      <c r="P10" s="1356">
        <f>SUM(P11)</f>
        <v>361064064.46867698</v>
      </c>
      <c r="Q10" s="1357"/>
      <c r="R10" s="1298"/>
      <c r="S10" s="1296"/>
      <c r="T10" s="1295"/>
      <c r="U10" s="1296"/>
      <c r="V10" s="1299"/>
      <c r="W10" s="1300"/>
      <c r="X10" s="1301"/>
      <c r="Y10" s="1301"/>
      <c r="Z10" s="1293"/>
      <c r="AA10" s="1293"/>
      <c r="AB10" s="1293"/>
      <c r="AC10" s="1293"/>
      <c r="AD10" s="1293">
        <v>17</v>
      </c>
      <c r="AE10" s="1293"/>
      <c r="AF10" s="1293"/>
      <c r="AG10" s="1293"/>
      <c r="AH10" s="1293"/>
    </row>
    <row r="11" spans="1:34" s="1306" customFormat="1" ht="26.25" customHeight="1" x14ac:dyDescent="0.2">
      <c r="A11" s="1293"/>
      <c r="B11" s="1337" t="s">
        <v>613</v>
      </c>
      <c r="C11" s="1294" t="s">
        <v>994</v>
      </c>
      <c r="D11" s="1295"/>
      <c r="E11" s="1295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7">
        <f>SUM(P12:P253)</f>
        <v>361064064.46867698</v>
      </c>
      <c r="Q11" s="1338"/>
      <c r="R11" s="1298"/>
      <c r="S11" s="1296"/>
      <c r="T11" s="1295"/>
      <c r="U11" s="1296"/>
      <c r="V11" s="1299"/>
      <c r="W11" s="1303"/>
      <c r="X11" s="1304"/>
      <c r="Y11" s="1304"/>
      <c r="Z11" s="1305"/>
      <c r="AA11" s="1293"/>
      <c r="AB11" s="1293"/>
      <c r="AC11" s="1293"/>
      <c r="AD11" s="1293">
        <v>1</v>
      </c>
      <c r="AE11" s="1293"/>
      <c r="AF11" s="1293"/>
      <c r="AG11" s="1293"/>
      <c r="AH11" s="1293"/>
    </row>
    <row r="12" spans="1:34" s="1306" customFormat="1" ht="26.25" customHeight="1" x14ac:dyDescent="0.2">
      <c r="A12" s="1293" t="str">
        <f>LEFT(D12,11)</f>
        <v>05.17.01.01</v>
      </c>
      <c r="B12" s="1339">
        <v>1</v>
      </c>
      <c r="C12" s="1296" t="s">
        <v>951</v>
      </c>
      <c r="D12" s="1307" t="s">
        <v>1298</v>
      </c>
      <c r="E12" s="1307"/>
      <c r="F12" s="1296" t="s">
        <v>951</v>
      </c>
      <c r="G12" s="1307" t="s">
        <v>998</v>
      </c>
      <c r="H12" s="1296"/>
      <c r="I12" s="1296"/>
      <c r="J12" s="1296"/>
      <c r="K12" s="1296"/>
      <c r="L12" s="1296"/>
      <c r="M12" s="1296"/>
      <c r="N12" s="1307">
        <v>2007</v>
      </c>
      <c r="O12" s="1307" t="s">
        <v>81</v>
      </c>
      <c r="P12" s="1308">
        <f>'[13]DPKP " 2007 "'!$AQ$297</f>
        <v>3331500</v>
      </c>
      <c r="Q12" s="1340"/>
      <c r="R12" s="1310"/>
      <c r="S12" s="1311" t="s">
        <v>72</v>
      </c>
      <c r="T12" s="1307" t="s">
        <v>647</v>
      </c>
      <c r="U12" s="1312" t="s">
        <v>646</v>
      </c>
      <c r="V12" s="1309" t="s">
        <v>972</v>
      </c>
      <c r="W12" s="1313" t="s">
        <v>646</v>
      </c>
      <c r="X12" s="1314" t="s">
        <v>72</v>
      </c>
      <c r="Y12" s="1314" t="s">
        <v>72</v>
      </c>
      <c r="Z12" s="1305"/>
      <c r="AA12" s="1293"/>
      <c r="AB12" s="1293"/>
      <c r="AC12" s="1293"/>
      <c r="AD12" s="1293">
        <v>6</v>
      </c>
      <c r="AE12" s="1293"/>
      <c r="AF12" s="1293"/>
      <c r="AG12" s="1293"/>
      <c r="AH12" s="1293"/>
    </row>
    <row r="13" spans="1:34" s="1306" customFormat="1" ht="34.5" customHeight="1" x14ac:dyDescent="0.2">
      <c r="A13" s="1293" t="str">
        <f t="shared" ref="A13:A76" si="0">LEFT(D13,11)</f>
        <v>05.17.01.04</v>
      </c>
      <c r="B13" s="1339">
        <v>2</v>
      </c>
      <c r="C13" s="1296" t="s">
        <v>995</v>
      </c>
      <c r="D13" s="1307" t="s">
        <v>1299</v>
      </c>
      <c r="E13" s="1307"/>
      <c r="F13" s="1296" t="s">
        <v>995</v>
      </c>
      <c r="G13" s="1307" t="s">
        <v>998</v>
      </c>
      <c r="H13" s="1296"/>
      <c r="I13" s="1296"/>
      <c r="J13" s="1296"/>
      <c r="K13" s="1296"/>
      <c r="L13" s="1296"/>
      <c r="M13" s="1296"/>
      <c r="N13" s="1307">
        <v>2013</v>
      </c>
      <c r="O13" s="1307" t="s">
        <v>81</v>
      </c>
      <c r="P13" s="1308">
        <v>24000000</v>
      </c>
      <c r="Q13" s="1340"/>
      <c r="R13" s="1310"/>
      <c r="S13" s="1311"/>
      <c r="T13" s="1307"/>
      <c r="U13" s="1312"/>
      <c r="V13" s="1309" t="s">
        <v>972</v>
      </c>
      <c r="W13" s="1313"/>
      <c r="X13" s="1314"/>
      <c r="Y13" s="1314"/>
      <c r="Z13" s="1305"/>
      <c r="AA13" s="1293"/>
      <c r="AB13" s="1293"/>
      <c r="AC13" s="1293"/>
      <c r="AD13" s="1293">
        <v>3</v>
      </c>
      <c r="AE13" s="1293"/>
      <c r="AF13" s="1293"/>
      <c r="AG13" s="1293"/>
      <c r="AH13" s="1293"/>
    </row>
    <row r="14" spans="1:34" s="1306" customFormat="1" ht="34.5" customHeight="1" x14ac:dyDescent="0.2">
      <c r="A14" s="1293" t="str">
        <f t="shared" si="0"/>
        <v>05.17.01.08</v>
      </c>
      <c r="B14" s="1339">
        <v>3</v>
      </c>
      <c r="C14" s="1296" t="s">
        <v>1024</v>
      </c>
      <c r="D14" s="1307" t="s">
        <v>1300</v>
      </c>
      <c r="E14" s="1307"/>
      <c r="F14" s="1296" t="s">
        <v>1024</v>
      </c>
      <c r="G14" s="1307"/>
      <c r="H14" s="1296"/>
      <c r="I14" s="1296"/>
      <c r="J14" s="1296"/>
      <c r="K14" s="1296"/>
      <c r="L14" s="1296"/>
      <c r="M14" s="1295">
        <v>5</v>
      </c>
      <c r="N14" s="1307">
        <v>2017</v>
      </c>
      <c r="O14" s="1307" t="s">
        <v>81</v>
      </c>
      <c r="P14" s="1308">
        <v>750000</v>
      </c>
      <c r="Q14" s="1340"/>
      <c r="R14" s="1315">
        <f t="shared" ref="R14:R45" si="1">P14/M14</f>
        <v>150000</v>
      </c>
      <c r="S14" s="1311"/>
      <c r="T14" s="1307"/>
      <c r="U14" s="1312"/>
      <c r="V14" s="1309" t="s">
        <v>972</v>
      </c>
      <c r="W14" s="1313"/>
      <c r="X14" s="1314"/>
      <c r="Y14" s="1314"/>
      <c r="Z14" s="1305"/>
      <c r="AA14" s="1293"/>
      <c r="AB14" s="1293"/>
      <c r="AC14" s="1293"/>
      <c r="AD14" s="1293"/>
      <c r="AE14" s="1293"/>
      <c r="AF14" s="1293"/>
      <c r="AG14" s="1293"/>
      <c r="AH14" s="1293"/>
    </row>
    <row r="15" spans="1:34" s="1306" customFormat="1" ht="34.5" customHeight="1" x14ac:dyDescent="0.2">
      <c r="A15" s="1293" t="str">
        <f t="shared" si="0"/>
        <v>05.17.01.04</v>
      </c>
      <c r="B15" s="1339">
        <v>4</v>
      </c>
      <c r="C15" s="1296" t="s">
        <v>1025</v>
      </c>
      <c r="D15" s="1307" t="s">
        <v>1306</v>
      </c>
      <c r="E15" s="1307"/>
      <c r="F15" s="1296" t="s">
        <v>1025</v>
      </c>
      <c r="G15" s="1307"/>
      <c r="H15" s="1296"/>
      <c r="I15" s="1296"/>
      <c r="J15" s="1296"/>
      <c r="K15" s="1296"/>
      <c r="L15" s="1296"/>
      <c r="M15" s="1295">
        <v>5</v>
      </c>
      <c r="N15" s="1307">
        <v>2017</v>
      </c>
      <c r="O15" s="1307" t="s">
        <v>81</v>
      </c>
      <c r="P15" s="1308">
        <v>665000</v>
      </c>
      <c r="Q15" s="1340"/>
      <c r="R15" s="1315">
        <f t="shared" si="1"/>
        <v>133000</v>
      </c>
      <c r="S15" s="1311"/>
      <c r="T15" s="1307"/>
      <c r="U15" s="1312"/>
      <c r="V15" s="1309" t="s">
        <v>972</v>
      </c>
      <c r="W15" s="1313"/>
      <c r="X15" s="1314"/>
      <c r="Y15" s="1314"/>
      <c r="Z15" s="1305"/>
      <c r="AA15" s="1293"/>
      <c r="AB15" s="1293"/>
      <c r="AC15" s="1293"/>
      <c r="AD15" s="1293"/>
      <c r="AE15" s="1293"/>
      <c r="AF15" s="1293"/>
      <c r="AG15" s="1293"/>
      <c r="AH15" s="1293"/>
    </row>
    <row r="16" spans="1:34" s="1306" customFormat="1" ht="34.5" customHeight="1" x14ac:dyDescent="0.2">
      <c r="A16" s="1293" t="str">
        <f t="shared" si="0"/>
        <v>05.17.01.04</v>
      </c>
      <c r="B16" s="1339">
        <v>5</v>
      </c>
      <c r="C16" s="1296" t="s">
        <v>1026</v>
      </c>
      <c r="D16" s="1307" t="s">
        <v>1306</v>
      </c>
      <c r="E16" s="1307"/>
      <c r="F16" s="1296" t="s">
        <v>1026</v>
      </c>
      <c r="G16" s="1307"/>
      <c r="H16" s="1296"/>
      <c r="I16" s="1296"/>
      <c r="J16" s="1296"/>
      <c r="K16" s="1296"/>
      <c r="L16" s="1296"/>
      <c r="M16" s="1295">
        <v>5</v>
      </c>
      <c r="N16" s="1307">
        <v>2017</v>
      </c>
      <c r="O16" s="1307" t="s">
        <v>81</v>
      </c>
      <c r="P16" s="1308">
        <v>2260000</v>
      </c>
      <c r="Q16" s="1340"/>
      <c r="R16" s="1315">
        <f t="shared" si="1"/>
        <v>452000</v>
      </c>
      <c r="S16" s="1311"/>
      <c r="T16" s="1307"/>
      <c r="U16" s="1312"/>
      <c r="V16" s="1309" t="s">
        <v>972</v>
      </c>
      <c r="W16" s="1313"/>
      <c r="X16" s="1314"/>
      <c r="Y16" s="1314"/>
      <c r="Z16" s="1305"/>
      <c r="AA16" s="1293"/>
      <c r="AB16" s="1293"/>
      <c r="AC16" s="1293"/>
      <c r="AD16" s="1293"/>
      <c r="AE16" s="1293"/>
      <c r="AF16" s="1293"/>
      <c r="AG16" s="1293"/>
      <c r="AH16" s="1293"/>
    </row>
    <row r="17" spans="1:34" s="1306" customFormat="1" ht="34.5" customHeight="1" x14ac:dyDescent="0.2">
      <c r="A17" s="1293" t="str">
        <f t="shared" si="0"/>
        <v>05.17.01.03</v>
      </c>
      <c r="B17" s="1339">
        <v>6</v>
      </c>
      <c r="C17" s="1296" t="s">
        <v>1027</v>
      </c>
      <c r="D17" s="1307" t="s">
        <v>1301</v>
      </c>
      <c r="E17" s="1307"/>
      <c r="F17" s="1296" t="s">
        <v>1027</v>
      </c>
      <c r="G17" s="1307"/>
      <c r="H17" s="1296"/>
      <c r="I17" s="1296"/>
      <c r="J17" s="1296"/>
      <c r="K17" s="1296"/>
      <c r="L17" s="1296"/>
      <c r="M17" s="1295">
        <v>5</v>
      </c>
      <c r="N17" s="1307">
        <v>2017</v>
      </c>
      <c r="O17" s="1307" t="s">
        <v>81</v>
      </c>
      <c r="P17" s="1308">
        <v>575000</v>
      </c>
      <c r="Q17" s="1340"/>
      <c r="R17" s="1315">
        <f t="shared" si="1"/>
        <v>115000</v>
      </c>
      <c r="S17" s="1311"/>
      <c r="T17" s="1307"/>
      <c r="U17" s="1312"/>
      <c r="V17" s="1309" t="s">
        <v>972</v>
      </c>
      <c r="W17" s="1313"/>
      <c r="X17" s="1314"/>
      <c r="Y17" s="1314"/>
      <c r="Z17" s="1305"/>
      <c r="AA17" s="1293"/>
      <c r="AB17" s="1293"/>
      <c r="AC17" s="1293"/>
      <c r="AD17" s="1293"/>
      <c r="AE17" s="1293"/>
      <c r="AF17" s="1293"/>
      <c r="AG17" s="1293"/>
      <c r="AH17" s="1293"/>
    </row>
    <row r="18" spans="1:34" s="1306" customFormat="1" ht="34.5" customHeight="1" x14ac:dyDescent="0.2">
      <c r="A18" s="1293" t="str">
        <f t="shared" si="0"/>
        <v>05.17.01.03</v>
      </c>
      <c r="B18" s="1339">
        <v>7</v>
      </c>
      <c r="C18" s="1296" t="s">
        <v>1028</v>
      </c>
      <c r="D18" s="1307" t="s">
        <v>1301</v>
      </c>
      <c r="E18" s="1307"/>
      <c r="F18" s="1296" t="s">
        <v>1028</v>
      </c>
      <c r="G18" s="1307"/>
      <c r="H18" s="1296"/>
      <c r="I18" s="1296"/>
      <c r="J18" s="1296"/>
      <c r="K18" s="1296"/>
      <c r="L18" s="1296"/>
      <c r="M18" s="1295">
        <v>4</v>
      </c>
      <c r="N18" s="1307">
        <v>2017</v>
      </c>
      <c r="O18" s="1307" t="s">
        <v>81</v>
      </c>
      <c r="P18" s="1308">
        <v>440000</v>
      </c>
      <c r="Q18" s="1340"/>
      <c r="R18" s="1315">
        <f t="shared" si="1"/>
        <v>110000</v>
      </c>
      <c r="S18" s="1311"/>
      <c r="T18" s="1307"/>
      <c r="U18" s="1312"/>
      <c r="V18" s="1309" t="s">
        <v>972</v>
      </c>
      <c r="W18" s="1313"/>
      <c r="X18" s="1314"/>
      <c r="Y18" s="1314"/>
      <c r="Z18" s="1305"/>
      <c r="AA18" s="1293"/>
      <c r="AB18" s="1293"/>
      <c r="AC18" s="1293"/>
      <c r="AD18" s="1293"/>
      <c r="AE18" s="1293"/>
      <c r="AF18" s="1293"/>
      <c r="AG18" s="1293"/>
      <c r="AH18" s="1293"/>
    </row>
    <row r="19" spans="1:34" s="1306" customFormat="1" ht="34.5" customHeight="1" x14ac:dyDescent="0.2">
      <c r="A19" s="1293" t="str">
        <f t="shared" si="0"/>
        <v>05.17.01.03</v>
      </c>
      <c r="B19" s="1339">
        <v>8</v>
      </c>
      <c r="C19" s="1296" t="s">
        <v>1029</v>
      </c>
      <c r="D19" s="1307" t="s">
        <v>1301</v>
      </c>
      <c r="E19" s="1307"/>
      <c r="F19" s="1296" t="s">
        <v>1029</v>
      </c>
      <c r="G19" s="1307"/>
      <c r="H19" s="1296"/>
      <c r="I19" s="1296"/>
      <c r="J19" s="1296"/>
      <c r="K19" s="1296"/>
      <c r="L19" s="1296"/>
      <c r="M19" s="1295">
        <v>5</v>
      </c>
      <c r="N19" s="1307">
        <v>2017</v>
      </c>
      <c r="O19" s="1307" t="s">
        <v>81</v>
      </c>
      <c r="P19" s="1308">
        <v>2250000</v>
      </c>
      <c r="Q19" s="1340"/>
      <c r="R19" s="1315">
        <f t="shared" si="1"/>
        <v>450000</v>
      </c>
      <c r="S19" s="1311"/>
      <c r="T19" s="1307"/>
      <c r="U19" s="1312"/>
      <c r="V19" s="1309" t="s">
        <v>972</v>
      </c>
      <c r="W19" s="1313"/>
      <c r="X19" s="1314"/>
      <c r="Y19" s="1314"/>
      <c r="Z19" s="1305"/>
      <c r="AA19" s="1293"/>
      <c r="AB19" s="1293"/>
      <c r="AC19" s="1293"/>
      <c r="AD19" s="1293"/>
      <c r="AE19" s="1293"/>
      <c r="AF19" s="1293"/>
      <c r="AG19" s="1293"/>
      <c r="AH19" s="1293"/>
    </row>
    <row r="20" spans="1:34" s="1306" customFormat="1" ht="34.5" customHeight="1" x14ac:dyDescent="0.2">
      <c r="A20" s="1293" t="str">
        <f t="shared" si="0"/>
        <v>05.17.01.06</v>
      </c>
      <c r="B20" s="1339">
        <v>9</v>
      </c>
      <c r="C20" s="1296" t="s">
        <v>1030</v>
      </c>
      <c r="D20" s="1307" t="s">
        <v>1307</v>
      </c>
      <c r="E20" s="1307"/>
      <c r="F20" s="1296" t="s">
        <v>1030</v>
      </c>
      <c r="G20" s="1307"/>
      <c r="H20" s="1296"/>
      <c r="I20" s="1296"/>
      <c r="J20" s="1296"/>
      <c r="K20" s="1296"/>
      <c r="L20" s="1296"/>
      <c r="M20" s="1295">
        <v>5</v>
      </c>
      <c r="N20" s="1307">
        <v>2017</v>
      </c>
      <c r="O20" s="1307" t="s">
        <v>81</v>
      </c>
      <c r="P20" s="1308">
        <v>580000</v>
      </c>
      <c r="Q20" s="1340"/>
      <c r="R20" s="1315">
        <f t="shared" si="1"/>
        <v>116000</v>
      </c>
      <c r="S20" s="1311"/>
      <c r="T20" s="1307"/>
      <c r="U20" s="1312"/>
      <c r="V20" s="1309" t="s">
        <v>972</v>
      </c>
      <c r="W20" s="1313"/>
      <c r="X20" s="1314"/>
      <c r="Y20" s="1314"/>
      <c r="Z20" s="1305"/>
      <c r="AA20" s="1293"/>
      <c r="AB20" s="1293"/>
      <c r="AC20" s="1293"/>
      <c r="AD20" s="1293"/>
      <c r="AE20" s="1293"/>
      <c r="AF20" s="1293"/>
      <c r="AG20" s="1293"/>
      <c r="AH20" s="1293"/>
    </row>
    <row r="21" spans="1:34" s="1306" customFormat="1" ht="34.5" customHeight="1" x14ac:dyDescent="0.2">
      <c r="A21" s="1293" t="str">
        <f t="shared" si="0"/>
        <v>05.17.01.06</v>
      </c>
      <c r="B21" s="1339">
        <v>10</v>
      </c>
      <c r="C21" s="1296" t="s">
        <v>1031</v>
      </c>
      <c r="D21" s="1307" t="s">
        <v>1308</v>
      </c>
      <c r="E21" s="1307"/>
      <c r="F21" s="1296" t="s">
        <v>1031</v>
      </c>
      <c r="G21" s="1307"/>
      <c r="H21" s="1296"/>
      <c r="I21" s="1296"/>
      <c r="J21" s="1296"/>
      <c r="K21" s="1296"/>
      <c r="L21" s="1296"/>
      <c r="M21" s="1295">
        <v>5</v>
      </c>
      <c r="N21" s="1307">
        <v>2017</v>
      </c>
      <c r="O21" s="1307" t="s">
        <v>81</v>
      </c>
      <c r="P21" s="1308">
        <v>665000</v>
      </c>
      <c r="Q21" s="1340"/>
      <c r="R21" s="1315">
        <f t="shared" si="1"/>
        <v>133000</v>
      </c>
      <c r="S21" s="1311"/>
      <c r="T21" s="1307"/>
      <c r="U21" s="1312"/>
      <c r="V21" s="1309" t="s">
        <v>972</v>
      </c>
      <c r="W21" s="1313"/>
      <c r="X21" s="1314"/>
      <c r="Y21" s="1314"/>
      <c r="Z21" s="1305"/>
      <c r="AA21" s="1293"/>
      <c r="AB21" s="1293"/>
      <c r="AC21" s="1293"/>
      <c r="AD21" s="1293"/>
      <c r="AE21" s="1293"/>
      <c r="AF21" s="1293"/>
      <c r="AG21" s="1293"/>
      <c r="AH21" s="1293"/>
    </row>
    <row r="22" spans="1:34" s="1306" customFormat="1" ht="34.5" customHeight="1" x14ac:dyDescent="0.2">
      <c r="A22" s="1293" t="str">
        <f t="shared" si="0"/>
        <v>05.17.01.03</v>
      </c>
      <c r="B22" s="1339">
        <v>11</v>
      </c>
      <c r="C22" s="1296" t="s">
        <v>1032</v>
      </c>
      <c r="D22" s="1307" t="s">
        <v>1301</v>
      </c>
      <c r="E22" s="1307"/>
      <c r="F22" s="1296" t="s">
        <v>1032</v>
      </c>
      <c r="G22" s="1307"/>
      <c r="H22" s="1296"/>
      <c r="I22" s="1296"/>
      <c r="J22" s="1296"/>
      <c r="K22" s="1296"/>
      <c r="L22" s="1296"/>
      <c r="M22" s="1295">
        <v>5</v>
      </c>
      <c r="N22" s="1307">
        <v>2017</v>
      </c>
      <c r="O22" s="1307" t="s">
        <v>81</v>
      </c>
      <c r="P22" s="1308">
        <v>3480000</v>
      </c>
      <c r="Q22" s="1340"/>
      <c r="R22" s="1315">
        <f t="shared" si="1"/>
        <v>696000</v>
      </c>
      <c r="S22" s="1311"/>
      <c r="T22" s="1307"/>
      <c r="U22" s="1312"/>
      <c r="V22" s="1309" t="s">
        <v>972</v>
      </c>
      <c r="W22" s="1313"/>
      <c r="X22" s="1314"/>
      <c r="Y22" s="1314"/>
      <c r="Z22" s="1305"/>
      <c r="AA22" s="1293"/>
      <c r="AB22" s="1293"/>
      <c r="AC22" s="1293"/>
      <c r="AD22" s="1293"/>
      <c r="AE22" s="1293"/>
      <c r="AF22" s="1293"/>
      <c r="AG22" s="1293"/>
      <c r="AH22" s="1293"/>
    </row>
    <row r="23" spans="1:34" s="1306" customFormat="1" ht="34.5" customHeight="1" x14ac:dyDescent="0.2">
      <c r="A23" s="1293" t="str">
        <f t="shared" si="0"/>
        <v>05.17.01.03</v>
      </c>
      <c r="B23" s="1339">
        <v>12</v>
      </c>
      <c r="C23" s="1296" t="s">
        <v>1033</v>
      </c>
      <c r="D23" s="1307" t="s">
        <v>1301</v>
      </c>
      <c r="E23" s="1307"/>
      <c r="F23" s="1296" t="s">
        <v>1033</v>
      </c>
      <c r="G23" s="1307"/>
      <c r="H23" s="1296"/>
      <c r="I23" s="1296"/>
      <c r="J23" s="1296"/>
      <c r="K23" s="1296"/>
      <c r="L23" s="1296"/>
      <c r="M23" s="1295">
        <v>5</v>
      </c>
      <c r="N23" s="1307">
        <v>2017</v>
      </c>
      <c r="O23" s="1307" t="s">
        <v>81</v>
      </c>
      <c r="P23" s="1308">
        <v>985000</v>
      </c>
      <c r="Q23" s="1340"/>
      <c r="R23" s="1315">
        <f t="shared" si="1"/>
        <v>197000</v>
      </c>
      <c r="S23" s="1311"/>
      <c r="T23" s="1307"/>
      <c r="U23" s="1312"/>
      <c r="V23" s="1309" t="s">
        <v>972</v>
      </c>
      <c r="W23" s="1313"/>
      <c r="X23" s="1314"/>
      <c r="Y23" s="1314"/>
      <c r="Z23" s="1305"/>
      <c r="AA23" s="1293"/>
      <c r="AB23" s="1293"/>
      <c r="AC23" s="1293"/>
      <c r="AD23" s="1293"/>
      <c r="AE23" s="1293"/>
      <c r="AF23" s="1293"/>
      <c r="AG23" s="1293"/>
      <c r="AH23" s="1293"/>
    </row>
    <row r="24" spans="1:34" s="1306" customFormat="1" ht="34.5" customHeight="1" x14ac:dyDescent="0.2">
      <c r="A24" s="1293" t="str">
        <f t="shared" si="0"/>
        <v>05.17.01.03</v>
      </c>
      <c r="B24" s="1339">
        <v>13</v>
      </c>
      <c r="C24" s="1296" t="s">
        <v>1034</v>
      </c>
      <c r="D24" s="1307" t="s">
        <v>1301</v>
      </c>
      <c r="E24" s="1307"/>
      <c r="F24" s="1296" t="s">
        <v>1034</v>
      </c>
      <c r="G24" s="1307"/>
      <c r="H24" s="1296"/>
      <c r="I24" s="1296"/>
      <c r="J24" s="1296"/>
      <c r="K24" s="1296"/>
      <c r="L24" s="1296"/>
      <c r="M24" s="1295">
        <v>1</v>
      </c>
      <c r="N24" s="1307">
        <v>2017</v>
      </c>
      <c r="O24" s="1307" t="s">
        <v>81</v>
      </c>
      <c r="P24" s="1308">
        <v>2175000</v>
      </c>
      <c r="Q24" s="1340"/>
      <c r="R24" s="1315">
        <f t="shared" si="1"/>
        <v>2175000</v>
      </c>
      <c r="S24" s="1311"/>
      <c r="T24" s="1307"/>
      <c r="U24" s="1312"/>
      <c r="V24" s="1309" t="s">
        <v>972</v>
      </c>
      <c r="W24" s="1313"/>
      <c r="X24" s="1314"/>
      <c r="Y24" s="1314"/>
      <c r="Z24" s="1305"/>
      <c r="AA24" s="1293"/>
      <c r="AB24" s="1293"/>
      <c r="AC24" s="1293"/>
      <c r="AD24" s="1293"/>
      <c r="AE24" s="1293"/>
      <c r="AF24" s="1293"/>
      <c r="AG24" s="1293"/>
      <c r="AH24" s="1293"/>
    </row>
    <row r="25" spans="1:34" s="1306" customFormat="1" ht="34.5" customHeight="1" x14ac:dyDescent="0.2">
      <c r="A25" s="1293" t="str">
        <f t="shared" si="0"/>
        <v>05.17.01.03</v>
      </c>
      <c r="B25" s="1339">
        <v>14</v>
      </c>
      <c r="C25" s="1296" t="s">
        <v>1035</v>
      </c>
      <c r="D25" s="1307" t="s">
        <v>1301</v>
      </c>
      <c r="E25" s="1307"/>
      <c r="F25" s="1296" t="s">
        <v>1035</v>
      </c>
      <c r="G25" s="1307"/>
      <c r="H25" s="1296"/>
      <c r="I25" s="1296"/>
      <c r="J25" s="1296"/>
      <c r="K25" s="1296"/>
      <c r="L25" s="1296"/>
      <c r="M25" s="1295">
        <v>1</v>
      </c>
      <c r="N25" s="1307">
        <v>2017</v>
      </c>
      <c r="O25" s="1307" t="s">
        <v>81</v>
      </c>
      <c r="P25" s="1308">
        <v>1250000</v>
      </c>
      <c r="Q25" s="1340"/>
      <c r="R25" s="1315">
        <f t="shared" si="1"/>
        <v>1250000</v>
      </c>
      <c r="S25" s="1311"/>
      <c r="T25" s="1307"/>
      <c r="U25" s="1312"/>
      <c r="V25" s="1309" t="s">
        <v>972</v>
      </c>
      <c r="W25" s="1313"/>
      <c r="X25" s="1314"/>
      <c r="Y25" s="1314"/>
      <c r="Z25" s="1305"/>
      <c r="AA25" s="1293"/>
      <c r="AB25" s="1293"/>
      <c r="AC25" s="1293"/>
      <c r="AD25" s="1293"/>
      <c r="AE25" s="1293"/>
      <c r="AF25" s="1293"/>
      <c r="AG25" s="1293"/>
      <c r="AH25" s="1293"/>
    </row>
    <row r="26" spans="1:34" s="1306" customFormat="1" ht="34.5" customHeight="1" x14ac:dyDescent="0.2">
      <c r="A26" s="1293" t="str">
        <f t="shared" si="0"/>
        <v>05.17.01.07</v>
      </c>
      <c r="B26" s="1339">
        <v>15</v>
      </c>
      <c r="C26" s="1296" t="s">
        <v>1036</v>
      </c>
      <c r="D26" s="1307" t="s">
        <v>1309</v>
      </c>
      <c r="E26" s="1307"/>
      <c r="F26" s="1296" t="s">
        <v>1036</v>
      </c>
      <c r="G26" s="1307"/>
      <c r="H26" s="1296"/>
      <c r="I26" s="1296"/>
      <c r="J26" s="1296"/>
      <c r="K26" s="1296"/>
      <c r="L26" s="1296"/>
      <c r="M26" s="1295">
        <v>5</v>
      </c>
      <c r="N26" s="1307">
        <v>2017</v>
      </c>
      <c r="O26" s="1307" t="s">
        <v>81</v>
      </c>
      <c r="P26" s="1308">
        <v>810000</v>
      </c>
      <c r="Q26" s="1340"/>
      <c r="R26" s="1315">
        <f t="shared" si="1"/>
        <v>162000</v>
      </c>
      <c r="S26" s="1311"/>
      <c r="T26" s="1307"/>
      <c r="U26" s="1312"/>
      <c r="V26" s="1309" t="s">
        <v>972</v>
      </c>
      <c r="W26" s="1313"/>
      <c r="X26" s="1314"/>
      <c r="Y26" s="1314"/>
      <c r="Z26" s="1305"/>
      <c r="AA26" s="1293"/>
      <c r="AB26" s="1293"/>
      <c r="AC26" s="1293"/>
      <c r="AD26" s="1293"/>
      <c r="AE26" s="1293"/>
      <c r="AF26" s="1293"/>
      <c r="AG26" s="1293"/>
      <c r="AH26" s="1293"/>
    </row>
    <row r="27" spans="1:34" s="1306" customFormat="1" ht="34.5" customHeight="1" x14ac:dyDescent="0.2">
      <c r="A27" s="1293" t="str">
        <f t="shared" si="0"/>
        <v>05.17.01.07</v>
      </c>
      <c r="B27" s="1339">
        <v>16</v>
      </c>
      <c r="C27" s="1296" t="s">
        <v>1037</v>
      </c>
      <c r="D27" s="1307" t="s">
        <v>1309</v>
      </c>
      <c r="E27" s="1307"/>
      <c r="F27" s="1296" t="s">
        <v>1037</v>
      </c>
      <c r="G27" s="1307"/>
      <c r="H27" s="1296"/>
      <c r="I27" s="1296"/>
      <c r="J27" s="1296"/>
      <c r="K27" s="1296"/>
      <c r="L27" s="1296"/>
      <c r="M27" s="1295">
        <v>5</v>
      </c>
      <c r="N27" s="1307">
        <v>2017</v>
      </c>
      <c r="O27" s="1307" t="s">
        <v>81</v>
      </c>
      <c r="P27" s="1308">
        <v>700000</v>
      </c>
      <c r="Q27" s="1340"/>
      <c r="R27" s="1315">
        <f t="shared" si="1"/>
        <v>140000</v>
      </c>
      <c r="S27" s="1311"/>
      <c r="T27" s="1307"/>
      <c r="U27" s="1312"/>
      <c r="V27" s="1309" t="s">
        <v>972</v>
      </c>
      <c r="W27" s="1313"/>
      <c r="X27" s="1314"/>
      <c r="Y27" s="1314"/>
      <c r="Z27" s="1305"/>
      <c r="AA27" s="1293"/>
      <c r="AB27" s="1293"/>
      <c r="AC27" s="1293"/>
      <c r="AD27" s="1293"/>
      <c r="AE27" s="1293"/>
      <c r="AF27" s="1293"/>
      <c r="AG27" s="1293"/>
      <c r="AH27" s="1293"/>
    </row>
    <row r="28" spans="1:34" s="1306" customFormat="1" ht="34.5" customHeight="1" x14ac:dyDescent="0.2">
      <c r="A28" s="1293" t="str">
        <f t="shared" si="0"/>
        <v>05.17.01.01</v>
      </c>
      <c r="B28" s="1339">
        <v>17</v>
      </c>
      <c r="C28" s="1296" t="s">
        <v>1038</v>
      </c>
      <c r="D28" s="1307" t="s">
        <v>1329</v>
      </c>
      <c r="E28" s="1307"/>
      <c r="F28" s="1296" t="s">
        <v>1038</v>
      </c>
      <c r="G28" s="1307"/>
      <c r="H28" s="1296"/>
      <c r="I28" s="1296"/>
      <c r="J28" s="1296"/>
      <c r="K28" s="1296"/>
      <c r="L28" s="1296"/>
      <c r="M28" s="1295">
        <v>5</v>
      </c>
      <c r="N28" s="1307">
        <v>2017</v>
      </c>
      <c r="O28" s="1307" t="s">
        <v>81</v>
      </c>
      <c r="P28" s="1308">
        <v>750000</v>
      </c>
      <c r="Q28" s="1340"/>
      <c r="R28" s="1315">
        <f t="shared" si="1"/>
        <v>150000</v>
      </c>
      <c r="S28" s="1311"/>
      <c r="T28" s="1307"/>
      <c r="U28" s="1312"/>
      <c r="V28" s="1309" t="s">
        <v>972</v>
      </c>
      <c r="W28" s="1313"/>
      <c r="X28" s="1314"/>
      <c r="Y28" s="1314"/>
      <c r="Z28" s="1305"/>
      <c r="AA28" s="1293"/>
      <c r="AB28" s="1293"/>
      <c r="AC28" s="1293"/>
      <c r="AD28" s="1293"/>
      <c r="AE28" s="1293"/>
      <c r="AF28" s="1293"/>
      <c r="AG28" s="1293"/>
      <c r="AH28" s="1293"/>
    </row>
    <row r="29" spans="1:34" s="1306" customFormat="1" ht="34.5" customHeight="1" x14ac:dyDescent="0.2">
      <c r="A29" s="1293" t="str">
        <f t="shared" si="0"/>
        <v>05.17.01.01</v>
      </c>
      <c r="B29" s="1339">
        <v>18</v>
      </c>
      <c r="C29" s="1296" t="s">
        <v>1039</v>
      </c>
      <c r="D29" s="1307" t="s">
        <v>1310</v>
      </c>
      <c r="E29" s="1307"/>
      <c r="F29" s="1296" t="s">
        <v>1039</v>
      </c>
      <c r="G29" s="1307"/>
      <c r="H29" s="1296"/>
      <c r="I29" s="1296"/>
      <c r="J29" s="1296"/>
      <c r="K29" s="1296"/>
      <c r="L29" s="1296"/>
      <c r="M29" s="1295">
        <v>5</v>
      </c>
      <c r="N29" s="1307">
        <v>2017</v>
      </c>
      <c r="O29" s="1307" t="s">
        <v>81</v>
      </c>
      <c r="P29" s="1308">
        <v>535000</v>
      </c>
      <c r="Q29" s="1340"/>
      <c r="R29" s="1315">
        <f t="shared" si="1"/>
        <v>107000</v>
      </c>
      <c r="S29" s="1311"/>
      <c r="T29" s="1307"/>
      <c r="U29" s="1312"/>
      <c r="V29" s="1309" t="s">
        <v>972</v>
      </c>
      <c r="W29" s="1313"/>
      <c r="X29" s="1314"/>
      <c r="Y29" s="1314"/>
      <c r="Z29" s="1305"/>
      <c r="AA29" s="1293"/>
      <c r="AB29" s="1293"/>
      <c r="AC29" s="1293"/>
      <c r="AD29" s="1293"/>
      <c r="AE29" s="1293"/>
      <c r="AF29" s="1293"/>
      <c r="AG29" s="1293"/>
      <c r="AH29" s="1293"/>
    </row>
    <row r="30" spans="1:34" s="1306" customFormat="1" ht="34.5" customHeight="1" x14ac:dyDescent="0.2">
      <c r="A30" s="1293" t="str">
        <f t="shared" si="0"/>
        <v>05.17.01.01</v>
      </c>
      <c r="B30" s="1339">
        <v>19</v>
      </c>
      <c r="C30" s="1296" t="s">
        <v>1040</v>
      </c>
      <c r="D30" s="1307" t="s">
        <v>1329</v>
      </c>
      <c r="E30" s="1307"/>
      <c r="F30" s="1296" t="s">
        <v>1040</v>
      </c>
      <c r="G30" s="1307"/>
      <c r="H30" s="1296"/>
      <c r="I30" s="1296"/>
      <c r="J30" s="1296"/>
      <c r="K30" s="1296"/>
      <c r="L30" s="1296"/>
      <c r="M30" s="1295">
        <v>5</v>
      </c>
      <c r="N30" s="1307">
        <v>2017</v>
      </c>
      <c r="O30" s="1307" t="s">
        <v>81</v>
      </c>
      <c r="P30" s="1308">
        <v>640000</v>
      </c>
      <c r="Q30" s="1340"/>
      <c r="R30" s="1315">
        <f t="shared" si="1"/>
        <v>128000</v>
      </c>
      <c r="S30" s="1311"/>
      <c r="T30" s="1307"/>
      <c r="U30" s="1312"/>
      <c r="V30" s="1309" t="s">
        <v>972</v>
      </c>
      <c r="W30" s="1313"/>
      <c r="X30" s="1314"/>
      <c r="Y30" s="1314"/>
      <c r="Z30" s="1305"/>
      <c r="AA30" s="1293"/>
      <c r="AB30" s="1293"/>
      <c r="AC30" s="1293"/>
      <c r="AD30" s="1293"/>
      <c r="AE30" s="1293"/>
      <c r="AF30" s="1293"/>
      <c r="AG30" s="1293"/>
      <c r="AH30" s="1293"/>
    </row>
    <row r="31" spans="1:34" s="1306" customFormat="1" ht="34.5" customHeight="1" x14ac:dyDescent="0.2">
      <c r="A31" s="1293" t="str">
        <f t="shared" si="0"/>
        <v>05.17.01.07</v>
      </c>
      <c r="B31" s="1339">
        <v>20</v>
      </c>
      <c r="C31" s="1296" t="s">
        <v>1041</v>
      </c>
      <c r="D31" s="1307" t="s">
        <v>1313</v>
      </c>
      <c r="E31" s="1307"/>
      <c r="F31" s="1296" t="s">
        <v>1041</v>
      </c>
      <c r="G31" s="1307"/>
      <c r="H31" s="1296"/>
      <c r="I31" s="1296"/>
      <c r="J31" s="1296"/>
      <c r="K31" s="1296"/>
      <c r="L31" s="1296"/>
      <c r="M31" s="1295">
        <v>5</v>
      </c>
      <c r="N31" s="1307">
        <v>2017</v>
      </c>
      <c r="O31" s="1307" t="s">
        <v>81</v>
      </c>
      <c r="P31" s="1308">
        <v>510000</v>
      </c>
      <c r="Q31" s="1340"/>
      <c r="R31" s="1315">
        <f t="shared" si="1"/>
        <v>102000</v>
      </c>
      <c r="S31" s="1311"/>
      <c r="T31" s="1307"/>
      <c r="U31" s="1312"/>
      <c r="V31" s="1309" t="s">
        <v>972</v>
      </c>
      <c r="W31" s="1313"/>
      <c r="X31" s="1314"/>
      <c r="Y31" s="1314"/>
      <c r="Z31" s="1305"/>
      <c r="AA31" s="1293"/>
      <c r="AB31" s="1293"/>
      <c r="AC31" s="1293"/>
      <c r="AD31" s="1293"/>
      <c r="AE31" s="1293"/>
      <c r="AF31" s="1293"/>
      <c r="AG31" s="1293"/>
      <c r="AH31" s="1293"/>
    </row>
    <row r="32" spans="1:34" s="1306" customFormat="1" ht="34.5" customHeight="1" x14ac:dyDescent="0.2">
      <c r="A32" s="1293" t="str">
        <f t="shared" si="0"/>
        <v>05.17.01.04</v>
      </c>
      <c r="B32" s="1339">
        <v>21</v>
      </c>
      <c r="C32" s="1296" t="s">
        <v>1042</v>
      </c>
      <c r="D32" s="1307" t="s">
        <v>1315</v>
      </c>
      <c r="E32" s="1307"/>
      <c r="F32" s="1296" t="s">
        <v>1042</v>
      </c>
      <c r="G32" s="1307"/>
      <c r="H32" s="1296"/>
      <c r="I32" s="1296"/>
      <c r="J32" s="1296"/>
      <c r="K32" s="1296"/>
      <c r="L32" s="1296"/>
      <c r="M32" s="1295">
        <v>5</v>
      </c>
      <c r="N32" s="1307">
        <v>2017</v>
      </c>
      <c r="O32" s="1307" t="s">
        <v>81</v>
      </c>
      <c r="P32" s="1308">
        <v>725000</v>
      </c>
      <c r="Q32" s="1340"/>
      <c r="R32" s="1315">
        <f t="shared" si="1"/>
        <v>145000</v>
      </c>
      <c r="S32" s="1311"/>
      <c r="T32" s="1307"/>
      <c r="U32" s="1312"/>
      <c r="V32" s="1309" t="s">
        <v>972</v>
      </c>
      <c r="W32" s="1313"/>
      <c r="X32" s="1314"/>
      <c r="Y32" s="1314"/>
      <c r="Z32" s="1305"/>
      <c r="AA32" s="1293"/>
      <c r="AB32" s="1293"/>
      <c r="AC32" s="1293"/>
      <c r="AD32" s="1293"/>
      <c r="AE32" s="1293"/>
      <c r="AF32" s="1293"/>
      <c r="AG32" s="1293"/>
      <c r="AH32" s="1293"/>
    </row>
    <row r="33" spans="1:34" s="1306" customFormat="1" ht="34.5" customHeight="1" x14ac:dyDescent="0.2">
      <c r="A33" s="1293" t="str">
        <f t="shared" si="0"/>
        <v>05.17.01.03</v>
      </c>
      <c r="B33" s="1339">
        <v>22</v>
      </c>
      <c r="C33" s="1296" t="s">
        <v>1043</v>
      </c>
      <c r="D33" s="1307" t="s">
        <v>1301</v>
      </c>
      <c r="E33" s="1307"/>
      <c r="F33" s="1296" t="s">
        <v>1043</v>
      </c>
      <c r="G33" s="1307"/>
      <c r="H33" s="1296"/>
      <c r="I33" s="1296"/>
      <c r="J33" s="1296"/>
      <c r="K33" s="1296"/>
      <c r="L33" s="1296"/>
      <c r="M33" s="1295">
        <v>4</v>
      </c>
      <c r="N33" s="1307">
        <v>2017</v>
      </c>
      <c r="O33" s="1307" t="s">
        <v>81</v>
      </c>
      <c r="P33" s="1308">
        <v>520000</v>
      </c>
      <c r="Q33" s="1340"/>
      <c r="R33" s="1315">
        <f t="shared" si="1"/>
        <v>130000</v>
      </c>
      <c r="S33" s="1311"/>
      <c r="T33" s="1307"/>
      <c r="U33" s="1312"/>
      <c r="V33" s="1309" t="s">
        <v>972</v>
      </c>
      <c r="W33" s="1313"/>
      <c r="X33" s="1314"/>
      <c r="Y33" s="1314"/>
      <c r="Z33" s="1305"/>
      <c r="AA33" s="1293"/>
      <c r="AB33" s="1293"/>
      <c r="AC33" s="1293"/>
      <c r="AD33" s="1293"/>
      <c r="AE33" s="1293"/>
      <c r="AF33" s="1293"/>
      <c r="AG33" s="1293"/>
      <c r="AH33" s="1293"/>
    </row>
    <row r="34" spans="1:34" s="1306" customFormat="1" ht="34.5" customHeight="1" x14ac:dyDescent="0.2">
      <c r="A34" s="1293" t="str">
        <f t="shared" si="0"/>
        <v>05.17.01.01</v>
      </c>
      <c r="B34" s="1339">
        <v>23</v>
      </c>
      <c r="C34" s="1296" t="s">
        <v>1044</v>
      </c>
      <c r="D34" s="1307" t="s">
        <v>1310</v>
      </c>
      <c r="E34" s="1307"/>
      <c r="F34" s="1296" t="s">
        <v>1044</v>
      </c>
      <c r="G34" s="1307"/>
      <c r="H34" s="1296"/>
      <c r="I34" s="1296"/>
      <c r="J34" s="1296"/>
      <c r="K34" s="1296"/>
      <c r="L34" s="1296"/>
      <c r="M34" s="1295">
        <v>5</v>
      </c>
      <c r="N34" s="1307">
        <v>2017</v>
      </c>
      <c r="O34" s="1307" t="s">
        <v>81</v>
      </c>
      <c r="P34" s="1308">
        <v>1100000</v>
      </c>
      <c r="Q34" s="1340"/>
      <c r="R34" s="1315">
        <f t="shared" si="1"/>
        <v>220000</v>
      </c>
      <c r="S34" s="1311"/>
      <c r="T34" s="1307"/>
      <c r="U34" s="1312"/>
      <c r="V34" s="1309" t="s">
        <v>972</v>
      </c>
      <c r="W34" s="1313"/>
      <c r="X34" s="1314"/>
      <c r="Y34" s="1314"/>
      <c r="Z34" s="1305"/>
      <c r="AA34" s="1293"/>
      <c r="AB34" s="1293"/>
      <c r="AC34" s="1293"/>
      <c r="AD34" s="1293"/>
      <c r="AE34" s="1293"/>
      <c r="AF34" s="1293"/>
      <c r="AG34" s="1293"/>
      <c r="AH34" s="1293"/>
    </row>
    <row r="35" spans="1:34" s="1306" customFormat="1" ht="34.5" customHeight="1" x14ac:dyDescent="0.2">
      <c r="A35" s="1293" t="str">
        <f t="shared" si="0"/>
        <v>05.17.01.03</v>
      </c>
      <c r="B35" s="1339">
        <v>24</v>
      </c>
      <c r="C35" s="1296" t="s">
        <v>1045</v>
      </c>
      <c r="D35" s="1307" t="s">
        <v>1301</v>
      </c>
      <c r="E35" s="1307"/>
      <c r="F35" s="1296" t="s">
        <v>1045</v>
      </c>
      <c r="G35" s="1307"/>
      <c r="H35" s="1296"/>
      <c r="I35" s="1296"/>
      <c r="J35" s="1296"/>
      <c r="K35" s="1296"/>
      <c r="L35" s="1296"/>
      <c r="M35" s="1295">
        <v>5</v>
      </c>
      <c r="N35" s="1307">
        <v>2017</v>
      </c>
      <c r="O35" s="1307" t="s">
        <v>81</v>
      </c>
      <c r="P35" s="1308">
        <v>1210000</v>
      </c>
      <c r="Q35" s="1340"/>
      <c r="R35" s="1315">
        <f t="shared" si="1"/>
        <v>242000</v>
      </c>
      <c r="S35" s="1311"/>
      <c r="T35" s="1307"/>
      <c r="U35" s="1312"/>
      <c r="V35" s="1309" t="s">
        <v>972</v>
      </c>
      <c r="W35" s="1313"/>
      <c r="X35" s="1314"/>
      <c r="Y35" s="1314"/>
      <c r="Z35" s="1305"/>
      <c r="AA35" s="1293"/>
      <c r="AB35" s="1293"/>
      <c r="AC35" s="1293"/>
      <c r="AD35" s="1293"/>
      <c r="AE35" s="1293"/>
      <c r="AF35" s="1293"/>
      <c r="AG35" s="1293"/>
      <c r="AH35" s="1293"/>
    </row>
    <row r="36" spans="1:34" s="1306" customFormat="1" ht="34.5" customHeight="1" x14ac:dyDescent="0.2">
      <c r="A36" s="1293" t="str">
        <f t="shared" si="0"/>
        <v>05.17.01.01</v>
      </c>
      <c r="B36" s="1339">
        <v>25</v>
      </c>
      <c r="C36" s="1296" t="s">
        <v>1046</v>
      </c>
      <c r="D36" s="1307" t="s">
        <v>1329</v>
      </c>
      <c r="E36" s="1307"/>
      <c r="F36" s="1296" t="s">
        <v>1046</v>
      </c>
      <c r="G36" s="1307"/>
      <c r="H36" s="1296"/>
      <c r="I36" s="1296"/>
      <c r="J36" s="1296"/>
      <c r="K36" s="1296"/>
      <c r="L36" s="1296"/>
      <c r="M36" s="1295">
        <v>5</v>
      </c>
      <c r="N36" s="1307">
        <v>2017</v>
      </c>
      <c r="O36" s="1307" t="s">
        <v>81</v>
      </c>
      <c r="P36" s="1308">
        <v>515000</v>
      </c>
      <c r="Q36" s="1340"/>
      <c r="R36" s="1315">
        <f t="shared" si="1"/>
        <v>103000</v>
      </c>
      <c r="S36" s="1311"/>
      <c r="T36" s="1307"/>
      <c r="U36" s="1312"/>
      <c r="V36" s="1309" t="s">
        <v>972</v>
      </c>
      <c r="W36" s="1313"/>
      <c r="X36" s="1314"/>
      <c r="Y36" s="1314"/>
      <c r="Z36" s="1305"/>
      <c r="AA36" s="1293"/>
      <c r="AB36" s="1293"/>
      <c r="AC36" s="1293"/>
      <c r="AD36" s="1293"/>
      <c r="AE36" s="1293"/>
      <c r="AF36" s="1293"/>
      <c r="AG36" s="1293"/>
      <c r="AH36" s="1293"/>
    </row>
    <row r="37" spans="1:34" s="1306" customFormat="1" ht="34.5" customHeight="1" x14ac:dyDescent="0.2">
      <c r="A37" s="1293" t="str">
        <f t="shared" si="0"/>
        <v>05.17.01.01</v>
      </c>
      <c r="B37" s="1339">
        <v>26</v>
      </c>
      <c r="C37" s="1296" t="s">
        <v>1047</v>
      </c>
      <c r="D37" s="1307" t="s">
        <v>1329</v>
      </c>
      <c r="E37" s="1307"/>
      <c r="F37" s="1296" t="s">
        <v>1047</v>
      </c>
      <c r="G37" s="1307"/>
      <c r="H37" s="1296"/>
      <c r="I37" s="1296"/>
      <c r="J37" s="1296"/>
      <c r="K37" s="1296"/>
      <c r="L37" s="1296"/>
      <c r="M37" s="1295">
        <v>5</v>
      </c>
      <c r="N37" s="1307">
        <v>2017</v>
      </c>
      <c r="O37" s="1307" t="s">
        <v>81</v>
      </c>
      <c r="P37" s="1308">
        <v>640000</v>
      </c>
      <c r="Q37" s="1340"/>
      <c r="R37" s="1315">
        <f t="shared" si="1"/>
        <v>128000</v>
      </c>
      <c r="S37" s="1311"/>
      <c r="T37" s="1307"/>
      <c r="U37" s="1312"/>
      <c r="V37" s="1309" t="s">
        <v>972</v>
      </c>
      <c r="W37" s="1313"/>
      <c r="X37" s="1314"/>
      <c r="Y37" s="1314"/>
      <c r="Z37" s="1305"/>
      <c r="AA37" s="1293"/>
      <c r="AB37" s="1293"/>
      <c r="AC37" s="1293"/>
      <c r="AD37" s="1293"/>
      <c r="AE37" s="1293"/>
      <c r="AF37" s="1293"/>
      <c r="AG37" s="1293"/>
      <c r="AH37" s="1293"/>
    </row>
    <row r="38" spans="1:34" s="1306" customFormat="1" ht="34.5" customHeight="1" x14ac:dyDescent="0.2">
      <c r="A38" s="1293" t="str">
        <f t="shared" si="0"/>
        <v>05.17.01.01</v>
      </c>
      <c r="B38" s="1339">
        <v>27</v>
      </c>
      <c r="C38" s="1296" t="s">
        <v>1048</v>
      </c>
      <c r="D38" s="1307" t="s">
        <v>1329</v>
      </c>
      <c r="E38" s="1307"/>
      <c r="F38" s="1296" t="s">
        <v>1048</v>
      </c>
      <c r="G38" s="1307"/>
      <c r="H38" s="1296"/>
      <c r="I38" s="1296"/>
      <c r="J38" s="1296"/>
      <c r="K38" s="1296"/>
      <c r="L38" s="1296"/>
      <c r="M38" s="1295">
        <v>5</v>
      </c>
      <c r="N38" s="1307">
        <v>2017</v>
      </c>
      <c r="O38" s="1307" t="s">
        <v>81</v>
      </c>
      <c r="P38" s="1308">
        <v>640000</v>
      </c>
      <c r="Q38" s="1340"/>
      <c r="R38" s="1315">
        <f t="shared" si="1"/>
        <v>128000</v>
      </c>
      <c r="S38" s="1311"/>
      <c r="T38" s="1307"/>
      <c r="U38" s="1312"/>
      <c r="V38" s="1309" t="s">
        <v>972</v>
      </c>
      <c r="W38" s="1313"/>
      <c r="X38" s="1314"/>
      <c r="Y38" s="1314"/>
      <c r="Z38" s="1305"/>
      <c r="AA38" s="1293"/>
      <c r="AB38" s="1293"/>
      <c r="AC38" s="1293"/>
      <c r="AD38" s="1293"/>
      <c r="AE38" s="1293"/>
      <c r="AF38" s="1293"/>
      <c r="AG38" s="1293"/>
      <c r="AH38" s="1293"/>
    </row>
    <row r="39" spans="1:34" s="1306" customFormat="1" ht="34.5" customHeight="1" x14ac:dyDescent="0.2">
      <c r="A39" s="1293" t="str">
        <f t="shared" si="0"/>
        <v>05.17.01.01</v>
      </c>
      <c r="B39" s="1339">
        <v>28</v>
      </c>
      <c r="C39" s="1296" t="s">
        <v>1049</v>
      </c>
      <c r="D39" s="1307" t="s">
        <v>1329</v>
      </c>
      <c r="E39" s="1307"/>
      <c r="F39" s="1296" t="s">
        <v>1049</v>
      </c>
      <c r="G39" s="1307"/>
      <c r="H39" s="1296"/>
      <c r="I39" s="1296"/>
      <c r="J39" s="1296"/>
      <c r="K39" s="1296"/>
      <c r="L39" s="1296"/>
      <c r="M39" s="1295">
        <v>5</v>
      </c>
      <c r="N39" s="1307">
        <v>2017</v>
      </c>
      <c r="O39" s="1307" t="s">
        <v>81</v>
      </c>
      <c r="P39" s="1308">
        <v>580000</v>
      </c>
      <c r="Q39" s="1340"/>
      <c r="R39" s="1315">
        <f t="shared" si="1"/>
        <v>116000</v>
      </c>
      <c r="S39" s="1311"/>
      <c r="T39" s="1307"/>
      <c r="U39" s="1312"/>
      <c r="V39" s="1309" t="s">
        <v>972</v>
      </c>
      <c r="W39" s="1313"/>
      <c r="X39" s="1314"/>
      <c r="Y39" s="1314"/>
      <c r="Z39" s="1305"/>
      <c r="AA39" s="1293"/>
      <c r="AB39" s="1293"/>
      <c r="AC39" s="1293"/>
      <c r="AD39" s="1293"/>
      <c r="AE39" s="1293"/>
      <c r="AF39" s="1293"/>
      <c r="AG39" s="1293"/>
      <c r="AH39" s="1293"/>
    </row>
    <row r="40" spans="1:34" s="1306" customFormat="1" ht="34.5" customHeight="1" x14ac:dyDescent="0.2">
      <c r="A40" s="1293" t="str">
        <f t="shared" si="0"/>
        <v>05.17.01.06</v>
      </c>
      <c r="B40" s="1339">
        <v>29</v>
      </c>
      <c r="C40" s="1296" t="s">
        <v>1050</v>
      </c>
      <c r="D40" s="1307" t="s">
        <v>1304</v>
      </c>
      <c r="E40" s="1307"/>
      <c r="F40" s="1296" t="s">
        <v>1050</v>
      </c>
      <c r="G40" s="1307"/>
      <c r="H40" s="1296"/>
      <c r="I40" s="1296"/>
      <c r="J40" s="1296"/>
      <c r="K40" s="1296"/>
      <c r="L40" s="1296"/>
      <c r="M40" s="1295">
        <v>5</v>
      </c>
      <c r="N40" s="1307">
        <v>2017</v>
      </c>
      <c r="O40" s="1307" t="s">
        <v>81</v>
      </c>
      <c r="P40" s="1308">
        <v>810000</v>
      </c>
      <c r="Q40" s="1340"/>
      <c r="R40" s="1315">
        <f t="shared" si="1"/>
        <v>162000</v>
      </c>
      <c r="S40" s="1311"/>
      <c r="T40" s="1307"/>
      <c r="U40" s="1312"/>
      <c r="V40" s="1309" t="s">
        <v>972</v>
      </c>
      <c r="W40" s="1313"/>
      <c r="X40" s="1314"/>
      <c r="Y40" s="1314"/>
      <c r="Z40" s="1305"/>
      <c r="AA40" s="1293"/>
      <c r="AB40" s="1293"/>
      <c r="AC40" s="1293"/>
      <c r="AD40" s="1293"/>
      <c r="AE40" s="1293"/>
      <c r="AF40" s="1293"/>
      <c r="AG40" s="1293"/>
      <c r="AH40" s="1293"/>
    </row>
    <row r="41" spans="1:34" s="1306" customFormat="1" ht="34.5" customHeight="1" x14ac:dyDescent="0.2">
      <c r="A41" s="1293" t="str">
        <f t="shared" si="0"/>
        <v>05.17.01.04</v>
      </c>
      <c r="B41" s="1339">
        <v>30</v>
      </c>
      <c r="C41" s="1296" t="s">
        <v>1302</v>
      </c>
      <c r="D41" s="1307" t="s">
        <v>1299</v>
      </c>
      <c r="E41" s="1307"/>
      <c r="F41" s="1296" t="s">
        <v>1302</v>
      </c>
      <c r="G41" s="1307"/>
      <c r="H41" s="1296"/>
      <c r="I41" s="1296"/>
      <c r="J41" s="1296"/>
      <c r="K41" s="1296"/>
      <c r="L41" s="1296"/>
      <c r="M41" s="1295">
        <v>5</v>
      </c>
      <c r="N41" s="1307">
        <v>2017</v>
      </c>
      <c r="O41" s="1307" t="s">
        <v>81</v>
      </c>
      <c r="P41" s="1308">
        <v>1083500</v>
      </c>
      <c r="Q41" s="1340"/>
      <c r="R41" s="1315">
        <f t="shared" si="1"/>
        <v>216700</v>
      </c>
      <c r="S41" s="1311"/>
      <c r="T41" s="1307"/>
      <c r="U41" s="1312"/>
      <c r="V41" s="1309" t="s">
        <v>972</v>
      </c>
      <c r="W41" s="1313"/>
      <c r="X41" s="1314"/>
      <c r="Y41" s="1314"/>
      <c r="Z41" s="1305"/>
      <c r="AA41" s="1293"/>
      <c r="AB41" s="1293"/>
      <c r="AC41" s="1293" t="str">
        <f>UPPER(C41)</f>
        <v>DASAR-DASAR HUKUM PIDANA DI INDONESIA</v>
      </c>
      <c r="AD41" s="1293"/>
      <c r="AE41" s="1293"/>
      <c r="AF41" s="1293"/>
      <c r="AG41" s="1293"/>
      <c r="AH41" s="1293"/>
    </row>
    <row r="42" spans="1:34" s="1306" customFormat="1" ht="34.5" customHeight="1" x14ac:dyDescent="0.2">
      <c r="A42" s="1293" t="str">
        <f t="shared" si="0"/>
        <v>05.17.01.01</v>
      </c>
      <c r="B42" s="1339">
        <v>31</v>
      </c>
      <c r="C42" s="1296" t="s">
        <v>1051</v>
      </c>
      <c r="D42" s="1307" t="s">
        <v>1310</v>
      </c>
      <c r="E42" s="1307"/>
      <c r="F42" s="1296" t="s">
        <v>1051</v>
      </c>
      <c r="G42" s="1307"/>
      <c r="H42" s="1296"/>
      <c r="I42" s="1296"/>
      <c r="J42" s="1296"/>
      <c r="K42" s="1296"/>
      <c r="L42" s="1296"/>
      <c r="M42" s="1295">
        <v>5</v>
      </c>
      <c r="N42" s="1307">
        <v>2017</v>
      </c>
      <c r="O42" s="1307" t="s">
        <v>81</v>
      </c>
      <c r="P42" s="1308">
        <v>750000</v>
      </c>
      <c r="Q42" s="1340"/>
      <c r="R42" s="1315">
        <f t="shared" si="1"/>
        <v>150000</v>
      </c>
      <c r="S42" s="1311"/>
      <c r="T42" s="1307"/>
      <c r="U42" s="1312"/>
      <c r="V42" s="1309" t="s">
        <v>972</v>
      </c>
      <c r="W42" s="1313"/>
      <c r="X42" s="1314"/>
      <c r="Y42" s="1314"/>
      <c r="Z42" s="1305"/>
      <c r="AA42" s="1293"/>
      <c r="AB42" s="1293"/>
      <c r="AC42" s="1293"/>
      <c r="AD42" s="1293"/>
      <c r="AE42" s="1293"/>
      <c r="AF42" s="1293"/>
      <c r="AG42" s="1293"/>
      <c r="AH42" s="1293"/>
    </row>
    <row r="43" spans="1:34" s="1306" customFormat="1" ht="34.5" customHeight="1" x14ac:dyDescent="0.2">
      <c r="A43" s="1293" t="str">
        <f t="shared" si="0"/>
        <v>05.17.01.04</v>
      </c>
      <c r="B43" s="1339">
        <v>32</v>
      </c>
      <c r="C43" s="1296" t="s">
        <v>1052</v>
      </c>
      <c r="D43" s="1307" t="s">
        <v>1317</v>
      </c>
      <c r="E43" s="1307"/>
      <c r="F43" s="1296" t="s">
        <v>1052</v>
      </c>
      <c r="G43" s="1307"/>
      <c r="H43" s="1296"/>
      <c r="I43" s="1296"/>
      <c r="J43" s="1296"/>
      <c r="K43" s="1296"/>
      <c r="L43" s="1296"/>
      <c r="M43" s="1295">
        <v>5</v>
      </c>
      <c r="N43" s="1307">
        <v>2017</v>
      </c>
      <c r="O43" s="1307" t="s">
        <v>81</v>
      </c>
      <c r="P43" s="1308">
        <v>1275000</v>
      </c>
      <c r="Q43" s="1340"/>
      <c r="R43" s="1315">
        <f t="shared" si="1"/>
        <v>255000</v>
      </c>
      <c r="S43" s="1311"/>
      <c r="T43" s="1307"/>
      <c r="U43" s="1312"/>
      <c r="V43" s="1309" t="s">
        <v>972</v>
      </c>
      <c r="W43" s="1313"/>
      <c r="X43" s="1314"/>
      <c r="Y43" s="1314"/>
      <c r="Z43" s="1305"/>
      <c r="AA43" s="1293"/>
      <c r="AB43" s="1293"/>
      <c r="AC43" s="1293"/>
      <c r="AD43" s="1293"/>
      <c r="AE43" s="1293"/>
      <c r="AF43" s="1293"/>
      <c r="AG43" s="1293"/>
      <c r="AH43" s="1293"/>
    </row>
    <row r="44" spans="1:34" s="1306" customFormat="1" ht="34.5" customHeight="1" x14ac:dyDescent="0.2">
      <c r="A44" s="1293" t="str">
        <f t="shared" si="0"/>
        <v>05.17.01.06</v>
      </c>
      <c r="B44" s="1339">
        <v>33</v>
      </c>
      <c r="C44" s="1296" t="s">
        <v>1053</v>
      </c>
      <c r="D44" s="1307" t="s">
        <v>1307</v>
      </c>
      <c r="E44" s="1307"/>
      <c r="F44" s="1296" t="s">
        <v>1053</v>
      </c>
      <c r="G44" s="1307"/>
      <c r="H44" s="1296"/>
      <c r="I44" s="1296"/>
      <c r="J44" s="1296"/>
      <c r="K44" s="1296"/>
      <c r="L44" s="1296"/>
      <c r="M44" s="1295">
        <v>5</v>
      </c>
      <c r="N44" s="1307">
        <v>2017</v>
      </c>
      <c r="O44" s="1307" t="s">
        <v>81</v>
      </c>
      <c r="P44" s="1308">
        <v>580000</v>
      </c>
      <c r="Q44" s="1340"/>
      <c r="R44" s="1315">
        <f t="shared" si="1"/>
        <v>116000</v>
      </c>
      <c r="S44" s="1311"/>
      <c r="T44" s="1307"/>
      <c r="U44" s="1312"/>
      <c r="V44" s="1309" t="s">
        <v>972</v>
      </c>
      <c r="W44" s="1313"/>
      <c r="X44" s="1314"/>
      <c r="Y44" s="1314"/>
      <c r="Z44" s="1305"/>
      <c r="AA44" s="1293"/>
      <c r="AB44" s="1293"/>
      <c r="AC44" s="1293"/>
      <c r="AD44" s="1293"/>
      <c r="AE44" s="1293"/>
      <c r="AF44" s="1293"/>
      <c r="AG44" s="1293"/>
      <c r="AH44" s="1293"/>
    </row>
    <row r="45" spans="1:34" s="1306" customFormat="1" ht="34.5" customHeight="1" x14ac:dyDescent="0.2">
      <c r="A45" s="1293" t="str">
        <f t="shared" si="0"/>
        <v>05.17.01.01</v>
      </c>
      <c r="B45" s="1339">
        <v>34</v>
      </c>
      <c r="C45" s="1296" t="s">
        <v>1054</v>
      </c>
      <c r="D45" s="1307" t="s">
        <v>1329</v>
      </c>
      <c r="E45" s="1307"/>
      <c r="F45" s="1296" t="s">
        <v>1054</v>
      </c>
      <c r="G45" s="1307"/>
      <c r="H45" s="1296"/>
      <c r="I45" s="1296"/>
      <c r="J45" s="1296"/>
      <c r="K45" s="1296"/>
      <c r="L45" s="1296"/>
      <c r="M45" s="1295">
        <v>5</v>
      </c>
      <c r="N45" s="1307">
        <v>2017</v>
      </c>
      <c r="O45" s="1307" t="s">
        <v>81</v>
      </c>
      <c r="P45" s="1308">
        <v>810000</v>
      </c>
      <c r="Q45" s="1340"/>
      <c r="R45" s="1315">
        <f t="shared" si="1"/>
        <v>162000</v>
      </c>
      <c r="S45" s="1311"/>
      <c r="T45" s="1307"/>
      <c r="U45" s="1312"/>
      <c r="V45" s="1309" t="s">
        <v>972</v>
      </c>
      <c r="W45" s="1313"/>
      <c r="X45" s="1314"/>
      <c r="Y45" s="1314"/>
      <c r="Z45" s="1305"/>
      <c r="AA45" s="1293"/>
      <c r="AB45" s="1293"/>
      <c r="AC45" s="1293"/>
      <c r="AD45" s="1293"/>
      <c r="AE45" s="1293"/>
      <c r="AF45" s="1293"/>
      <c r="AG45" s="1293"/>
      <c r="AH45" s="1293"/>
    </row>
    <row r="46" spans="1:34" s="1306" customFormat="1" ht="34.5" customHeight="1" x14ac:dyDescent="0.2">
      <c r="A46" s="1293" t="str">
        <f t="shared" si="0"/>
        <v>05.17.01.01</v>
      </c>
      <c r="B46" s="1339">
        <v>35</v>
      </c>
      <c r="C46" s="1296" t="s">
        <v>1055</v>
      </c>
      <c r="D46" s="1307" t="s">
        <v>1310</v>
      </c>
      <c r="E46" s="1307"/>
      <c r="F46" s="1296" t="s">
        <v>1055</v>
      </c>
      <c r="G46" s="1307"/>
      <c r="H46" s="1296"/>
      <c r="I46" s="1296"/>
      <c r="J46" s="1296"/>
      <c r="K46" s="1296"/>
      <c r="L46" s="1296"/>
      <c r="M46" s="1295">
        <v>5</v>
      </c>
      <c r="N46" s="1307">
        <v>2017</v>
      </c>
      <c r="O46" s="1307" t="s">
        <v>81</v>
      </c>
      <c r="P46" s="1308">
        <v>2380000</v>
      </c>
      <c r="Q46" s="1340"/>
      <c r="R46" s="1315">
        <f t="shared" ref="R46:R77" si="2">P46/M46</f>
        <v>476000</v>
      </c>
      <c r="S46" s="1311"/>
      <c r="T46" s="1307"/>
      <c r="U46" s="1312"/>
      <c r="V46" s="1309" t="s">
        <v>972</v>
      </c>
      <c r="W46" s="1313"/>
      <c r="X46" s="1314"/>
      <c r="Y46" s="1314"/>
      <c r="Z46" s="1305"/>
      <c r="AA46" s="1293"/>
      <c r="AB46" s="1293"/>
      <c r="AC46" s="1293"/>
      <c r="AD46" s="1293"/>
      <c r="AE46" s="1293"/>
      <c r="AF46" s="1293"/>
      <c r="AG46" s="1293"/>
      <c r="AH46" s="1293"/>
    </row>
    <row r="47" spans="1:34" s="1306" customFormat="1" ht="34.5" customHeight="1" x14ac:dyDescent="0.2">
      <c r="A47" s="1293" t="str">
        <f t="shared" si="0"/>
        <v>05.17.01.03</v>
      </c>
      <c r="B47" s="1339">
        <v>36</v>
      </c>
      <c r="C47" s="1296" t="s">
        <v>1056</v>
      </c>
      <c r="D47" s="1307" t="s">
        <v>1301</v>
      </c>
      <c r="E47" s="1307"/>
      <c r="F47" s="1296" t="s">
        <v>1056</v>
      </c>
      <c r="G47" s="1307"/>
      <c r="H47" s="1296"/>
      <c r="I47" s="1296"/>
      <c r="J47" s="1296"/>
      <c r="K47" s="1296"/>
      <c r="L47" s="1296"/>
      <c r="M47" s="1295">
        <v>5</v>
      </c>
      <c r="N47" s="1307">
        <v>2017</v>
      </c>
      <c r="O47" s="1307" t="s">
        <v>81</v>
      </c>
      <c r="P47" s="1308">
        <v>650000</v>
      </c>
      <c r="Q47" s="1340"/>
      <c r="R47" s="1315">
        <f t="shared" si="2"/>
        <v>130000</v>
      </c>
      <c r="S47" s="1311"/>
      <c r="T47" s="1307"/>
      <c r="U47" s="1312"/>
      <c r="V47" s="1309" t="s">
        <v>972</v>
      </c>
      <c r="W47" s="1313"/>
      <c r="X47" s="1314"/>
      <c r="Y47" s="1314"/>
      <c r="Z47" s="1305"/>
      <c r="AA47" s="1293"/>
      <c r="AB47" s="1293"/>
      <c r="AC47" s="1293"/>
      <c r="AD47" s="1293"/>
      <c r="AE47" s="1293"/>
      <c r="AF47" s="1293"/>
      <c r="AG47" s="1293"/>
      <c r="AH47" s="1293"/>
    </row>
    <row r="48" spans="1:34" s="1306" customFormat="1" ht="34.5" customHeight="1" x14ac:dyDescent="0.2">
      <c r="A48" s="1293" t="str">
        <f t="shared" si="0"/>
        <v>05.17.01.01</v>
      </c>
      <c r="B48" s="1339">
        <v>37</v>
      </c>
      <c r="C48" s="1296" t="s">
        <v>1057</v>
      </c>
      <c r="D48" s="1307" t="s">
        <v>1310</v>
      </c>
      <c r="E48" s="1307"/>
      <c r="F48" s="1296" t="s">
        <v>1057</v>
      </c>
      <c r="G48" s="1307"/>
      <c r="H48" s="1296"/>
      <c r="I48" s="1296"/>
      <c r="J48" s="1296"/>
      <c r="K48" s="1296"/>
      <c r="L48" s="1296"/>
      <c r="M48" s="1295">
        <v>5</v>
      </c>
      <c r="N48" s="1307">
        <v>2017</v>
      </c>
      <c r="O48" s="1307" t="s">
        <v>81</v>
      </c>
      <c r="P48" s="1308">
        <v>2610000</v>
      </c>
      <c r="Q48" s="1340"/>
      <c r="R48" s="1315">
        <f t="shared" si="2"/>
        <v>522000</v>
      </c>
      <c r="S48" s="1311"/>
      <c r="T48" s="1307"/>
      <c r="U48" s="1312"/>
      <c r="V48" s="1309" t="s">
        <v>972</v>
      </c>
      <c r="W48" s="1313"/>
      <c r="X48" s="1314"/>
      <c r="Y48" s="1314"/>
      <c r="Z48" s="1305"/>
      <c r="AA48" s="1293"/>
      <c r="AB48" s="1293"/>
      <c r="AC48" s="1293"/>
      <c r="AD48" s="1293"/>
      <c r="AE48" s="1293"/>
      <c r="AF48" s="1293"/>
      <c r="AG48" s="1293"/>
      <c r="AH48" s="1293"/>
    </row>
    <row r="49" spans="1:34" s="1306" customFormat="1" ht="34.5" customHeight="1" x14ac:dyDescent="0.2">
      <c r="A49" s="1293" t="str">
        <f t="shared" si="0"/>
        <v>05.17.01.01</v>
      </c>
      <c r="B49" s="1339">
        <v>38</v>
      </c>
      <c r="C49" s="1296" t="s">
        <v>1058</v>
      </c>
      <c r="D49" s="1307" t="s">
        <v>1310</v>
      </c>
      <c r="E49" s="1307"/>
      <c r="F49" s="1296" t="s">
        <v>1058</v>
      </c>
      <c r="G49" s="1307"/>
      <c r="H49" s="1296"/>
      <c r="I49" s="1296"/>
      <c r="J49" s="1296"/>
      <c r="K49" s="1296"/>
      <c r="L49" s="1296"/>
      <c r="M49" s="1295">
        <v>5</v>
      </c>
      <c r="N49" s="1307">
        <v>2017</v>
      </c>
      <c r="O49" s="1307" t="s">
        <v>81</v>
      </c>
      <c r="P49" s="1308">
        <v>875000</v>
      </c>
      <c r="Q49" s="1340"/>
      <c r="R49" s="1315">
        <f t="shared" si="2"/>
        <v>175000</v>
      </c>
      <c r="S49" s="1311"/>
      <c r="T49" s="1307"/>
      <c r="U49" s="1312"/>
      <c r="V49" s="1309" t="s">
        <v>972</v>
      </c>
      <c r="W49" s="1313"/>
      <c r="X49" s="1314"/>
      <c r="Y49" s="1314"/>
      <c r="Z49" s="1305"/>
      <c r="AA49" s="1293"/>
      <c r="AB49" s="1293"/>
      <c r="AC49" s="1293"/>
      <c r="AD49" s="1293"/>
      <c r="AE49" s="1293"/>
      <c r="AF49" s="1293"/>
      <c r="AG49" s="1293"/>
      <c r="AH49" s="1293"/>
    </row>
    <row r="50" spans="1:34" s="1306" customFormat="1" ht="34.5" customHeight="1" x14ac:dyDescent="0.2">
      <c r="A50" s="1293" t="str">
        <f t="shared" si="0"/>
        <v>05.17.01.03</v>
      </c>
      <c r="B50" s="1339">
        <v>39</v>
      </c>
      <c r="C50" s="1296" t="s">
        <v>1059</v>
      </c>
      <c r="D50" s="1307" t="s">
        <v>1301</v>
      </c>
      <c r="E50" s="1307"/>
      <c r="F50" s="1296" t="s">
        <v>1059</v>
      </c>
      <c r="G50" s="1307"/>
      <c r="H50" s="1296"/>
      <c r="I50" s="1296"/>
      <c r="J50" s="1296"/>
      <c r="K50" s="1296"/>
      <c r="L50" s="1296"/>
      <c r="M50" s="1295">
        <v>5</v>
      </c>
      <c r="N50" s="1307">
        <v>2017</v>
      </c>
      <c r="O50" s="1307" t="s">
        <v>81</v>
      </c>
      <c r="P50" s="1308">
        <v>925000</v>
      </c>
      <c r="Q50" s="1340"/>
      <c r="R50" s="1315">
        <f t="shared" si="2"/>
        <v>185000</v>
      </c>
      <c r="S50" s="1311"/>
      <c r="T50" s="1307"/>
      <c r="U50" s="1312"/>
      <c r="V50" s="1309" t="s">
        <v>972</v>
      </c>
      <c r="W50" s="1313"/>
      <c r="X50" s="1314"/>
      <c r="Y50" s="1314"/>
      <c r="Z50" s="1305"/>
      <c r="AA50" s="1293"/>
      <c r="AB50" s="1293"/>
      <c r="AC50" s="1293"/>
      <c r="AD50" s="1293"/>
      <c r="AE50" s="1293"/>
      <c r="AF50" s="1293"/>
      <c r="AG50" s="1293"/>
      <c r="AH50" s="1293"/>
    </row>
    <row r="51" spans="1:34" s="1306" customFormat="1" ht="34.5" customHeight="1" x14ac:dyDescent="0.2">
      <c r="A51" s="1293" t="str">
        <f t="shared" si="0"/>
        <v>05.17.01.01</v>
      </c>
      <c r="B51" s="1339">
        <v>40</v>
      </c>
      <c r="C51" s="1296" t="s">
        <v>1060</v>
      </c>
      <c r="D51" s="1307" t="s">
        <v>1310</v>
      </c>
      <c r="E51" s="1307"/>
      <c r="F51" s="1296" t="s">
        <v>1060</v>
      </c>
      <c r="G51" s="1307"/>
      <c r="H51" s="1296"/>
      <c r="I51" s="1296"/>
      <c r="J51" s="1296"/>
      <c r="K51" s="1296"/>
      <c r="L51" s="1296"/>
      <c r="M51" s="1295">
        <v>5</v>
      </c>
      <c r="N51" s="1307">
        <v>2017</v>
      </c>
      <c r="O51" s="1307" t="s">
        <v>81</v>
      </c>
      <c r="P51" s="1308">
        <v>2250000</v>
      </c>
      <c r="Q51" s="1340"/>
      <c r="R51" s="1315">
        <f t="shared" si="2"/>
        <v>450000</v>
      </c>
      <c r="S51" s="1311"/>
      <c r="T51" s="1307"/>
      <c r="U51" s="1312"/>
      <c r="V51" s="1309" t="s">
        <v>972</v>
      </c>
      <c r="W51" s="1313"/>
      <c r="X51" s="1314"/>
      <c r="Y51" s="1314"/>
      <c r="Z51" s="1305"/>
      <c r="AA51" s="1293"/>
      <c r="AB51" s="1293"/>
      <c r="AC51" s="1293"/>
      <c r="AD51" s="1293"/>
      <c r="AE51" s="1293"/>
      <c r="AF51" s="1293"/>
      <c r="AG51" s="1293"/>
      <c r="AH51" s="1293"/>
    </row>
    <row r="52" spans="1:34" s="1306" customFormat="1" ht="34.5" customHeight="1" x14ac:dyDescent="0.2">
      <c r="A52" s="1293" t="str">
        <f t="shared" si="0"/>
        <v>05.17.01.03</v>
      </c>
      <c r="B52" s="1339">
        <v>41</v>
      </c>
      <c r="C52" s="1296" t="s">
        <v>1061</v>
      </c>
      <c r="D52" s="1307" t="s">
        <v>1301</v>
      </c>
      <c r="E52" s="1307"/>
      <c r="F52" s="1296" t="s">
        <v>1061</v>
      </c>
      <c r="G52" s="1307"/>
      <c r="H52" s="1296"/>
      <c r="I52" s="1296"/>
      <c r="J52" s="1296"/>
      <c r="K52" s="1296"/>
      <c r="L52" s="1296"/>
      <c r="M52" s="1295">
        <v>4</v>
      </c>
      <c r="N52" s="1307">
        <v>2017</v>
      </c>
      <c r="O52" s="1307" t="s">
        <v>81</v>
      </c>
      <c r="P52" s="1308">
        <v>784000</v>
      </c>
      <c r="Q52" s="1340"/>
      <c r="R52" s="1315">
        <f t="shared" si="2"/>
        <v>196000</v>
      </c>
      <c r="S52" s="1311"/>
      <c r="T52" s="1307"/>
      <c r="U52" s="1312"/>
      <c r="V52" s="1309" t="s">
        <v>972</v>
      </c>
      <c r="W52" s="1313"/>
      <c r="X52" s="1314"/>
      <c r="Y52" s="1314"/>
      <c r="Z52" s="1305"/>
      <c r="AA52" s="1293"/>
      <c r="AB52" s="1293"/>
      <c r="AC52" s="1293"/>
      <c r="AD52" s="1293"/>
      <c r="AE52" s="1293"/>
      <c r="AF52" s="1293"/>
      <c r="AG52" s="1293"/>
      <c r="AH52" s="1293"/>
    </row>
    <row r="53" spans="1:34" s="1306" customFormat="1" ht="34.5" customHeight="1" x14ac:dyDescent="0.2">
      <c r="A53" s="1293" t="str">
        <f t="shared" si="0"/>
        <v>05.17.01.01</v>
      </c>
      <c r="B53" s="1339">
        <v>42</v>
      </c>
      <c r="C53" s="1296" t="s">
        <v>1062</v>
      </c>
      <c r="D53" s="1307" t="s">
        <v>1329</v>
      </c>
      <c r="E53" s="1307"/>
      <c r="F53" s="1296" t="s">
        <v>1062</v>
      </c>
      <c r="G53" s="1307"/>
      <c r="H53" s="1296"/>
      <c r="I53" s="1296"/>
      <c r="J53" s="1296"/>
      <c r="K53" s="1296"/>
      <c r="L53" s="1296"/>
      <c r="M53" s="1295">
        <v>5</v>
      </c>
      <c r="N53" s="1307">
        <v>2017</v>
      </c>
      <c r="O53" s="1307" t="s">
        <v>81</v>
      </c>
      <c r="P53" s="1308">
        <v>640000</v>
      </c>
      <c r="Q53" s="1340"/>
      <c r="R53" s="1315">
        <f t="shared" si="2"/>
        <v>128000</v>
      </c>
      <c r="S53" s="1311"/>
      <c r="T53" s="1307"/>
      <c r="U53" s="1312"/>
      <c r="V53" s="1309" t="s">
        <v>972</v>
      </c>
      <c r="W53" s="1313"/>
      <c r="X53" s="1314"/>
      <c r="Y53" s="1314"/>
      <c r="Z53" s="1305"/>
      <c r="AA53" s="1293"/>
      <c r="AB53" s="1293"/>
      <c r="AC53" s="1293"/>
      <c r="AD53" s="1293"/>
      <c r="AE53" s="1293"/>
      <c r="AF53" s="1293"/>
      <c r="AG53" s="1293"/>
      <c r="AH53" s="1293"/>
    </row>
    <row r="54" spans="1:34" s="1306" customFormat="1" ht="34.5" customHeight="1" x14ac:dyDescent="0.2">
      <c r="A54" s="1293" t="str">
        <f t="shared" si="0"/>
        <v>05.17.01.01</v>
      </c>
      <c r="B54" s="1339">
        <v>44</v>
      </c>
      <c r="C54" s="1296" t="s">
        <v>1064</v>
      </c>
      <c r="D54" s="1307" t="s">
        <v>1310</v>
      </c>
      <c r="E54" s="1307"/>
      <c r="F54" s="1296" t="s">
        <v>1064</v>
      </c>
      <c r="G54" s="1307"/>
      <c r="H54" s="1296"/>
      <c r="I54" s="1296"/>
      <c r="J54" s="1296"/>
      <c r="K54" s="1296"/>
      <c r="L54" s="1296"/>
      <c r="M54" s="1295">
        <v>5</v>
      </c>
      <c r="N54" s="1307">
        <v>2017</v>
      </c>
      <c r="O54" s="1307" t="s">
        <v>81</v>
      </c>
      <c r="P54" s="1308">
        <v>725000</v>
      </c>
      <c r="Q54" s="1340"/>
      <c r="R54" s="1315">
        <f t="shared" si="2"/>
        <v>145000</v>
      </c>
      <c r="S54" s="1311"/>
      <c r="T54" s="1307"/>
      <c r="U54" s="1312"/>
      <c r="V54" s="1309" t="s">
        <v>972</v>
      </c>
      <c r="W54" s="1313"/>
      <c r="X54" s="1314"/>
      <c r="Y54" s="1314"/>
      <c r="Z54" s="1305"/>
      <c r="AA54" s="1293"/>
      <c r="AB54" s="1293"/>
      <c r="AC54" s="1293"/>
      <c r="AD54" s="1293"/>
      <c r="AE54" s="1293"/>
      <c r="AF54" s="1293"/>
      <c r="AG54" s="1293"/>
      <c r="AH54" s="1293"/>
    </row>
    <row r="55" spans="1:34" s="1306" customFormat="1" ht="34.5" customHeight="1" x14ac:dyDescent="0.2">
      <c r="A55" s="1293" t="str">
        <f t="shared" si="0"/>
        <v>05.17.01.01</v>
      </c>
      <c r="B55" s="1339">
        <v>45</v>
      </c>
      <c r="C55" s="1296" t="s">
        <v>1065</v>
      </c>
      <c r="D55" s="1307" t="s">
        <v>1310</v>
      </c>
      <c r="E55" s="1307"/>
      <c r="F55" s="1296" t="s">
        <v>1065</v>
      </c>
      <c r="G55" s="1307"/>
      <c r="H55" s="1296"/>
      <c r="I55" s="1296"/>
      <c r="J55" s="1296"/>
      <c r="K55" s="1296"/>
      <c r="L55" s="1296"/>
      <c r="M55" s="1295">
        <v>5</v>
      </c>
      <c r="N55" s="1307">
        <v>2017</v>
      </c>
      <c r="O55" s="1307" t="s">
        <v>81</v>
      </c>
      <c r="P55" s="1308">
        <v>750000</v>
      </c>
      <c r="Q55" s="1340"/>
      <c r="R55" s="1315">
        <f t="shared" si="2"/>
        <v>150000</v>
      </c>
      <c r="S55" s="1311"/>
      <c r="T55" s="1307"/>
      <c r="U55" s="1312"/>
      <c r="V55" s="1309" t="s">
        <v>972</v>
      </c>
      <c r="W55" s="1313"/>
      <c r="X55" s="1314"/>
      <c r="Y55" s="1314"/>
      <c r="Z55" s="1305"/>
      <c r="AA55" s="1293"/>
      <c r="AB55" s="1293"/>
      <c r="AC55" s="1293"/>
      <c r="AD55" s="1293"/>
      <c r="AE55" s="1293"/>
      <c r="AF55" s="1293"/>
      <c r="AG55" s="1293"/>
      <c r="AH55" s="1293"/>
    </row>
    <row r="56" spans="1:34" s="1306" customFormat="1" ht="34.5" customHeight="1" x14ac:dyDescent="0.2">
      <c r="A56" s="1293" t="str">
        <f t="shared" si="0"/>
        <v>05.17.01.01</v>
      </c>
      <c r="B56" s="1339">
        <v>46</v>
      </c>
      <c r="C56" s="1296" t="s">
        <v>1066</v>
      </c>
      <c r="D56" s="1307" t="s">
        <v>1310</v>
      </c>
      <c r="E56" s="1307"/>
      <c r="F56" s="1296" t="s">
        <v>1066</v>
      </c>
      <c r="G56" s="1307"/>
      <c r="H56" s="1296"/>
      <c r="I56" s="1296"/>
      <c r="J56" s="1296"/>
      <c r="K56" s="1296"/>
      <c r="L56" s="1296"/>
      <c r="M56" s="1295">
        <v>5</v>
      </c>
      <c r="N56" s="1307">
        <v>2017</v>
      </c>
      <c r="O56" s="1307" t="s">
        <v>81</v>
      </c>
      <c r="P56" s="1308">
        <v>810000</v>
      </c>
      <c r="Q56" s="1340"/>
      <c r="R56" s="1315">
        <f t="shared" si="2"/>
        <v>162000</v>
      </c>
      <c r="S56" s="1311"/>
      <c r="T56" s="1307"/>
      <c r="U56" s="1312"/>
      <c r="V56" s="1309" t="s">
        <v>972</v>
      </c>
      <c r="W56" s="1313"/>
      <c r="X56" s="1314"/>
      <c r="Y56" s="1314"/>
      <c r="Z56" s="1305"/>
      <c r="AA56" s="1293"/>
      <c r="AB56" s="1293"/>
      <c r="AC56" s="1293"/>
      <c r="AD56" s="1293"/>
      <c r="AE56" s="1293"/>
      <c r="AF56" s="1293"/>
      <c r="AG56" s="1293"/>
      <c r="AH56" s="1293"/>
    </row>
    <row r="57" spans="1:34" s="1306" customFormat="1" ht="34.5" customHeight="1" x14ac:dyDescent="0.2">
      <c r="A57" s="1293" t="str">
        <f t="shared" si="0"/>
        <v>05.17.01.03</v>
      </c>
      <c r="B57" s="1339">
        <v>47</v>
      </c>
      <c r="C57" s="1296" t="s">
        <v>1067</v>
      </c>
      <c r="D57" s="1307" t="s">
        <v>1301</v>
      </c>
      <c r="E57" s="1307"/>
      <c r="F57" s="1296" t="s">
        <v>1067</v>
      </c>
      <c r="G57" s="1307"/>
      <c r="H57" s="1296"/>
      <c r="I57" s="1296"/>
      <c r="J57" s="1296"/>
      <c r="K57" s="1296"/>
      <c r="L57" s="1296"/>
      <c r="M57" s="1295">
        <v>5</v>
      </c>
      <c r="N57" s="1307">
        <v>2017</v>
      </c>
      <c r="O57" s="1307" t="s">
        <v>81</v>
      </c>
      <c r="P57" s="1308">
        <v>2050000</v>
      </c>
      <c r="Q57" s="1340"/>
      <c r="R57" s="1315">
        <f t="shared" si="2"/>
        <v>410000</v>
      </c>
      <c r="S57" s="1311"/>
      <c r="T57" s="1307"/>
      <c r="U57" s="1312"/>
      <c r="V57" s="1309" t="s">
        <v>972</v>
      </c>
      <c r="W57" s="1313"/>
      <c r="X57" s="1314"/>
      <c r="Y57" s="1314"/>
      <c r="Z57" s="1305"/>
      <c r="AA57" s="1293"/>
      <c r="AB57" s="1293"/>
      <c r="AC57" s="1293"/>
      <c r="AD57" s="1293"/>
      <c r="AE57" s="1293"/>
      <c r="AF57" s="1293"/>
      <c r="AG57" s="1293"/>
      <c r="AH57" s="1293"/>
    </row>
    <row r="58" spans="1:34" s="1306" customFormat="1" ht="34.5" customHeight="1" x14ac:dyDescent="0.2">
      <c r="A58" s="1293" t="str">
        <f t="shared" si="0"/>
        <v>05.17.01.03</v>
      </c>
      <c r="B58" s="1339">
        <v>48</v>
      </c>
      <c r="C58" s="1296" t="s">
        <v>1068</v>
      </c>
      <c r="D58" s="1307" t="s">
        <v>1301</v>
      </c>
      <c r="E58" s="1307"/>
      <c r="F58" s="1296" t="s">
        <v>1068</v>
      </c>
      <c r="G58" s="1307"/>
      <c r="H58" s="1296"/>
      <c r="I58" s="1296"/>
      <c r="J58" s="1296"/>
      <c r="K58" s="1296"/>
      <c r="L58" s="1296"/>
      <c r="M58" s="1295">
        <v>5</v>
      </c>
      <c r="N58" s="1307">
        <v>2017</v>
      </c>
      <c r="O58" s="1307" t="s">
        <v>81</v>
      </c>
      <c r="P58" s="1308">
        <v>665000</v>
      </c>
      <c r="Q58" s="1340"/>
      <c r="R58" s="1315">
        <f t="shared" si="2"/>
        <v>133000</v>
      </c>
      <c r="S58" s="1311"/>
      <c r="T58" s="1307"/>
      <c r="U58" s="1312"/>
      <c r="V58" s="1309" t="s">
        <v>972</v>
      </c>
      <c r="W58" s="1313"/>
      <c r="X58" s="1314"/>
      <c r="Y58" s="1314"/>
      <c r="Z58" s="1305"/>
      <c r="AA58" s="1293"/>
      <c r="AB58" s="1293"/>
      <c r="AC58" s="1293"/>
      <c r="AD58" s="1293"/>
      <c r="AE58" s="1293"/>
      <c r="AF58" s="1293"/>
      <c r="AG58" s="1293"/>
      <c r="AH58" s="1293"/>
    </row>
    <row r="59" spans="1:34" s="1306" customFormat="1" ht="34.5" customHeight="1" x14ac:dyDescent="0.2">
      <c r="A59" s="1293" t="str">
        <f t="shared" si="0"/>
        <v>05.17.01.03</v>
      </c>
      <c r="B59" s="1339">
        <v>49</v>
      </c>
      <c r="C59" s="1296" t="s">
        <v>1069</v>
      </c>
      <c r="D59" s="1307" t="s">
        <v>1301</v>
      </c>
      <c r="E59" s="1307"/>
      <c r="F59" s="1296" t="s">
        <v>1069</v>
      </c>
      <c r="G59" s="1307"/>
      <c r="H59" s="1296"/>
      <c r="I59" s="1296"/>
      <c r="J59" s="1296"/>
      <c r="K59" s="1296"/>
      <c r="L59" s="1296"/>
      <c r="M59" s="1295">
        <v>5</v>
      </c>
      <c r="N59" s="1307">
        <v>2017</v>
      </c>
      <c r="O59" s="1307" t="s">
        <v>81</v>
      </c>
      <c r="P59" s="1308">
        <v>640000</v>
      </c>
      <c r="Q59" s="1340"/>
      <c r="R59" s="1315">
        <f t="shared" si="2"/>
        <v>128000</v>
      </c>
      <c r="S59" s="1311"/>
      <c r="T59" s="1307"/>
      <c r="U59" s="1312"/>
      <c r="V59" s="1309" t="s">
        <v>972</v>
      </c>
      <c r="W59" s="1313"/>
      <c r="X59" s="1314"/>
      <c r="Y59" s="1314"/>
      <c r="Z59" s="1305"/>
      <c r="AA59" s="1293"/>
      <c r="AB59" s="1293"/>
      <c r="AC59" s="1293"/>
      <c r="AD59" s="1293"/>
      <c r="AE59" s="1293"/>
      <c r="AF59" s="1293"/>
      <c r="AG59" s="1293"/>
      <c r="AH59" s="1293"/>
    </row>
    <row r="60" spans="1:34" s="1306" customFormat="1" ht="34.5" customHeight="1" x14ac:dyDescent="0.2">
      <c r="A60" s="1293" t="str">
        <f t="shared" si="0"/>
        <v>05.17.01.04</v>
      </c>
      <c r="B60" s="1339">
        <v>50</v>
      </c>
      <c r="C60" s="1296" t="s">
        <v>1070</v>
      </c>
      <c r="D60" s="1307" t="s">
        <v>1299</v>
      </c>
      <c r="E60" s="1307"/>
      <c r="F60" s="1296" t="s">
        <v>1070</v>
      </c>
      <c r="G60" s="1307"/>
      <c r="H60" s="1296"/>
      <c r="I60" s="1296"/>
      <c r="J60" s="1296"/>
      <c r="K60" s="1296"/>
      <c r="L60" s="1296"/>
      <c r="M60" s="1295">
        <v>5</v>
      </c>
      <c r="N60" s="1307">
        <v>2017</v>
      </c>
      <c r="O60" s="1307" t="s">
        <v>81</v>
      </c>
      <c r="P60" s="1308">
        <v>540000</v>
      </c>
      <c r="Q60" s="1340"/>
      <c r="R60" s="1315">
        <f t="shared" si="2"/>
        <v>108000</v>
      </c>
      <c r="S60" s="1311"/>
      <c r="T60" s="1307"/>
      <c r="U60" s="1312"/>
      <c r="V60" s="1309" t="s">
        <v>972</v>
      </c>
      <c r="W60" s="1313"/>
      <c r="X60" s="1314"/>
      <c r="Y60" s="1314"/>
      <c r="Z60" s="1305"/>
      <c r="AA60" s="1293"/>
      <c r="AB60" s="1293"/>
      <c r="AC60" s="1293"/>
      <c r="AD60" s="1293"/>
      <c r="AE60" s="1293"/>
      <c r="AF60" s="1293"/>
      <c r="AG60" s="1293"/>
      <c r="AH60" s="1293"/>
    </row>
    <row r="61" spans="1:34" s="1306" customFormat="1" ht="34.5" customHeight="1" x14ac:dyDescent="0.2">
      <c r="A61" s="1293" t="str">
        <f t="shared" si="0"/>
        <v>05.17.01.03</v>
      </c>
      <c r="B61" s="1339">
        <v>51</v>
      </c>
      <c r="C61" s="1296" t="s">
        <v>2260</v>
      </c>
      <c r="D61" s="1307" t="s">
        <v>1301</v>
      </c>
      <c r="E61" s="1307"/>
      <c r="F61" s="1296" t="s">
        <v>2260</v>
      </c>
      <c r="G61" s="1307"/>
      <c r="H61" s="1296"/>
      <c r="I61" s="1296"/>
      <c r="J61" s="1296"/>
      <c r="K61" s="1296"/>
      <c r="L61" s="1296"/>
      <c r="M61" s="1295">
        <v>5</v>
      </c>
      <c r="N61" s="1307">
        <v>2017</v>
      </c>
      <c r="O61" s="1307" t="s">
        <v>81</v>
      </c>
      <c r="P61" s="1308">
        <v>1125000</v>
      </c>
      <c r="Q61" s="1340"/>
      <c r="R61" s="1315">
        <f t="shared" si="2"/>
        <v>225000</v>
      </c>
      <c r="S61" s="1311"/>
      <c r="T61" s="1307"/>
      <c r="U61" s="1312"/>
      <c r="V61" s="1309" t="s">
        <v>972</v>
      </c>
      <c r="W61" s="1313"/>
      <c r="X61" s="1314"/>
      <c r="Y61" s="1314"/>
      <c r="Z61" s="1305"/>
      <c r="AA61" s="1293"/>
      <c r="AB61" s="1293"/>
      <c r="AC61" s="1293"/>
      <c r="AD61" s="1293"/>
      <c r="AE61" s="1293"/>
      <c r="AF61" s="1293"/>
      <c r="AG61" s="1293"/>
      <c r="AH61" s="1293"/>
    </row>
    <row r="62" spans="1:34" s="1306" customFormat="1" ht="34.5" customHeight="1" x14ac:dyDescent="0.2">
      <c r="A62" s="1293" t="str">
        <f t="shared" si="0"/>
        <v>05.17.01.01</v>
      </c>
      <c r="B62" s="1339">
        <v>52</v>
      </c>
      <c r="C62" s="1296" t="s">
        <v>1072</v>
      </c>
      <c r="D62" s="1307" t="s">
        <v>1329</v>
      </c>
      <c r="E62" s="1307"/>
      <c r="F62" s="1296" t="s">
        <v>1072</v>
      </c>
      <c r="G62" s="1307"/>
      <c r="H62" s="1296"/>
      <c r="I62" s="1296"/>
      <c r="J62" s="1296"/>
      <c r="K62" s="1296"/>
      <c r="L62" s="1296"/>
      <c r="M62" s="1295">
        <v>5</v>
      </c>
      <c r="N62" s="1307">
        <v>2017</v>
      </c>
      <c r="O62" s="1307" t="s">
        <v>81</v>
      </c>
      <c r="P62" s="1308">
        <v>750000</v>
      </c>
      <c r="Q62" s="1340"/>
      <c r="R62" s="1315">
        <f t="shared" si="2"/>
        <v>150000</v>
      </c>
      <c r="S62" s="1311"/>
      <c r="T62" s="1307"/>
      <c r="U62" s="1312"/>
      <c r="V62" s="1309" t="s">
        <v>972</v>
      </c>
      <c r="W62" s="1313"/>
      <c r="X62" s="1314"/>
      <c r="Y62" s="1314"/>
      <c r="Z62" s="1305"/>
      <c r="AA62" s="1293"/>
      <c r="AB62" s="1293"/>
      <c r="AC62" s="1293"/>
      <c r="AD62" s="1293"/>
      <c r="AE62" s="1293"/>
      <c r="AF62" s="1293"/>
      <c r="AG62" s="1293"/>
      <c r="AH62" s="1293"/>
    </row>
    <row r="63" spans="1:34" s="1306" customFormat="1" ht="34.5" customHeight="1" x14ac:dyDescent="0.2">
      <c r="A63" s="1293" t="str">
        <f t="shared" si="0"/>
        <v>05.17.01.01</v>
      </c>
      <c r="B63" s="1339">
        <v>53</v>
      </c>
      <c r="C63" s="1296" t="s">
        <v>1073</v>
      </c>
      <c r="D63" s="1307" t="s">
        <v>1329</v>
      </c>
      <c r="E63" s="1307"/>
      <c r="F63" s="1296" t="s">
        <v>1073</v>
      </c>
      <c r="G63" s="1307"/>
      <c r="H63" s="1296"/>
      <c r="I63" s="1296"/>
      <c r="J63" s="1296"/>
      <c r="K63" s="1296"/>
      <c r="L63" s="1296"/>
      <c r="M63" s="1295">
        <v>5</v>
      </c>
      <c r="N63" s="1307">
        <v>2017</v>
      </c>
      <c r="O63" s="1307" t="s">
        <v>81</v>
      </c>
      <c r="P63" s="1308">
        <v>540000</v>
      </c>
      <c r="Q63" s="1340"/>
      <c r="R63" s="1315">
        <f t="shared" si="2"/>
        <v>108000</v>
      </c>
      <c r="S63" s="1311"/>
      <c r="T63" s="1307"/>
      <c r="U63" s="1312"/>
      <c r="V63" s="1309" t="s">
        <v>972</v>
      </c>
      <c r="W63" s="1313"/>
      <c r="X63" s="1314"/>
      <c r="Y63" s="1314"/>
      <c r="Z63" s="1305"/>
      <c r="AA63" s="1293"/>
      <c r="AB63" s="1293"/>
      <c r="AC63" s="1293"/>
      <c r="AD63" s="1293"/>
      <c r="AE63" s="1293"/>
      <c r="AF63" s="1293"/>
      <c r="AG63" s="1293"/>
      <c r="AH63" s="1293"/>
    </row>
    <row r="64" spans="1:34" s="1306" customFormat="1" ht="34.5" customHeight="1" x14ac:dyDescent="0.2">
      <c r="A64" s="1293" t="str">
        <f t="shared" si="0"/>
        <v>05.17.01.05</v>
      </c>
      <c r="B64" s="1339">
        <v>54</v>
      </c>
      <c r="C64" s="1296" t="s">
        <v>1074</v>
      </c>
      <c r="D64" s="1307" t="s">
        <v>1312</v>
      </c>
      <c r="E64" s="1307"/>
      <c r="F64" s="1296" t="s">
        <v>1074</v>
      </c>
      <c r="G64" s="1307"/>
      <c r="H64" s="1296"/>
      <c r="I64" s="1296"/>
      <c r="J64" s="1296"/>
      <c r="K64" s="1296"/>
      <c r="L64" s="1296"/>
      <c r="M64" s="1295">
        <v>5</v>
      </c>
      <c r="N64" s="1307">
        <v>2017</v>
      </c>
      <c r="O64" s="1307" t="s">
        <v>81</v>
      </c>
      <c r="P64" s="1308">
        <v>785000</v>
      </c>
      <c r="Q64" s="1340"/>
      <c r="R64" s="1315">
        <f t="shared" si="2"/>
        <v>157000</v>
      </c>
      <c r="S64" s="1311"/>
      <c r="T64" s="1307"/>
      <c r="U64" s="1312"/>
      <c r="V64" s="1309" t="s">
        <v>972</v>
      </c>
      <c r="W64" s="1313"/>
      <c r="X64" s="1314"/>
      <c r="Y64" s="1314"/>
      <c r="Z64" s="1305"/>
      <c r="AA64" s="1293"/>
      <c r="AB64" s="1293"/>
      <c r="AC64" s="1293"/>
      <c r="AD64" s="1293"/>
      <c r="AE64" s="1293"/>
      <c r="AF64" s="1293"/>
      <c r="AG64" s="1293"/>
      <c r="AH64" s="1293"/>
    </row>
    <row r="65" spans="1:34" s="1306" customFormat="1" ht="34.5" customHeight="1" x14ac:dyDescent="0.2">
      <c r="A65" s="1293" t="str">
        <f t="shared" si="0"/>
        <v>05.17.01.01</v>
      </c>
      <c r="B65" s="1339">
        <v>55</v>
      </c>
      <c r="C65" s="1296" t="s">
        <v>1075</v>
      </c>
      <c r="D65" s="1307" t="s">
        <v>1329</v>
      </c>
      <c r="E65" s="1307"/>
      <c r="F65" s="1296" t="s">
        <v>1075</v>
      </c>
      <c r="G65" s="1307"/>
      <c r="H65" s="1296"/>
      <c r="I65" s="1296"/>
      <c r="J65" s="1296"/>
      <c r="K65" s="1296"/>
      <c r="L65" s="1296"/>
      <c r="M65" s="1295">
        <v>5</v>
      </c>
      <c r="N65" s="1307">
        <v>2017</v>
      </c>
      <c r="O65" s="1307" t="s">
        <v>81</v>
      </c>
      <c r="P65" s="1308">
        <v>610000</v>
      </c>
      <c r="Q65" s="1340"/>
      <c r="R65" s="1315">
        <f t="shared" si="2"/>
        <v>122000</v>
      </c>
      <c r="S65" s="1311"/>
      <c r="T65" s="1307"/>
      <c r="U65" s="1312"/>
      <c r="V65" s="1309" t="s">
        <v>972</v>
      </c>
      <c r="W65" s="1313"/>
      <c r="X65" s="1314"/>
      <c r="Y65" s="1314"/>
      <c r="Z65" s="1305"/>
      <c r="AA65" s="1293"/>
      <c r="AB65" s="1293"/>
      <c r="AC65" s="1293"/>
      <c r="AD65" s="1293"/>
      <c r="AE65" s="1293"/>
      <c r="AF65" s="1293"/>
      <c r="AG65" s="1293"/>
      <c r="AH65" s="1293"/>
    </row>
    <row r="66" spans="1:34" s="1306" customFormat="1" ht="34.5" customHeight="1" x14ac:dyDescent="0.2">
      <c r="A66" s="1293" t="str">
        <f t="shared" si="0"/>
        <v>05.17.01.03</v>
      </c>
      <c r="B66" s="1339">
        <v>56</v>
      </c>
      <c r="C66" s="1296" t="s">
        <v>1076</v>
      </c>
      <c r="D66" s="1307" t="s">
        <v>1301</v>
      </c>
      <c r="E66" s="1307"/>
      <c r="F66" s="1296" t="s">
        <v>1076</v>
      </c>
      <c r="G66" s="1307"/>
      <c r="H66" s="1296"/>
      <c r="I66" s="1296"/>
      <c r="J66" s="1296"/>
      <c r="K66" s="1296"/>
      <c r="L66" s="1296"/>
      <c r="M66" s="1295">
        <v>4</v>
      </c>
      <c r="N66" s="1307">
        <v>2017</v>
      </c>
      <c r="O66" s="1307" t="s">
        <v>81</v>
      </c>
      <c r="P66" s="1308">
        <v>760000</v>
      </c>
      <c r="Q66" s="1340"/>
      <c r="R66" s="1315">
        <f t="shared" si="2"/>
        <v>190000</v>
      </c>
      <c r="S66" s="1311"/>
      <c r="T66" s="1307"/>
      <c r="U66" s="1312"/>
      <c r="V66" s="1309" t="s">
        <v>972</v>
      </c>
      <c r="W66" s="1313"/>
      <c r="X66" s="1314"/>
      <c r="Y66" s="1314"/>
      <c r="Z66" s="1305"/>
      <c r="AA66" s="1293"/>
      <c r="AB66" s="1293"/>
      <c r="AC66" s="1293"/>
      <c r="AD66" s="1293"/>
      <c r="AE66" s="1293"/>
      <c r="AF66" s="1293"/>
      <c r="AG66" s="1293"/>
      <c r="AH66" s="1293"/>
    </row>
    <row r="67" spans="1:34" s="1306" customFormat="1" ht="34.5" customHeight="1" x14ac:dyDescent="0.2">
      <c r="A67" s="1293" t="str">
        <f t="shared" si="0"/>
        <v>05.17.01.01</v>
      </c>
      <c r="B67" s="1339">
        <v>57</v>
      </c>
      <c r="C67" s="1296" t="s">
        <v>1077</v>
      </c>
      <c r="D67" s="1307" t="s">
        <v>1310</v>
      </c>
      <c r="E67" s="1307"/>
      <c r="F67" s="1296" t="s">
        <v>1077</v>
      </c>
      <c r="G67" s="1307"/>
      <c r="H67" s="1296"/>
      <c r="I67" s="1296"/>
      <c r="J67" s="1296"/>
      <c r="K67" s="1296"/>
      <c r="L67" s="1296"/>
      <c r="M67" s="1295">
        <v>5</v>
      </c>
      <c r="N67" s="1307">
        <v>2017</v>
      </c>
      <c r="O67" s="1307" t="s">
        <v>81</v>
      </c>
      <c r="P67" s="1308">
        <v>725000</v>
      </c>
      <c r="Q67" s="1340"/>
      <c r="R67" s="1315">
        <f t="shared" si="2"/>
        <v>145000</v>
      </c>
      <c r="S67" s="1311"/>
      <c r="T67" s="1307"/>
      <c r="U67" s="1312"/>
      <c r="V67" s="1309" t="s">
        <v>972</v>
      </c>
      <c r="W67" s="1313"/>
      <c r="X67" s="1314"/>
      <c r="Y67" s="1314"/>
      <c r="Z67" s="1305"/>
      <c r="AA67" s="1293"/>
      <c r="AB67" s="1293"/>
      <c r="AC67" s="1293"/>
      <c r="AD67" s="1293"/>
      <c r="AE67" s="1293"/>
      <c r="AF67" s="1293"/>
      <c r="AG67" s="1293"/>
      <c r="AH67" s="1293"/>
    </row>
    <row r="68" spans="1:34" s="1306" customFormat="1" ht="34.5" customHeight="1" x14ac:dyDescent="0.2">
      <c r="A68" s="1293" t="str">
        <f t="shared" si="0"/>
        <v>05.17.01.07</v>
      </c>
      <c r="B68" s="1339">
        <v>58</v>
      </c>
      <c r="C68" s="1296" t="s">
        <v>1078</v>
      </c>
      <c r="D68" s="1307" t="s">
        <v>1303</v>
      </c>
      <c r="E68" s="1307"/>
      <c r="F68" s="1296" t="s">
        <v>1078</v>
      </c>
      <c r="G68" s="1307"/>
      <c r="H68" s="1296"/>
      <c r="I68" s="1296"/>
      <c r="J68" s="1296"/>
      <c r="K68" s="1296"/>
      <c r="L68" s="1296"/>
      <c r="M68" s="1295">
        <v>5</v>
      </c>
      <c r="N68" s="1307">
        <v>2017</v>
      </c>
      <c r="O68" s="1307" t="s">
        <v>81</v>
      </c>
      <c r="P68" s="1308">
        <v>725000</v>
      </c>
      <c r="Q68" s="1340"/>
      <c r="R68" s="1315">
        <f t="shared" si="2"/>
        <v>145000</v>
      </c>
      <c r="S68" s="1311"/>
      <c r="T68" s="1307"/>
      <c r="U68" s="1312"/>
      <c r="V68" s="1309" t="s">
        <v>972</v>
      </c>
      <c r="W68" s="1313"/>
      <c r="X68" s="1314"/>
      <c r="Y68" s="1314"/>
      <c r="Z68" s="1305"/>
      <c r="AA68" s="1293"/>
      <c r="AB68" s="1293"/>
      <c r="AC68" s="1293"/>
      <c r="AD68" s="1293"/>
      <c r="AE68" s="1293"/>
      <c r="AF68" s="1293"/>
      <c r="AG68" s="1293"/>
      <c r="AH68" s="1293"/>
    </row>
    <row r="69" spans="1:34" s="1306" customFormat="1" ht="34.5" customHeight="1" x14ac:dyDescent="0.2">
      <c r="A69" s="1293" t="str">
        <f t="shared" si="0"/>
        <v>05.17.01.01</v>
      </c>
      <c r="B69" s="1339">
        <v>59</v>
      </c>
      <c r="C69" s="1296" t="s">
        <v>1079</v>
      </c>
      <c r="D69" s="1307" t="s">
        <v>1329</v>
      </c>
      <c r="E69" s="1307"/>
      <c r="F69" s="1296" t="s">
        <v>1079</v>
      </c>
      <c r="G69" s="1307"/>
      <c r="H69" s="1296"/>
      <c r="I69" s="1296"/>
      <c r="J69" s="1296"/>
      <c r="K69" s="1296"/>
      <c r="L69" s="1296"/>
      <c r="M69" s="1295">
        <v>5</v>
      </c>
      <c r="N69" s="1307">
        <v>2017</v>
      </c>
      <c r="O69" s="1307" t="s">
        <v>81</v>
      </c>
      <c r="P69" s="1308">
        <v>575000</v>
      </c>
      <c r="Q69" s="1340"/>
      <c r="R69" s="1315">
        <f t="shared" si="2"/>
        <v>115000</v>
      </c>
      <c r="S69" s="1311"/>
      <c r="T69" s="1307"/>
      <c r="U69" s="1312"/>
      <c r="V69" s="1309" t="s">
        <v>972</v>
      </c>
      <c r="W69" s="1313"/>
      <c r="X69" s="1314"/>
      <c r="Y69" s="1314"/>
      <c r="Z69" s="1305"/>
      <c r="AA69" s="1293"/>
      <c r="AB69" s="1293"/>
      <c r="AC69" s="1293"/>
      <c r="AD69" s="1293"/>
      <c r="AE69" s="1293"/>
      <c r="AF69" s="1293"/>
      <c r="AG69" s="1293"/>
      <c r="AH69" s="1293"/>
    </row>
    <row r="70" spans="1:34" s="1306" customFormat="1" ht="34.5" customHeight="1" x14ac:dyDescent="0.2">
      <c r="A70" s="1293" t="str">
        <f t="shared" si="0"/>
        <v>05.17.01.03</v>
      </c>
      <c r="B70" s="1339">
        <v>60</v>
      </c>
      <c r="C70" s="1296" t="s">
        <v>1080</v>
      </c>
      <c r="D70" s="1307" t="s">
        <v>1301</v>
      </c>
      <c r="E70" s="1307"/>
      <c r="F70" s="1296" t="s">
        <v>1080</v>
      </c>
      <c r="G70" s="1307"/>
      <c r="H70" s="1296"/>
      <c r="I70" s="1296"/>
      <c r="J70" s="1296"/>
      <c r="K70" s="1296"/>
      <c r="L70" s="1296"/>
      <c r="M70" s="1295">
        <v>1</v>
      </c>
      <c r="N70" s="1307">
        <v>2017</v>
      </c>
      <c r="O70" s="1307" t="s">
        <v>81</v>
      </c>
      <c r="P70" s="1308">
        <v>1174000</v>
      </c>
      <c r="Q70" s="1340"/>
      <c r="R70" s="1315">
        <f t="shared" si="2"/>
        <v>1174000</v>
      </c>
      <c r="S70" s="1311"/>
      <c r="T70" s="1307"/>
      <c r="U70" s="1312"/>
      <c r="V70" s="1309" t="s">
        <v>972</v>
      </c>
      <c r="W70" s="1313"/>
      <c r="X70" s="1314"/>
      <c r="Y70" s="1314"/>
      <c r="Z70" s="1305"/>
      <c r="AA70" s="1293"/>
      <c r="AB70" s="1293"/>
      <c r="AC70" s="1293"/>
      <c r="AD70" s="1293"/>
      <c r="AE70" s="1293"/>
      <c r="AF70" s="1293"/>
      <c r="AG70" s="1293"/>
      <c r="AH70" s="1293"/>
    </row>
    <row r="71" spans="1:34" s="1306" customFormat="1" ht="34.5" customHeight="1" x14ac:dyDescent="0.2">
      <c r="A71" s="1293" t="str">
        <f t="shared" si="0"/>
        <v>05.17.01.07</v>
      </c>
      <c r="B71" s="1339">
        <v>61</v>
      </c>
      <c r="C71" s="1296" t="s">
        <v>1081</v>
      </c>
      <c r="D71" s="1307" t="s">
        <v>1303</v>
      </c>
      <c r="E71" s="1307"/>
      <c r="F71" s="1296" t="s">
        <v>1081</v>
      </c>
      <c r="G71" s="1307"/>
      <c r="H71" s="1296"/>
      <c r="I71" s="1296"/>
      <c r="J71" s="1296"/>
      <c r="K71" s="1296"/>
      <c r="L71" s="1296"/>
      <c r="M71" s="1295">
        <v>5</v>
      </c>
      <c r="N71" s="1307">
        <v>2017</v>
      </c>
      <c r="O71" s="1307" t="s">
        <v>81</v>
      </c>
      <c r="P71" s="1308">
        <v>1115000</v>
      </c>
      <c r="Q71" s="1340"/>
      <c r="R71" s="1315">
        <f t="shared" si="2"/>
        <v>223000</v>
      </c>
      <c r="S71" s="1311"/>
      <c r="T71" s="1307"/>
      <c r="U71" s="1312"/>
      <c r="V71" s="1309" t="s">
        <v>972</v>
      </c>
      <c r="W71" s="1313"/>
      <c r="X71" s="1314"/>
      <c r="Y71" s="1314"/>
      <c r="Z71" s="1305"/>
      <c r="AA71" s="1293"/>
      <c r="AB71" s="1293"/>
      <c r="AC71" s="1293"/>
      <c r="AD71" s="1293"/>
      <c r="AE71" s="1293"/>
      <c r="AF71" s="1293"/>
      <c r="AG71" s="1293"/>
      <c r="AH71" s="1293"/>
    </row>
    <row r="72" spans="1:34" s="1306" customFormat="1" ht="34.5" customHeight="1" x14ac:dyDescent="0.2">
      <c r="A72" s="1293" t="str">
        <f t="shared" si="0"/>
        <v>05.17.01.07</v>
      </c>
      <c r="B72" s="1339">
        <v>62</v>
      </c>
      <c r="C72" s="1296" t="s">
        <v>1082</v>
      </c>
      <c r="D72" s="1307" t="s">
        <v>1314</v>
      </c>
      <c r="E72" s="1307"/>
      <c r="F72" s="1296" t="s">
        <v>1082</v>
      </c>
      <c r="G72" s="1307"/>
      <c r="H72" s="1296"/>
      <c r="I72" s="1296"/>
      <c r="J72" s="1296"/>
      <c r="K72" s="1296"/>
      <c r="L72" s="1296"/>
      <c r="M72" s="1295">
        <v>5</v>
      </c>
      <c r="N72" s="1307">
        <v>2017</v>
      </c>
      <c r="O72" s="1307" t="s">
        <v>81</v>
      </c>
      <c r="P72" s="1308">
        <v>1950000</v>
      </c>
      <c r="Q72" s="1340"/>
      <c r="R72" s="1315">
        <f t="shared" si="2"/>
        <v>390000</v>
      </c>
      <c r="S72" s="1311"/>
      <c r="T72" s="1307"/>
      <c r="U72" s="1312"/>
      <c r="V72" s="1309" t="s">
        <v>972</v>
      </c>
      <c r="W72" s="1313"/>
      <c r="X72" s="1314"/>
      <c r="Y72" s="1314"/>
      <c r="Z72" s="1305"/>
      <c r="AA72" s="1293"/>
      <c r="AB72" s="1293"/>
      <c r="AC72" s="1293"/>
      <c r="AD72" s="1293"/>
      <c r="AE72" s="1293"/>
      <c r="AF72" s="1293"/>
      <c r="AG72" s="1293"/>
      <c r="AH72" s="1293"/>
    </row>
    <row r="73" spans="1:34" s="1306" customFormat="1" ht="34.5" customHeight="1" x14ac:dyDescent="0.2">
      <c r="A73" s="1293" t="str">
        <f t="shared" si="0"/>
        <v>05.17.01.07</v>
      </c>
      <c r="B73" s="1339">
        <v>63</v>
      </c>
      <c r="C73" s="1296" t="s">
        <v>1083</v>
      </c>
      <c r="D73" s="1307" t="s">
        <v>1303</v>
      </c>
      <c r="E73" s="1307"/>
      <c r="F73" s="1296" t="s">
        <v>1083</v>
      </c>
      <c r="G73" s="1307"/>
      <c r="H73" s="1296"/>
      <c r="I73" s="1296"/>
      <c r="J73" s="1296"/>
      <c r="K73" s="1296"/>
      <c r="L73" s="1296"/>
      <c r="M73" s="1295">
        <v>5</v>
      </c>
      <c r="N73" s="1307">
        <v>2017</v>
      </c>
      <c r="O73" s="1307" t="s">
        <v>81</v>
      </c>
      <c r="P73" s="1308">
        <v>640000</v>
      </c>
      <c r="Q73" s="1340"/>
      <c r="R73" s="1315">
        <f t="shared" si="2"/>
        <v>128000</v>
      </c>
      <c r="S73" s="1311"/>
      <c r="T73" s="1307"/>
      <c r="U73" s="1312"/>
      <c r="V73" s="1309" t="s">
        <v>972</v>
      </c>
      <c r="W73" s="1313"/>
      <c r="X73" s="1314"/>
      <c r="Y73" s="1314"/>
      <c r="Z73" s="1305"/>
      <c r="AA73" s="1293"/>
      <c r="AB73" s="1293"/>
      <c r="AC73" s="1293"/>
      <c r="AD73" s="1293"/>
      <c r="AE73" s="1293"/>
      <c r="AF73" s="1293"/>
      <c r="AG73" s="1293"/>
      <c r="AH73" s="1293"/>
    </row>
    <row r="74" spans="1:34" s="1306" customFormat="1" ht="34.5" customHeight="1" x14ac:dyDescent="0.2">
      <c r="A74" s="1293" t="str">
        <f t="shared" si="0"/>
        <v>05.17.01.07</v>
      </c>
      <c r="B74" s="1339">
        <v>64</v>
      </c>
      <c r="C74" s="1296" t="s">
        <v>1084</v>
      </c>
      <c r="D74" s="1307" t="s">
        <v>1309</v>
      </c>
      <c r="E74" s="1307"/>
      <c r="F74" s="1296" t="s">
        <v>1084</v>
      </c>
      <c r="G74" s="1307"/>
      <c r="H74" s="1296"/>
      <c r="I74" s="1296"/>
      <c r="J74" s="1296"/>
      <c r="K74" s="1296"/>
      <c r="L74" s="1296"/>
      <c r="M74" s="1295">
        <v>5</v>
      </c>
      <c r="N74" s="1307">
        <v>2017</v>
      </c>
      <c r="O74" s="1307" t="s">
        <v>81</v>
      </c>
      <c r="P74" s="1308">
        <v>700000</v>
      </c>
      <c r="Q74" s="1340"/>
      <c r="R74" s="1315">
        <f t="shared" si="2"/>
        <v>140000</v>
      </c>
      <c r="S74" s="1311"/>
      <c r="T74" s="1307"/>
      <c r="U74" s="1312"/>
      <c r="V74" s="1309" t="s">
        <v>972</v>
      </c>
      <c r="W74" s="1313"/>
      <c r="X74" s="1314"/>
      <c r="Y74" s="1314"/>
      <c r="Z74" s="1305"/>
      <c r="AA74" s="1293"/>
      <c r="AB74" s="1293"/>
      <c r="AC74" s="1293"/>
      <c r="AD74" s="1293"/>
      <c r="AE74" s="1293"/>
      <c r="AF74" s="1293"/>
      <c r="AG74" s="1293"/>
      <c r="AH74" s="1293"/>
    </row>
    <row r="75" spans="1:34" s="1306" customFormat="1" ht="34.5" customHeight="1" x14ac:dyDescent="0.2">
      <c r="A75" s="1293" t="str">
        <f t="shared" si="0"/>
        <v>05.17.01.01</v>
      </c>
      <c r="B75" s="1339">
        <v>65</v>
      </c>
      <c r="C75" s="1296" t="s">
        <v>1085</v>
      </c>
      <c r="D75" s="1307" t="s">
        <v>1329</v>
      </c>
      <c r="E75" s="1307"/>
      <c r="F75" s="1296" t="s">
        <v>1085</v>
      </c>
      <c r="G75" s="1307"/>
      <c r="H75" s="1296"/>
      <c r="I75" s="1296"/>
      <c r="J75" s="1296"/>
      <c r="K75" s="1296"/>
      <c r="L75" s="1296"/>
      <c r="M75" s="1295">
        <v>5</v>
      </c>
      <c r="N75" s="1307">
        <v>2017</v>
      </c>
      <c r="O75" s="1307" t="s">
        <v>81</v>
      </c>
      <c r="P75" s="1308">
        <v>640000</v>
      </c>
      <c r="Q75" s="1340"/>
      <c r="R75" s="1315">
        <f t="shared" si="2"/>
        <v>128000</v>
      </c>
      <c r="S75" s="1311"/>
      <c r="T75" s="1307"/>
      <c r="U75" s="1312"/>
      <c r="V75" s="1309" t="s">
        <v>972</v>
      </c>
      <c r="W75" s="1313"/>
      <c r="X75" s="1314"/>
      <c r="Y75" s="1314"/>
      <c r="Z75" s="1305"/>
      <c r="AA75" s="1293"/>
      <c r="AB75" s="1293"/>
      <c r="AC75" s="1293"/>
      <c r="AD75" s="1293"/>
      <c r="AE75" s="1293"/>
      <c r="AF75" s="1293"/>
      <c r="AG75" s="1293"/>
      <c r="AH75" s="1293"/>
    </row>
    <row r="76" spans="1:34" s="1306" customFormat="1" ht="34.5" customHeight="1" x14ac:dyDescent="0.2">
      <c r="A76" s="1293" t="str">
        <f t="shared" si="0"/>
        <v>05.17.01.01</v>
      </c>
      <c r="B76" s="1339">
        <v>66</v>
      </c>
      <c r="C76" s="1296" t="s">
        <v>1086</v>
      </c>
      <c r="D76" s="1307" t="s">
        <v>1329</v>
      </c>
      <c r="E76" s="1307"/>
      <c r="F76" s="1296" t="s">
        <v>1086</v>
      </c>
      <c r="G76" s="1307"/>
      <c r="H76" s="1296"/>
      <c r="I76" s="1296"/>
      <c r="J76" s="1296"/>
      <c r="K76" s="1296"/>
      <c r="L76" s="1296"/>
      <c r="M76" s="1295">
        <v>5</v>
      </c>
      <c r="N76" s="1307">
        <v>2017</v>
      </c>
      <c r="O76" s="1307" t="s">
        <v>81</v>
      </c>
      <c r="P76" s="1308">
        <v>985000</v>
      </c>
      <c r="Q76" s="1340"/>
      <c r="R76" s="1315">
        <f t="shared" si="2"/>
        <v>197000</v>
      </c>
      <c r="S76" s="1311"/>
      <c r="T76" s="1307"/>
      <c r="U76" s="1312"/>
      <c r="V76" s="1309" t="s">
        <v>972</v>
      </c>
      <c r="W76" s="1313"/>
      <c r="X76" s="1314"/>
      <c r="Y76" s="1314"/>
      <c r="Z76" s="1305"/>
      <c r="AA76" s="1293"/>
      <c r="AB76" s="1293"/>
      <c r="AC76" s="1293"/>
      <c r="AD76" s="1293"/>
      <c r="AE76" s="1293"/>
      <c r="AF76" s="1293"/>
      <c r="AG76" s="1293"/>
      <c r="AH76" s="1293"/>
    </row>
    <row r="77" spans="1:34" s="1306" customFormat="1" ht="34.5" customHeight="1" x14ac:dyDescent="0.2">
      <c r="A77" s="1293" t="str">
        <f t="shared" ref="A77:A140" si="3">LEFT(D77,11)</f>
        <v>05.17.01.01</v>
      </c>
      <c r="B77" s="1339">
        <v>67</v>
      </c>
      <c r="C77" s="1296" t="s">
        <v>1087</v>
      </c>
      <c r="D77" s="1307" t="s">
        <v>1329</v>
      </c>
      <c r="E77" s="1307"/>
      <c r="F77" s="1296" t="s">
        <v>1087</v>
      </c>
      <c r="G77" s="1307"/>
      <c r="H77" s="1296"/>
      <c r="I77" s="1296"/>
      <c r="J77" s="1296"/>
      <c r="K77" s="1296"/>
      <c r="L77" s="1296"/>
      <c r="M77" s="1295">
        <v>5</v>
      </c>
      <c r="N77" s="1307">
        <v>2017</v>
      </c>
      <c r="O77" s="1307" t="s">
        <v>81</v>
      </c>
      <c r="P77" s="1308">
        <v>725000</v>
      </c>
      <c r="Q77" s="1340"/>
      <c r="R77" s="1315">
        <f t="shared" si="2"/>
        <v>145000</v>
      </c>
      <c r="S77" s="1311"/>
      <c r="T77" s="1307"/>
      <c r="U77" s="1312"/>
      <c r="V77" s="1309" t="s">
        <v>972</v>
      </c>
      <c r="W77" s="1313"/>
      <c r="X77" s="1314"/>
      <c r="Y77" s="1314"/>
      <c r="Z77" s="1305"/>
      <c r="AA77" s="1293"/>
      <c r="AB77" s="1293"/>
      <c r="AC77" s="1293"/>
      <c r="AD77" s="1293"/>
      <c r="AE77" s="1293"/>
      <c r="AF77" s="1293"/>
      <c r="AG77" s="1293"/>
      <c r="AH77" s="1293"/>
    </row>
    <row r="78" spans="1:34" s="1306" customFormat="1" ht="34.5" customHeight="1" x14ac:dyDescent="0.2">
      <c r="A78" s="1293" t="str">
        <f t="shared" si="3"/>
        <v>05.17.01.01</v>
      </c>
      <c r="B78" s="1339">
        <v>68</v>
      </c>
      <c r="C78" s="1296" t="s">
        <v>1088</v>
      </c>
      <c r="D78" s="1307" t="s">
        <v>1329</v>
      </c>
      <c r="E78" s="1307"/>
      <c r="F78" s="1296" t="s">
        <v>1088</v>
      </c>
      <c r="G78" s="1307"/>
      <c r="H78" s="1296"/>
      <c r="I78" s="1296"/>
      <c r="J78" s="1296"/>
      <c r="K78" s="1296"/>
      <c r="L78" s="1296"/>
      <c r="M78" s="1295">
        <v>5</v>
      </c>
      <c r="N78" s="1307">
        <v>2017</v>
      </c>
      <c r="O78" s="1307" t="s">
        <v>81</v>
      </c>
      <c r="P78" s="1308">
        <v>610000</v>
      </c>
      <c r="Q78" s="1340"/>
      <c r="R78" s="1315">
        <f t="shared" ref="R78:R109" si="4">P78/M78</f>
        <v>122000</v>
      </c>
      <c r="S78" s="1311"/>
      <c r="T78" s="1307"/>
      <c r="U78" s="1312"/>
      <c r="V78" s="1309" t="s">
        <v>972</v>
      </c>
      <c r="W78" s="1313"/>
      <c r="X78" s="1314"/>
      <c r="Y78" s="1314"/>
      <c r="Z78" s="1305"/>
      <c r="AA78" s="1293"/>
      <c r="AB78" s="1293"/>
      <c r="AC78" s="1293"/>
      <c r="AD78" s="1293"/>
      <c r="AE78" s="1293"/>
      <c r="AF78" s="1293"/>
      <c r="AG78" s="1293"/>
      <c r="AH78" s="1293"/>
    </row>
    <row r="79" spans="1:34" s="1306" customFormat="1" ht="34.5" customHeight="1" x14ac:dyDescent="0.2">
      <c r="A79" s="1293" t="str">
        <f t="shared" si="3"/>
        <v>05.17.01.01</v>
      </c>
      <c r="B79" s="1339">
        <v>69</v>
      </c>
      <c r="C79" s="1296" t="s">
        <v>1089</v>
      </c>
      <c r="D79" s="1307" t="s">
        <v>1329</v>
      </c>
      <c r="E79" s="1307"/>
      <c r="F79" s="1296" t="s">
        <v>1089</v>
      </c>
      <c r="G79" s="1307"/>
      <c r="H79" s="1296"/>
      <c r="I79" s="1296"/>
      <c r="J79" s="1296"/>
      <c r="K79" s="1296"/>
      <c r="L79" s="1296"/>
      <c r="M79" s="1295">
        <v>5</v>
      </c>
      <c r="N79" s="1307">
        <v>2017</v>
      </c>
      <c r="O79" s="1307" t="s">
        <v>81</v>
      </c>
      <c r="P79" s="1308">
        <v>515000</v>
      </c>
      <c r="Q79" s="1340"/>
      <c r="R79" s="1315">
        <f t="shared" si="4"/>
        <v>103000</v>
      </c>
      <c r="S79" s="1311"/>
      <c r="T79" s="1307"/>
      <c r="U79" s="1312"/>
      <c r="V79" s="1309" t="s">
        <v>972</v>
      </c>
      <c r="W79" s="1313"/>
      <c r="X79" s="1314"/>
      <c r="Y79" s="1314"/>
      <c r="Z79" s="1305"/>
      <c r="AA79" s="1293"/>
      <c r="AB79" s="1293"/>
      <c r="AC79" s="1293"/>
      <c r="AD79" s="1293"/>
      <c r="AE79" s="1293"/>
      <c r="AF79" s="1293"/>
      <c r="AG79" s="1293"/>
      <c r="AH79" s="1293"/>
    </row>
    <row r="80" spans="1:34" s="1306" customFormat="1" ht="34.5" customHeight="1" x14ac:dyDescent="0.2">
      <c r="A80" s="1293" t="str">
        <f t="shared" si="3"/>
        <v>05.17.01.07</v>
      </c>
      <c r="B80" s="1339">
        <v>70</v>
      </c>
      <c r="C80" s="1296" t="s">
        <v>1090</v>
      </c>
      <c r="D80" s="1307" t="s">
        <v>1303</v>
      </c>
      <c r="E80" s="1307"/>
      <c r="F80" s="1296" t="s">
        <v>1090</v>
      </c>
      <c r="G80" s="1307"/>
      <c r="H80" s="1296"/>
      <c r="I80" s="1296"/>
      <c r="J80" s="1296"/>
      <c r="K80" s="1296"/>
      <c r="L80" s="1296"/>
      <c r="M80" s="1295">
        <v>5</v>
      </c>
      <c r="N80" s="1307">
        <v>2017</v>
      </c>
      <c r="O80" s="1307" t="s">
        <v>81</v>
      </c>
      <c r="P80" s="1308">
        <v>515000</v>
      </c>
      <c r="Q80" s="1340"/>
      <c r="R80" s="1315">
        <f t="shared" si="4"/>
        <v>103000</v>
      </c>
      <c r="S80" s="1311"/>
      <c r="T80" s="1307"/>
      <c r="U80" s="1312"/>
      <c r="V80" s="1309" t="s">
        <v>972</v>
      </c>
      <c r="W80" s="1313"/>
      <c r="X80" s="1314"/>
      <c r="Y80" s="1314"/>
      <c r="Z80" s="1305"/>
      <c r="AA80" s="1293"/>
      <c r="AB80" s="1293"/>
      <c r="AC80" s="1293"/>
      <c r="AD80" s="1293"/>
      <c r="AE80" s="1293"/>
      <c r="AF80" s="1293"/>
      <c r="AG80" s="1293"/>
      <c r="AH80" s="1293"/>
    </row>
    <row r="81" spans="1:34" s="1306" customFormat="1" ht="34.5" customHeight="1" x14ac:dyDescent="0.2">
      <c r="A81" s="1293" t="str">
        <f t="shared" si="3"/>
        <v>05.17.01.07</v>
      </c>
      <c r="B81" s="1339">
        <v>71</v>
      </c>
      <c r="C81" s="1296" t="s">
        <v>1091</v>
      </c>
      <c r="D81" s="1307" t="s">
        <v>1303</v>
      </c>
      <c r="E81" s="1307"/>
      <c r="F81" s="1296" t="s">
        <v>1091</v>
      </c>
      <c r="G81" s="1307"/>
      <c r="H81" s="1296"/>
      <c r="I81" s="1296"/>
      <c r="J81" s="1296"/>
      <c r="K81" s="1296"/>
      <c r="L81" s="1296"/>
      <c r="M81" s="1295">
        <v>5</v>
      </c>
      <c r="N81" s="1307">
        <v>2017</v>
      </c>
      <c r="O81" s="1307" t="s">
        <v>81</v>
      </c>
      <c r="P81" s="1308">
        <v>515000</v>
      </c>
      <c r="Q81" s="1340"/>
      <c r="R81" s="1315">
        <f t="shared" si="4"/>
        <v>103000</v>
      </c>
      <c r="S81" s="1311"/>
      <c r="T81" s="1307"/>
      <c r="U81" s="1312"/>
      <c r="V81" s="1309" t="s">
        <v>972</v>
      </c>
      <c r="W81" s="1313"/>
      <c r="X81" s="1314"/>
      <c r="Y81" s="1314"/>
      <c r="Z81" s="1305"/>
      <c r="AA81" s="1293"/>
      <c r="AB81" s="1293"/>
      <c r="AC81" s="1293"/>
      <c r="AD81" s="1293"/>
      <c r="AE81" s="1293"/>
      <c r="AF81" s="1293"/>
      <c r="AG81" s="1293"/>
      <c r="AH81" s="1293"/>
    </row>
    <row r="82" spans="1:34" s="1306" customFormat="1" ht="34.5" customHeight="1" x14ac:dyDescent="0.2">
      <c r="A82" s="1293" t="str">
        <f t="shared" si="3"/>
        <v>05.17.01.07</v>
      </c>
      <c r="B82" s="1339">
        <v>72</v>
      </c>
      <c r="C82" s="1296" t="s">
        <v>1092</v>
      </c>
      <c r="D82" s="1307" t="s">
        <v>1303</v>
      </c>
      <c r="E82" s="1307"/>
      <c r="F82" s="1296" t="s">
        <v>1092</v>
      </c>
      <c r="G82" s="1307"/>
      <c r="H82" s="1296"/>
      <c r="I82" s="1296"/>
      <c r="J82" s="1296"/>
      <c r="K82" s="1296"/>
      <c r="L82" s="1296"/>
      <c r="M82" s="1295">
        <v>5</v>
      </c>
      <c r="N82" s="1307">
        <v>2017</v>
      </c>
      <c r="O82" s="1307" t="s">
        <v>81</v>
      </c>
      <c r="P82" s="1308">
        <v>1780000</v>
      </c>
      <c r="Q82" s="1340"/>
      <c r="R82" s="1315">
        <f t="shared" si="4"/>
        <v>356000</v>
      </c>
      <c r="S82" s="1311"/>
      <c r="T82" s="1307"/>
      <c r="U82" s="1312"/>
      <c r="V82" s="1309" t="s">
        <v>972</v>
      </c>
      <c r="W82" s="1313"/>
      <c r="X82" s="1314"/>
      <c r="Y82" s="1314"/>
      <c r="Z82" s="1305"/>
      <c r="AA82" s="1293"/>
      <c r="AB82" s="1293"/>
      <c r="AC82" s="1293"/>
      <c r="AD82" s="1293"/>
      <c r="AE82" s="1293"/>
      <c r="AF82" s="1293"/>
      <c r="AG82" s="1293"/>
      <c r="AH82" s="1293"/>
    </row>
    <row r="83" spans="1:34" s="1306" customFormat="1" ht="34.5" customHeight="1" x14ac:dyDescent="0.2">
      <c r="A83" s="1293" t="str">
        <f t="shared" si="3"/>
        <v>05.17.01.07</v>
      </c>
      <c r="B83" s="1339">
        <v>73</v>
      </c>
      <c r="C83" s="1296" t="s">
        <v>1093</v>
      </c>
      <c r="D83" s="1307" t="s">
        <v>1303</v>
      </c>
      <c r="E83" s="1307"/>
      <c r="F83" s="1296" t="s">
        <v>1093</v>
      </c>
      <c r="G83" s="1307"/>
      <c r="H83" s="1296"/>
      <c r="I83" s="1296"/>
      <c r="J83" s="1296"/>
      <c r="K83" s="1296"/>
      <c r="L83" s="1296"/>
      <c r="M83" s="1295">
        <v>5</v>
      </c>
      <c r="N83" s="1307">
        <v>2017</v>
      </c>
      <c r="O83" s="1307" t="s">
        <v>81</v>
      </c>
      <c r="P83" s="1308">
        <v>1225000</v>
      </c>
      <c r="Q83" s="1340"/>
      <c r="R83" s="1315">
        <f t="shared" si="4"/>
        <v>245000</v>
      </c>
      <c r="S83" s="1311"/>
      <c r="T83" s="1307"/>
      <c r="U83" s="1312"/>
      <c r="V83" s="1309" t="s">
        <v>972</v>
      </c>
      <c r="W83" s="1313"/>
      <c r="X83" s="1314"/>
      <c r="Y83" s="1314"/>
      <c r="Z83" s="1305"/>
      <c r="AA83" s="1293"/>
      <c r="AB83" s="1293"/>
      <c r="AC83" s="1293"/>
      <c r="AD83" s="1293"/>
      <c r="AE83" s="1293"/>
      <c r="AF83" s="1293"/>
      <c r="AG83" s="1293"/>
      <c r="AH83" s="1293"/>
    </row>
    <row r="84" spans="1:34" s="1306" customFormat="1" ht="34.5" customHeight="1" x14ac:dyDescent="0.2">
      <c r="A84" s="1293" t="str">
        <f t="shared" si="3"/>
        <v>05.17.01.06</v>
      </c>
      <c r="B84" s="1339">
        <v>74</v>
      </c>
      <c r="C84" s="1296" t="s">
        <v>1094</v>
      </c>
      <c r="D84" s="1307" t="s">
        <v>1304</v>
      </c>
      <c r="E84" s="1307"/>
      <c r="F84" s="1296" t="s">
        <v>1094</v>
      </c>
      <c r="G84" s="1307"/>
      <c r="H84" s="1296"/>
      <c r="I84" s="1296"/>
      <c r="J84" s="1296"/>
      <c r="K84" s="1296"/>
      <c r="L84" s="1296"/>
      <c r="M84" s="1295">
        <v>5</v>
      </c>
      <c r="N84" s="1307">
        <v>2017</v>
      </c>
      <c r="O84" s="1307" t="s">
        <v>81</v>
      </c>
      <c r="P84" s="1308">
        <v>1250000</v>
      </c>
      <c r="Q84" s="1340"/>
      <c r="R84" s="1315">
        <f t="shared" si="4"/>
        <v>250000</v>
      </c>
      <c r="S84" s="1311"/>
      <c r="T84" s="1307"/>
      <c r="U84" s="1312"/>
      <c r="V84" s="1309" t="s">
        <v>972</v>
      </c>
      <c r="W84" s="1313"/>
      <c r="X84" s="1314"/>
      <c r="Y84" s="1314"/>
      <c r="Z84" s="1305"/>
      <c r="AA84" s="1293"/>
      <c r="AB84" s="1293"/>
      <c r="AC84" s="1293"/>
      <c r="AD84" s="1293"/>
      <c r="AE84" s="1293"/>
      <c r="AF84" s="1293"/>
      <c r="AG84" s="1293"/>
      <c r="AH84" s="1293"/>
    </row>
    <row r="85" spans="1:34" s="1306" customFormat="1" ht="34.5" customHeight="1" x14ac:dyDescent="0.2">
      <c r="A85" s="1293" t="str">
        <f t="shared" si="3"/>
        <v>05.17.01.06</v>
      </c>
      <c r="B85" s="1339">
        <v>75</v>
      </c>
      <c r="C85" s="1296" t="s">
        <v>1095</v>
      </c>
      <c r="D85" s="1307" t="s">
        <v>1304</v>
      </c>
      <c r="E85" s="1307"/>
      <c r="F85" s="1296" t="s">
        <v>1095</v>
      </c>
      <c r="G85" s="1307"/>
      <c r="H85" s="1296"/>
      <c r="I85" s="1296"/>
      <c r="J85" s="1296"/>
      <c r="K85" s="1296"/>
      <c r="L85" s="1296"/>
      <c r="M85" s="1295">
        <v>5</v>
      </c>
      <c r="N85" s="1307">
        <v>2017</v>
      </c>
      <c r="O85" s="1307" t="s">
        <v>81</v>
      </c>
      <c r="P85" s="1308">
        <v>1050000</v>
      </c>
      <c r="Q85" s="1340"/>
      <c r="R85" s="1315">
        <f t="shared" si="4"/>
        <v>210000</v>
      </c>
      <c r="S85" s="1311"/>
      <c r="T85" s="1307"/>
      <c r="U85" s="1312"/>
      <c r="V85" s="1309" t="s">
        <v>972</v>
      </c>
      <c r="W85" s="1313"/>
      <c r="X85" s="1314"/>
      <c r="Y85" s="1314"/>
      <c r="Z85" s="1305"/>
      <c r="AA85" s="1293"/>
      <c r="AB85" s="1293"/>
      <c r="AC85" s="1293"/>
      <c r="AD85" s="1293"/>
      <c r="AE85" s="1293"/>
      <c r="AF85" s="1293"/>
      <c r="AG85" s="1293"/>
      <c r="AH85" s="1293"/>
    </row>
    <row r="86" spans="1:34" s="1306" customFormat="1" ht="34.5" customHeight="1" x14ac:dyDescent="0.2">
      <c r="A86" s="1293" t="str">
        <f t="shared" si="3"/>
        <v>05.17.01.07</v>
      </c>
      <c r="B86" s="1339">
        <v>76</v>
      </c>
      <c r="C86" s="1296" t="s">
        <v>1096</v>
      </c>
      <c r="D86" s="1307" t="s">
        <v>1309</v>
      </c>
      <c r="E86" s="1307"/>
      <c r="F86" s="1296" t="s">
        <v>1096</v>
      </c>
      <c r="G86" s="1307"/>
      <c r="H86" s="1296"/>
      <c r="I86" s="1296"/>
      <c r="J86" s="1296"/>
      <c r="K86" s="1296"/>
      <c r="L86" s="1296"/>
      <c r="M86" s="1295">
        <v>5</v>
      </c>
      <c r="N86" s="1307">
        <v>2017</v>
      </c>
      <c r="O86" s="1307" t="s">
        <v>81</v>
      </c>
      <c r="P86" s="1308">
        <v>565000</v>
      </c>
      <c r="Q86" s="1340"/>
      <c r="R86" s="1315">
        <f t="shared" si="4"/>
        <v>113000</v>
      </c>
      <c r="S86" s="1311"/>
      <c r="T86" s="1307"/>
      <c r="U86" s="1312"/>
      <c r="V86" s="1309" t="s">
        <v>972</v>
      </c>
      <c r="W86" s="1313"/>
      <c r="X86" s="1314"/>
      <c r="Y86" s="1314"/>
      <c r="Z86" s="1305"/>
      <c r="AA86" s="1293"/>
      <c r="AB86" s="1293"/>
      <c r="AC86" s="1293"/>
      <c r="AD86" s="1293"/>
      <c r="AE86" s="1293"/>
      <c r="AF86" s="1293"/>
      <c r="AG86" s="1293"/>
      <c r="AH86" s="1293"/>
    </row>
    <row r="87" spans="1:34" s="1306" customFormat="1" ht="34.5" customHeight="1" x14ac:dyDescent="0.2">
      <c r="A87" s="1293" t="str">
        <f t="shared" si="3"/>
        <v>05.17.01.01</v>
      </c>
      <c r="B87" s="1339">
        <v>77</v>
      </c>
      <c r="C87" s="1296" t="s">
        <v>1097</v>
      </c>
      <c r="D87" s="1307" t="s">
        <v>1329</v>
      </c>
      <c r="E87" s="1307"/>
      <c r="F87" s="1296" t="s">
        <v>1097</v>
      </c>
      <c r="G87" s="1307"/>
      <c r="H87" s="1296"/>
      <c r="I87" s="1296"/>
      <c r="J87" s="1296"/>
      <c r="K87" s="1296"/>
      <c r="L87" s="1296"/>
      <c r="M87" s="1295">
        <v>5</v>
      </c>
      <c r="N87" s="1307">
        <v>2017</v>
      </c>
      <c r="O87" s="1307" t="s">
        <v>81</v>
      </c>
      <c r="P87" s="1308">
        <v>700000</v>
      </c>
      <c r="Q87" s="1340"/>
      <c r="R87" s="1315">
        <f t="shared" si="4"/>
        <v>140000</v>
      </c>
      <c r="S87" s="1311"/>
      <c r="T87" s="1307"/>
      <c r="U87" s="1312"/>
      <c r="V87" s="1309" t="s">
        <v>972</v>
      </c>
      <c r="W87" s="1313"/>
      <c r="X87" s="1314"/>
      <c r="Y87" s="1314"/>
      <c r="Z87" s="1305"/>
      <c r="AA87" s="1293"/>
      <c r="AB87" s="1293"/>
      <c r="AC87" s="1293"/>
      <c r="AD87" s="1293"/>
      <c r="AE87" s="1293"/>
      <c r="AF87" s="1293"/>
      <c r="AG87" s="1293"/>
      <c r="AH87" s="1293"/>
    </row>
    <row r="88" spans="1:34" s="1306" customFormat="1" ht="34.5" customHeight="1" x14ac:dyDescent="0.2">
      <c r="A88" s="1293" t="str">
        <f t="shared" si="3"/>
        <v>05.17.01.04</v>
      </c>
      <c r="B88" s="1339">
        <v>78</v>
      </c>
      <c r="C88" s="1296" t="s">
        <v>1098</v>
      </c>
      <c r="D88" s="1307" t="s">
        <v>1315</v>
      </c>
      <c r="E88" s="1307"/>
      <c r="F88" s="1296" t="s">
        <v>1098</v>
      </c>
      <c r="G88" s="1307"/>
      <c r="H88" s="1296"/>
      <c r="I88" s="1296"/>
      <c r="J88" s="1296"/>
      <c r="K88" s="1296"/>
      <c r="L88" s="1296"/>
      <c r="M88" s="1295">
        <v>5</v>
      </c>
      <c r="N88" s="1307">
        <v>2017</v>
      </c>
      <c r="O88" s="1307" t="s">
        <v>81</v>
      </c>
      <c r="P88" s="1308">
        <v>510000</v>
      </c>
      <c r="Q88" s="1340"/>
      <c r="R88" s="1315">
        <f t="shared" si="4"/>
        <v>102000</v>
      </c>
      <c r="S88" s="1311"/>
      <c r="T88" s="1307"/>
      <c r="U88" s="1312"/>
      <c r="V88" s="1309" t="s">
        <v>972</v>
      </c>
      <c r="W88" s="1313"/>
      <c r="X88" s="1314"/>
      <c r="Y88" s="1314"/>
      <c r="Z88" s="1305"/>
      <c r="AA88" s="1293"/>
      <c r="AB88" s="1293"/>
      <c r="AC88" s="1293"/>
      <c r="AD88" s="1293"/>
      <c r="AE88" s="1293"/>
      <c r="AF88" s="1293"/>
      <c r="AG88" s="1293"/>
      <c r="AH88" s="1293"/>
    </row>
    <row r="89" spans="1:34" s="1306" customFormat="1" ht="34.5" customHeight="1" x14ac:dyDescent="0.2">
      <c r="A89" s="1293" t="str">
        <f t="shared" si="3"/>
        <v>05.17.01.04</v>
      </c>
      <c r="B89" s="1339">
        <v>79</v>
      </c>
      <c r="C89" s="1296" t="s">
        <v>1099</v>
      </c>
      <c r="D89" s="1307" t="s">
        <v>1306</v>
      </c>
      <c r="E89" s="1307"/>
      <c r="F89" s="1296" t="s">
        <v>1099</v>
      </c>
      <c r="G89" s="1307"/>
      <c r="H89" s="1296"/>
      <c r="I89" s="1296"/>
      <c r="J89" s="1296"/>
      <c r="K89" s="1296"/>
      <c r="L89" s="1296"/>
      <c r="M89" s="1295">
        <v>5</v>
      </c>
      <c r="N89" s="1307">
        <v>2017</v>
      </c>
      <c r="O89" s="1307" t="s">
        <v>81</v>
      </c>
      <c r="P89" s="1308">
        <v>1100000</v>
      </c>
      <c r="Q89" s="1340"/>
      <c r="R89" s="1315">
        <f t="shared" si="4"/>
        <v>220000</v>
      </c>
      <c r="S89" s="1311"/>
      <c r="T89" s="1307"/>
      <c r="U89" s="1312"/>
      <c r="V89" s="1309" t="s">
        <v>972</v>
      </c>
      <c r="W89" s="1313"/>
      <c r="X89" s="1314"/>
      <c r="Y89" s="1314"/>
      <c r="Z89" s="1305"/>
      <c r="AA89" s="1293"/>
      <c r="AB89" s="1293"/>
      <c r="AC89" s="1293"/>
      <c r="AD89" s="1293"/>
      <c r="AE89" s="1293"/>
      <c r="AF89" s="1293"/>
      <c r="AG89" s="1293"/>
      <c r="AH89" s="1293"/>
    </row>
    <row r="90" spans="1:34" s="1306" customFormat="1" ht="34.5" customHeight="1" x14ac:dyDescent="0.2">
      <c r="A90" s="1293" t="str">
        <f t="shared" si="3"/>
        <v>05.17.01.01</v>
      </c>
      <c r="B90" s="1339">
        <v>80</v>
      </c>
      <c r="C90" s="1296" t="s">
        <v>1100</v>
      </c>
      <c r="D90" s="1307" t="s">
        <v>1329</v>
      </c>
      <c r="E90" s="1307"/>
      <c r="F90" s="1296" t="s">
        <v>1100</v>
      </c>
      <c r="G90" s="1307"/>
      <c r="H90" s="1296"/>
      <c r="I90" s="1296"/>
      <c r="J90" s="1296"/>
      <c r="K90" s="1296"/>
      <c r="L90" s="1296"/>
      <c r="M90" s="1295">
        <v>5</v>
      </c>
      <c r="N90" s="1307">
        <v>2017</v>
      </c>
      <c r="O90" s="1307" t="s">
        <v>81</v>
      </c>
      <c r="P90" s="1308">
        <v>700000</v>
      </c>
      <c r="Q90" s="1340"/>
      <c r="R90" s="1315">
        <f t="shared" si="4"/>
        <v>140000</v>
      </c>
      <c r="S90" s="1311"/>
      <c r="T90" s="1307"/>
      <c r="U90" s="1312"/>
      <c r="V90" s="1309" t="s">
        <v>972</v>
      </c>
      <c r="W90" s="1313"/>
      <c r="X90" s="1314"/>
      <c r="Y90" s="1314"/>
      <c r="Z90" s="1305"/>
      <c r="AA90" s="1293"/>
      <c r="AB90" s="1293"/>
      <c r="AC90" s="1293"/>
      <c r="AD90" s="1293"/>
      <c r="AE90" s="1293"/>
      <c r="AF90" s="1293"/>
      <c r="AG90" s="1293"/>
      <c r="AH90" s="1293"/>
    </row>
    <row r="91" spans="1:34" s="1306" customFormat="1" ht="34.5" customHeight="1" x14ac:dyDescent="0.2">
      <c r="A91" s="1293" t="str">
        <f t="shared" si="3"/>
        <v>05.17.01.01</v>
      </c>
      <c r="B91" s="1339">
        <v>81</v>
      </c>
      <c r="C91" s="1296" t="s">
        <v>1101</v>
      </c>
      <c r="D91" s="1307" t="s">
        <v>1329</v>
      </c>
      <c r="E91" s="1307"/>
      <c r="F91" s="1296" t="s">
        <v>1101</v>
      </c>
      <c r="G91" s="1307"/>
      <c r="H91" s="1296"/>
      <c r="I91" s="1296"/>
      <c r="J91" s="1296"/>
      <c r="K91" s="1296"/>
      <c r="L91" s="1296"/>
      <c r="M91" s="1295">
        <v>5</v>
      </c>
      <c r="N91" s="1307">
        <v>2017</v>
      </c>
      <c r="O91" s="1307" t="s">
        <v>81</v>
      </c>
      <c r="P91" s="1308">
        <v>700000</v>
      </c>
      <c r="Q91" s="1340"/>
      <c r="R91" s="1315">
        <f t="shared" si="4"/>
        <v>140000</v>
      </c>
      <c r="S91" s="1311"/>
      <c r="T91" s="1307"/>
      <c r="U91" s="1312"/>
      <c r="V91" s="1309" t="s">
        <v>972</v>
      </c>
      <c r="W91" s="1313"/>
      <c r="X91" s="1314"/>
      <c r="Y91" s="1314"/>
      <c r="Z91" s="1305"/>
      <c r="AA91" s="1293"/>
      <c r="AB91" s="1293"/>
      <c r="AC91" s="1293"/>
      <c r="AD91" s="1293"/>
      <c r="AE91" s="1293"/>
      <c r="AF91" s="1293"/>
      <c r="AG91" s="1293"/>
      <c r="AH91" s="1293"/>
    </row>
    <row r="92" spans="1:34" s="1306" customFormat="1" ht="42.75" customHeight="1" x14ac:dyDescent="0.2">
      <c r="A92" s="1293" t="str">
        <f t="shared" si="3"/>
        <v>05.17.01.03</v>
      </c>
      <c r="B92" s="1339">
        <v>82</v>
      </c>
      <c r="C92" s="1296" t="s">
        <v>1102</v>
      </c>
      <c r="D92" s="1307" t="s">
        <v>1301</v>
      </c>
      <c r="E92" s="1307"/>
      <c r="F92" s="1296" t="s">
        <v>1102</v>
      </c>
      <c r="G92" s="1307"/>
      <c r="H92" s="1296"/>
      <c r="I92" s="1296"/>
      <c r="J92" s="1296"/>
      <c r="K92" s="1296"/>
      <c r="L92" s="1296"/>
      <c r="M92" s="1295">
        <v>5</v>
      </c>
      <c r="N92" s="1307">
        <v>2017</v>
      </c>
      <c r="O92" s="1307" t="s">
        <v>81</v>
      </c>
      <c r="P92" s="1308">
        <v>1300000</v>
      </c>
      <c r="Q92" s="1340"/>
      <c r="R92" s="1315">
        <f t="shared" si="4"/>
        <v>260000</v>
      </c>
      <c r="S92" s="1311"/>
      <c r="T92" s="1307"/>
      <c r="U92" s="1312"/>
      <c r="V92" s="1309" t="s">
        <v>972</v>
      </c>
      <c r="W92" s="1313"/>
      <c r="X92" s="1314"/>
      <c r="Y92" s="1314"/>
      <c r="Z92" s="1305"/>
      <c r="AA92" s="1293"/>
      <c r="AB92" s="1293"/>
      <c r="AC92" s="1293"/>
      <c r="AD92" s="1293"/>
      <c r="AE92" s="1293"/>
      <c r="AF92" s="1293"/>
      <c r="AG92" s="1293"/>
      <c r="AH92" s="1293"/>
    </row>
    <row r="93" spans="1:34" s="1306" customFormat="1" ht="34.5" customHeight="1" x14ac:dyDescent="0.2">
      <c r="A93" s="1293" t="str">
        <f t="shared" si="3"/>
        <v>05.17.01.01</v>
      </c>
      <c r="B93" s="1339">
        <v>83</v>
      </c>
      <c r="C93" s="1296" t="s">
        <v>1103</v>
      </c>
      <c r="D93" s="1307" t="s">
        <v>1329</v>
      </c>
      <c r="E93" s="1307"/>
      <c r="F93" s="1296" t="s">
        <v>1103</v>
      </c>
      <c r="G93" s="1307"/>
      <c r="H93" s="1296"/>
      <c r="I93" s="1296"/>
      <c r="J93" s="1296"/>
      <c r="K93" s="1296"/>
      <c r="L93" s="1296"/>
      <c r="M93" s="1295">
        <v>5</v>
      </c>
      <c r="N93" s="1307">
        <v>2017</v>
      </c>
      <c r="O93" s="1307" t="s">
        <v>81</v>
      </c>
      <c r="P93" s="1308">
        <v>985000</v>
      </c>
      <c r="Q93" s="1340"/>
      <c r="R93" s="1315">
        <f t="shared" si="4"/>
        <v>197000</v>
      </c>
      <c r="S93" s="1311"/>
      <c r="T93" s="1307"/>
      <c r="U93" s="1312"/>
      <c r="V93" s="1309" t="s">
        <v>972</v>
      </c>
      <c r="W93" s="1313"/>
      <c r="X93" s="1314"/>
      <c r="Y93" s="1314"/>
      <c r="Z93" s="1305"/>
      <c r="AA93" s="1293"/>
      <c r="AB93" s="1293"/>
      <c r="AC93" s="1293"/>
      <c r="AD93" s="1293"/>
      <c r="AE93" s="1293"/>
      <c r="AF93" s="1293"/>
      <c r="AG93" s="1293"/>
      <c r="AH93" s="1293"/>
    </row>
    <row r="94" spans="1:34" s="1306" customFormat="1" ht="34.5" customHeight="1" x14ac:dyDescent="0.2">
      <c r="A94" s="1293" t="str">
        <f t="shared" si="3"/>
        <v>05.17.01.01</v>
      </c>
      <c r="B94" s="1339">
        <v>84</v>
      </c>
      <c r="C94" s="1296" t="s">
        <v>1104</v>
      </c>
      <c r="D94" s="1307" t="s">
        <v>1329</v>
      </c>
      <c r="E94" s="1307"/>
      <c r="F94" s="1296" t="s">
        <v>1104</v>
      </c>
      <c r="G94" s="1307"/>
      <c r="H94" s="1296"/>
      <c r="I94" s="1296"/>
      <c r="J94" s="1296"/>
      <c r="K94" s="1296"/>
      <c r="L94" s="1296"/>
      <c r="M94" s="1295">
        <v>5</v>
      </c>
      <c r="N94" s="1307">
        <v>2017</v>
      </c>
      <c r="O94" s="1307" t="s">
        <v>81</v>
      </c>
      <c r="P94" s="1308">
        <v>1015000</v>
      </c>
      <c r="Q94" s="1340"/>
      <c r="R94" s="1315">
        <f t="shared" si="4"/>
        <v>203000</v>
      </c>
      <c r="S94" s="1311"/>
      <c r="T94" s="1307"/>
      <c r="U94" s="1312"/>
      <c r="V94" s="1309" t="s">
        <v>972</v>
      </c>
      <c r="W94" s="1313"/>
      <c r="X94" s="1314"/>
      <c r="Y94" s="1314"/>
      <c r="Z94" s="1305"/>
      <c r="AA94" s="1293"/>
      <c r="AB94" s="1293"/>
      <c r="AC94" s="1293"/>
      <c r="AD94" s="1293"/>
      <c r="AE94" s="1293"/>
      <c r="AF94" s="1293"/>
      <c r="AG94" s="1293"/>
      <c r="AH94" s="1293"/>
    </row>
    <row r="95" spans="1:34" s="1306" customFormat="1" ht="34.5" customHeight="1" x14ac:dyDescent="0.2">
      <c r="A95" s="1293" t="str">
        <f t="shared" si="3"/>
        <v>05.17.01.07</v>
      </c>
      <c r="B95" s="1339">
        <v>85</v>
      </c>
      <c r="C95" s="1296" t="s">
        <v>1105</v>
      </c>
      <c r="D95" s="1307" t="s">
        <v>1309</v>
      </c>
      <c r="E95" s="1307"/>
      <c r="F95" s="1296" t="s">
        <v>1105</v>
      </c>
      <c r="G95" s="1307"/>
      <c r="H95" s="1296"/>
      <c r="I95" s="1296"/>
      <c r="J95" s="1296"/>
      <c r="K95" s="1296"/>
      <c r="L95" s="1296"/>
      <c r="M95" s="1295">
        <v>5</v>
      </c>
      <c r="N95" s="1307">
        <v>2017</v>
      </c>
      <c r="O95" s="1307" t="s">
        <v>81</v>
      </c>
      <c r="P95" s="1308">
        <v>2550000</v>
      </c>
      <c r="Q95" s="1340"/>
      <c r="R95" s="1315">
        <f t="shared" si="4"/>
        <v>510000</v>
      </c>
      <c r="S95" s="1311"/>
      <c r="T95" s="1307"/>
      <c r="U95" s="1312"/>
      <c r="V95" s="1309" t="s">
        <v>972</v>
      </c>
      <c r="W95" s="1313"/>
      <c r="X95" s="1314"/>
      <c r="Y95" s="1314"/>
      <c r="Z95" s="1305"/>
      <c r="AA95" s="1293"/>
      <c r="AB95" s="1293"/>
      <c r="AC95" s="1293"/>
      <c r="AD95" s="1293"/>
      <c r="AE95" s="1293"/>
      <c r="AF95" s="1293"/>
      <c r="AG95" s="1293"/>
      <c r="AH95" s="1293"/>
    </row>
    <row r="96" spans="1:34" s="1306" customFormat="1" ht="34.5" customHeight="1" x14ac:dyDescent="0.2">
      <c r="A96" s="1293" t="str">
        <f t="shared" si="3"/>
        <v>05.17.01.01</v>
      </c>
      <c r="B96" s="1339">
        <v>86</v>
      </c>
      <c r="C96" s="1296" t="s">
        <v>1106</v>
      </c>
      <c r="D96" s="1307" t="s">
        <v>1310</v>
      </c>
      <c r="E96" s="1307"/>
      <c r="F96" s="1296" t="s">
        <v>1106</v>
      </c>
      <c r="G96" s="1307"/>
      <c r="H96" s="1296"/>
      <c r="I96" s="1296"/>
      <c r="J96" s="1296"/>
      <c r="K96" s="1296"/>
      <c r="L96" s="1296"/>
      <c r="M96" s="1295">
        <v>1</v>
      </c>
      <c r="N96" s="1307">
        <v>2017</v>
      </c>
      <c r="O96" s="1307" t="s">
        <v>81</v>
      </c>
      <c r="P96" s="1308">
        <v>2100000</v>
      </c>
      <c r="Q96" s="1340"/>
      <c r="R96" s="1315">
        <f t="shared" si="4"/>
        <v>2100000</v>
      </c>
      <c r="S96" s="1311"/>
      <c r="T96" s="1307"/>
      <c r="U96" s="1312"/>
      <c r="V96" s="1309" t="s">
        <v>972</v>
      </c>
      <c r="W96" s="1313"/>
      <c r="X96" s="1314"/>
      <c r="Y96" s="1314"/>
      <c r="Z96" s="1305"/>
      <c r="AA96" s="1293"/>
      <c r="AB96" s="1293"/>
      <c r="AC96" s="1293"/>
      <c r="AD96" s="1293"/>
      <c r="AE96" s="1293"/>
      <c r="AF96" s="1293"/>
      <c r="AG96" s="1293"/>
      <c r="AH96" s="1293"/>
    </row>
    <row r="97" spans="1:34" s="1306" customFormat="1" ht="34.5" customHeight="1" x14ac:dyDescent="0.2">
      <c r="A97" s="1293" t="str">
        <f t="shared" si="3"/>
        <v>05.17.01.06</v>
      </c>
      <c r="B97" s="1339">
        <v>87</v>
      </c>
      <c r="C97" s="1296" t="s">
        <v>1107</v>
      </c>
      <c r="D97" s="1316" t="s">
        <v>1305</v>
      </c>
      <c r="E97" s="1316"/>
      <c r="F97" s="1296" t="s">
        <v>1107</v>
      </c>
      <c r="G97" s="1307"/>
      <c r="H97" s="1296"/>
      <c r="I97" s="1296"/>
      <c r="J97" s="1296"/>
      <c r="K97" s="1296"/>
      <c r="L97" s="1296"/>
      <c r="M97" s="1295">
        <v>5</v>
      </c>
      <c r="N97" s="1307">
        <v>2017</v>
      </c>
      <c r="O97" s="1307" t="s">
        <v>81</v>
      </c>
      <c r="P97" s="1308">
        <v>1100000</v>
      </c>
      <c r="Q97" s="1340"/>
      <c r="R97" s="1315">
        <f t="shared" si="4"/>
        <v>220000</v>
      </c>
      <c r="S97" s="1311"/>
      <c r="T97" s="1307"/>
      <c r="U97" s="1312"/>
      <c r="V97" s="1309" t="s">
        <v>972</v>
      </c>
      <c r="W97" s="1313"/>
      <c r="X97" s="1314"/>
      <c r="Y97" s="1314"/>
      <c r="Z97" s="1305"/>
      <c r="AA97" s="1293"/>
      <c r="AB97" s="1293"/>
      <c r="AC97" s="1293"/>
      <c r="AD97" s="1293"/>
      <c r="AE97" s="1293"/>
      <c r="AF97" s="1293"/>
      <c r="AG97" s="1293"/>
      <c r="AH97" s="1293"/>
    </row>
    <row r="98" spans="1:34" s="1306" customFormat="1" ht="34.5" customHeight="1" x14ac:dyDescent="0.2">
      <c r="A98" s="1293" t="str">
        <f t="shared" si="3"/>
        <v>05.17.01.01</v>
      </c>
      <c r="B98" s="1339">
        <v>88</v>
      </c>
      <c r="C98" s="1296" t="s">
        <v>1108</v>
      </c>
      <c r="D98" s="1307" t="s">
        <v>1329</v>
      </c>
      <c r="E98" s="1307"/>
      <c r="F98" s="1296" t="s">
        <v>1108</v>
      </c>
      <c r="G98" s="1307"/>
      <c r="H98" s="1296"/>
      <c r="I98" s="1296"/>
      <c r="J98" s="1296"/>
      <c r="K98" s="1296"/>
      <c r="L98" s="1296"/>
      <c r="M98" s="1295">
        <v>5</v>
      </c>
      <c r="N98" s="1307">
        <v>2017</v>
      </c>
      <c r="O98" s="1307" t="s">
        <v>81</v>
      </c>
      <c r="P98" s="1308">
        <v>2725000</v>
      </c>
      <c r="Q98" s="1340"/>
      <c r="R98" s="1315">
        <f t="shared" si="4"/>
        <v>545000</v>
      </c>
      <c r="S98" s="1311"/>
      <c r="T98" s="1307"/>
      <c r="U98" s="1312"/>
      <c r="V98" s="1309" t="s">
        <v>972</v>
      </c>
      <c r="W98" s="1313"/>
      <c r="X98" s="1314"/>
      <c r="Y98" s="1314"/>
      <c r="Z98" s="1305"/>
      <c r="AA98" s="1293"/>
      <c r="AB98" s="1293"/>
      <c r="AC98" s="1293"/>
      <c r="AD98" s="1293"/>
      <c r="AE98" s="1293"/>
      <c r="AF98" s="1293"/>
      <c r="AG98" s="1293"/>
      <c r="AH98" s="1293"/>
    </row>
    <row r="99" spans="1:34" s="1306" customFormat="1" ht="43" customHeight="1" x14ac:dyDescent="0.2">
      <c r="A99" s="1293" t="str">
        <f t="shared" si="3"/>
        <v>05.17.01.03</v>
      </c>
      <c r="B99" s="1339">
        <v>89</v>
      </c>
      <c r="C99" s="1296" t="s">
        <v>1109</v>
      </c>
      <c r="D99" s="1307" t="s">
        <v>1301</v>
      </c>
      <c r="E99" s="1307"/>
      <c r="F99" s="1296" t="s">
        <v>1109</v>
      </c>
      <c r="G99" s="1307"/>
      <c r="H99" s="1296"/>
      <c r="I99" s="1296"/>
      <c r="J99" s="1296"/>
      <c r="K99" s="1296"/>
      <c r="L99" s="1296"/>
      <c r="M99" s="1295">
        <v>5</v>
      </c>
      <c r="N99" s="1307">
        <v>2017</v>
      </c>
      <c r="O99" s="1307" t="s">
        <v>81</v>
      </c>
      <c r="P99" s="1308">
        <v>550000</v>
      </c>
      <c r="Q99" s="1340"/>
      <c r="R99" s="1315">
        <f t="shared" si="4"/>
        <v>110000</v>
      </c>
      <c r="S99" s="1311"/>
      <c r="T99" s="1307"/>
      <c r="U99" s="1312"/>
      <c r="V99" s="1309" t="s">
        <v>972</v>
      </c>
      <c r="W99" s="1313"/>
      <c r="X99" s="1314"/>
      <c r="Y99" s="1314"/>
      <c r="Z99" s="1305"/>
      <c r="AA99" s="1293"/>
      <c r="AB99" s="1293"/>
      <c r="AC99" s="1293"/>
      <c r="AD99" s="1293"/>
      <c r="AE99" s="1293"/>
      <c r="AF99" s="1293"/>
      <c r="AG99" s="1293"/>
      <c r="AH99" s="1293"/>
    </row>
    <row r="100" spans="1:34" s="1306" customFormat="1" ht="43" customHeight="1" x14ac:dyDescent="0.2">
      <c r="A100" s="1293" t="str">
        <f t="shared" si="3"/>
        <v>05.17.01.03</v>
      </c>
      <c r="B100" s="1339">
        <v>91</v>
      </c>
      <c r="C100" s="1296" t="s">
        <v>1111</v>
      </c>
      <c r="D100" s="1307" t="s">
        <v>1301</v>
      </c>
      <c r="E100" s="1307"/>
      <c r="F100" s="1296" t="s">
        <v>1111</v>
      </c>
      <c r="G100" s="1307"/>
      <c r="H100" s="1296"/>
      <c r="I100" s="1296"/>
      <c r="J100" s="1296"/>
      <c r="K100" s="1296"/>
      <c r="L100" s="1296"/>
      <c r="M100" s="1295">
        <v>5</v>
      </c>
      <c r="N100" s="1307">
        <v>2017</v>
      </c>
      <c r="O100" s="1307" t="s">
        <v>81</v>
      </c>
      <c r="P100" s="1308">
        <v>510000</v>
      </c>
      <c r="Q100" s="1340"/>
      <c r="R100" s="1315">
        <f t="shared" si="4"/>
        <v>102000</v>
      </c>
      <c r="S100" s="1311"/>
      <c r="T100" s="1307"/>
      <c r="U100" s="1312"/>
      <c r="V100" s="1309" t="s">
        <v>972</v>
      </c>
      <c r="W100" s="1313"/>
      <c r="X100" s="1314"/>
      <c r="Y100" s="1314"/>
      <c r="Z100" s="1305"/>
      <c r="AA100" s="1293"/>
      <c r="AB100" s="1293"/>
      <c r="AC100" s="1293"/>
      <c r="AD100" s="1293"/>
      <c r="AE100" s="1293"/>
      <c r="AF100" s="1293"/>
      <c r="AG100" s="1293"/>
      <c r="AH100" s="1293"/>
    </row>
    <row r="101" spans="1:34" s="1306" customFormat="1" ht="43" customHeight="1" x14ac:dyDescent="0.2">
      <c r="A101" s="1293" t="str">
        <f t="shared" si="3"/>
        <v>05.17.01.06</v>
      </c>
      <c r="B101" s="1339">
        <v>92</v>
      </c>
      <c r="C101" s="1296" t="s">
        <v>1112</v>
      </c>
      <c r="D101" s="1307" t="s">
        <v>1304</v>
      </c>
      <c r="E101" s="1307"/>
      <c r="F101" s="1296" t="s">
        <v>1112</v>
      </c>
      <c r="G101" s="1307"/>
      <c r="H101" s="1296"/>
      <c r="I101" s="1296"/>
      <c r="J101" s="1296"/>
      <c r="K101" s="1296"/>
      <c r="L101" s="1296"/>
      <c r="M101" s="1295">
        <v>5</v>
      </c>
      <c r="N101" s="1307">
        <v>2017</v>
      </c>
      <c r="O101" s="1307" t="s">
        <v>81</v>
      </c>
      <c r="P101" s="1308">
        <v>700000</v>
      </c>
      <c r="Q101" s="1340"/>
      <c r="R101" s="1315">
        <f t="shared" si="4"/>
        <v>140000</v>
      </c>
      <c r="S101" s="1311"/>
      <c r="T101" s="1307"/>
      <c r="U101" s="1312"/>
      <c r="V101" s="1309" t="s">
        <v>972</v>
      </c>
      <c r="W101" s="1313"/>
      <c r="X101" s="1314"/>
      <c r="Y101" s="1314"/>
      <c r="Z101" s="1305"/>
      <c r="AA101" s="1293"/>
      <c r="AB101" s="1293"/>
      <c r="AC101" s="1293"/>
      <c r="AD101" s="1293"/>
      <c r="AE101" s="1293"/>
      <c r="AF101" s="1293"/>
      <c r="AG101" s="1293"/>
      <c r="AH101" s="1293"/>
    </row>
    <row r="102" spans="1:34" s="1306" customFormat="1" ht="43" customHeight="1" x14ac:dyDescent="0.2">
      <c r="A102" s="1293" t="str">
        <f t="shared" si="3"/>
        <v>05.17.01.03</v>
      </c>
      <c r="B102" s="1339">
        <v>93</v>
      </c>
      <c r="C102" s="1296" t="s">
        <v>1113</v>
      </c>
      <c r="D102" s="1307" t="s">
        <v>1301</v>
      </c>
      <c r="E102" s="1307"/>
      <c r="F102" s="1296" t="s">
        <v>1113</v>
      </c>
      <c r="G102" s="1307"/>
      <c r="H102" s="1296"/>
      <c r="I102" s="1296"/>
      <c r="J102" s="1296"/>
      <c r="K102" s="1296"/>
      <c r="L102" s="1296"/>
      <c r="M102" s="1295">
        <v>5</v>
      </c>
      <c r="N102" s="1307">
        <v>2017</v>
      </c>
      <c r="O102" s="1307" t="s">
        <v>81</v>
      </c>
      <c r="P102" s="1308">
        <v>680000</v>
      </c>
      <c r="Q102" s="1340"/>
      <c r="R102" s="1315">
        <f t="shared" si="4"/>
        <v>136000</v>
      </c>
      <c r="S102" s="1311"/>
      <c r="T102" s="1307"/>
      <c r="U102" s="1312"/>
      <c r="V102" s="1309" t="s">
        <v>972</v>
      </c>
      <c r="W102" s="1313"/>
      <c r="X102" s="1314"/>
      <c r="Y102" s="1314"/>
      <c r="Z102" s="1305"/>
      <c r="AA102" s="1293"/>
      <c r="AB102" s="1293"/>
      <c r="AC102" s="1293"/>
      <c r="AD102" s="1293"/>
      <c r="AE102" s="1293"/>
      <c r="AF102" s="1293"/>
      <c r="AG102" s="1293"/>
      <c r="AH102" s="1293"/>
    </row>
    <row r="103" spans="1:34" s="1306" customFormat="1" ht="43" customHeight="1" x14ac:dyDescent="0.2">
      <c r="A103" s="1293" t="str">
        <f t="shared" si="3"/>
        <v>05.17.01.01</v>
      </c>
      <c r="B103" s="1339">
        <v>94</v>
      </c>
      <c r="C103" s="1296" t="s">
        <v>1114</v>
      </c>
      <c r="D103" s="1307" t="s">
        <v>1329</v>
      </c>
      <c r="E103" s="1307"/>
      <c r="F103" s="1296" t="s">
        <v>1114</v>
      </c>
      <c r="G103" s="1307"/>
      <c r="H103" s="1296"/>
      <c r="I103" s="1296"/>
      <c r="J103" s="1296"/>
      <c r="K103" s="1296"/>
      <c r="L103" s="1296"/>
      <c r="M103" s="1295">
        <v>5</v>
      </c>
      <c r="N103" s="1307">
        <v>2017</v>
      </c>
      <c r="O103" s="1307" t="s">
        <v>81</v>
      </c>
      <c r="P103" s="1308">
        <v>565000</v>
      </c>
      <c r="Q103" s="1340"/>
      <c r="R103" s="1315">
        <f t="shared" si="4"/>
        <v>113000</v>
      </c>
      <c r="S103" s="1311"/>
      <c r="T103" s="1307"/>
      <c r="U103" s="1312"/>
      <c r="V103" s="1309" t="s">
        <v>972</v>
      </c>
      <c r="W103" s="1313"/>
      <c r="X103" s="1314"/>
      <c r="Y103" s="1314"/>
      <c r="Z103" s="1305"/>
      <c r="AA103" s="1293"/>
      <c r="AB103" s="1293"/>
      <c r="AC103" s="1293"/>
      <c r="AD103" s="1293"/>
      <c r="AE103" s="1293"/>
      <c r="AF103" s="1293"/>
      <c r="AG103" s="1293"/>
      <c r="AH103" s="1293"/>
    </row>
    <row r="104" spans="1:34" s="1306" customFormat="1" ht="43" customHeight="1" x14ac:dyDescent="0.2">
      <c r="A104" s="1293" t="str">
        <f t="shared" si="3"/>
        <v>05.17.01.01</v>
      </c>
      <c r="B104" s="1339">
        <v>95</v>
      </c>
      <c r="C104" s="1296" t="s">
        <v>1115</v>
      </c>
      <c r="D104" s="1307" t="s">
        <v>1329</v>
      </c>
      <c r="E104" s="1307"/>
      <c r="F104" s="1296" t="s">
        <v>1115</v>
      </c>
      <c r="G104" s="1307"/>
      <c r="H104" s="1296"/>
      <c r="I104" s="1296"/>
      <c r="J104" s="1296"/>
      <c r="K104" s="1296"/>
      <c r="L104" s="1296"/>
      <c r="M104" s="1295">
        <v>5</v>
      </c>
      <c r="N104" s="1307">
        <v>2017</v>
      </c>
      <c r="O104" s="1307" t="s">
        <v>81</v>
      </c>
      <c r="P104" s="1308">
        <v>510000</v>
      </c>
      <c r="Q104" s="1340"/>
      <c r="R104" s="1315">
        <f t="shared" si="4"/>
        <v>102000</v>
      </c>
      <c r="S104" s="1311"/>
      <c r="T104" s="1307"/>
      <c r="U104" s="1312"/>
      <c r="V104" s="1309" t="s">
        <v>972</v>
      </c>
      <c r="W104" s="1313"/>
      <c r="X104" s="1314"/>
      <c r="Y104" s="1314"/>
      <c r="Z104" s="1305"/>
      <c r="AA104" s="1293"/>
      <c r="AB104" s="1293"/>
      <c r="AC104" s="1293"/>
      <c r="AD104" s="1293"/>
      <c r="AE104" s="1293"/>
      <c r="AF104" s="1293"/>
      <c r="AG104" s="1293"/>
      <c r="AH104" s="1293"/>
    </row>
    <row r="105" spans="1:34" s="1306" customFormat="1" ht="43" customHeight="1" x14ac:dyDescent="0.2">
      <c r="A105" s="1293" t="str">
        <f t="shared" si="3"/>
        <v>05.17.01.01</v>
      </c>
      <c r="B105" s="1339">
        <v>96</v>
      </c>
      <c r="C105" s="1296" t="s">
        <v>1116</v>
      </c>
      <c r="D105" s="1307" t="s">
        <v>1329</v>
      </c>
      <c r="E105" s="1307"/>
      <c r="F105" s="1296" t="s">
        <v>1116</v>
      </c>
      <c r="G105" s="1307"/>
      <c r="H105" s="1296"/>
      <c r="I105" s="1296"/>
      <c r="J105" s="1296"/>
      <c r="K105" s="1296"/>
      <c r="L105" s="1296"/>
      <c r="M105" s="1295">
        <v>5</v>
      </c>
      <c r="N105" s="1307">
        <v>2017</v>
      </c>
      <c r="O105" s="1307" t="s">
        <v>81</v>
      </c>
      <c r="P105" s="1308">
        <v>580000</v>
      </c>
      <c r="Q105" s="1340"/>
      <c r="R105" s="1315">
        <f t="shared" si="4"/>
        <v>116000</v>
      </c>
      <c r="S105" s="1311"/>
      <c r="T105" s="1307"/>
      <c r="U105" s="1312"/>
      <c r="V105" s="1309" t="s">
        <v>972</v>
      </c>
      <c r="W105" s="1313"/>
      <c r="X105" s="1314"/>
      <c r="Y105" s="1314"/>
      <c r="Z105" s="1305"/>
      <c r="AA105" s="1293"/>
      <c r="AB105" s="1293"/>
      <c r="AC105" s="1293"/>
      <c r="AD105" s="1293"/>
      <c r="AE105" s="1293"/>
      <c r="AF105" s="1293"/>
      <c r="AG105" s="1293"/>
      <c r="AH105" s="1293"/>
    </row>
    <row r="106" spans="1:34" s="1306" customFormat="1" ht="43" customHeight="1" x14ac:dyDescent="0.2">
      <c r="A106" s="1293" t="str">
        <f t="shared" si="3"/>
        <v>05.17.01.07</v>
      </c>
      <c r="B106" s="1339">
        <v>97</v>
      </c>
      <c r="C106" s="1296" t="s">
        <v>1117</v>
      </c>
      <c r="D106" s="1307" t="s">
        <v>1303</v>
      </c>
      <c r="E106" s="1307"/>
      <c r="F106" s="1296" t="s">
        <v>1117</v>
      </c>
      <c r="G106" s="1307"/>
      <c r="H106" s="1296"/>
      <c r="I106" s="1296"/>
      <c r="J106" s="1296"/>
      <c r="K106" s="1296"/>
      <c r="L106" s="1296"/>
      <c r="M106" s="1295">
        <v>5</v>
      </c>
      <c r="N106" s="1307">
        <v>2017</v>
      </c>
      <c r="O106" s="1307" t="s">
        <v>81</v>
      </c>
      <c r="P106" s="1308">
        <v>1885000</v>
      </c>
      <c r="Q106" s="1340"/>
      <c r="R106" s="1315">
        <f t="shared" si="4"/>
        <v>377000</v>
      </c>
      <c r="S106" s="1311"/>
      <c r="T106" s="1307"/>
      <c r="U106" s="1312"/>
      <c r="V106" s="1309" t="s">
        <v>972</v>
      </c>
      <c r="W106" s="1313"/>
      <c r="X106" s="1314"/>
      <c r="Y106" s="1314"/>
      <c r="Z106" s="1305"/>
      <c r="AA106" s="1293"/>
      <c r="AB106" s="1293"/>
      <c r="AC106" s="1293"/>
      <c r="AD106" s="1293"/>
      <c r="AE106" s="1293"/>
      <c r="AF106" s="1293"/>
      <c r="AG106" s="1293"/>
      <c r="AH106" s="1293"/>
    </row>
    <row r="107" spans="1:34" s="1306" customFormat="1" ht="43" customHeight="1" x14ac:dyDescent="0.2">
      <c r="A107" s="1293" t="str">
        <f t="shared" si="3"/>
        <v>05.17.01.01</v>
      </c>
      <c r="B107" s="1339">
        <v>98</v>
      </c>
      <c r="C107" s="1296" t="s">
        <v>1859</v>
      </c>
      <c r="D107" s="1307" t="s">
        <v>1329</v>
      </c>
      <c r="E107" s="1307"/>
      <c r="F107" s="1296" t="s">
        <v>1859</v>
      </c>
      <c r="G107" s="1307"/>
      <c r="H107" s="1296"/>
      <c r="I107" s="1296"/>
      <c r="J107" s="1296"/>
      <c r="K107" s="1296"/>
      <c r="L107" s="1296"/>
      <c r="M107" s="1295">
        <v>5</v>
      </c>
      <c r="N107" s="1307">
        <v>2017</v>
      </c>
      <c r="O107" s="1307" t="s">
        <v>81</v>
      </c>
      <c r="P107" s="1308">
        <v>995000</v>
      </c>
      <c r="Q107" s="1340"/>
      <c r="R107" s="1315">
        <f t="shared" si="4"/>
        <v>199000</v>
      </c>
      <c r="S107" s="1311"/>
      <c r="T107" s="1307"/>
      <c r="U107" s="1312"/>
      <c r="V107" s="1309" t="s">
        <v>972</v>
      </c>
      <c r="W107" s="1313"/>
      <c r="X107" s="1314"/>
      <c r="Y107" s="1314"/>
      <c r="Z107" s="1305"/>
      <c r="AA107" s="1293"/>
      <c r="AB107" s="1293"/>
      <c r="AC107" s="1293"/>
      <c r="AD107" s="1293"/>
      <c r="AE107" s="1293"/>
      <c r="AF107" s="1293"/>
      <c r="AG107" s="1293"/>
      <c r="AH107" s="1293"/>
    </row>
    <row r="108" spans="1:34" s="1306" customFormat="1" ht="43" customHeight="1" x14ac:dyDescent="0.2">
      <c r="A108" s="1293" t="str">
        <f t="shared" si="3"/>
        <v>05.17.01.03</v>
      </c>
      <c r="B108" s="1339">
        <v>99</v>
      </c>
      <c r="C108" s="1296" t="s">
        <v>1119</v>
      </c>
      <c r="D108" s="1307" t="s">
        <v>1301</v>
      </c>
      <c r="E108" s="1307"/>
      <c r="F108" s="1296" t="s">
        <v>1119</v>
      </c>
      <c r="G108" s="1307"/>
      <c r="H108" s="1296"/>
      <c r="I108" s="1296"/>
      <c r="J108" s="1296"/>
      <c r="K108" s="1296"/>
      <c r="L108" s="1296"/>
      <c r="M108" s="1295">
        <v>5</v>
      </c>
      <c r="N108" s="1307">
        <v>2017</v>
      </c>
      <c r="O108" s="1307" t="s">
        <v>81</v>
      </c>
      <c r="P108" s="1308">
        <v>1425000</v>
      </c>
      <c r="Q108" s="1340"/>
      <c r="R108" s="1315">
        <f t="shared" si="4"/>
        <v>285000</v>
      </c>
      <c r="S108" s="1311"/>
      <c r="T108" s="1307"/>
      <c r="U108" s="1312"/>
      <c r="V108" s="1309" t="s">
        <v>972</v>
      </c>
      <c r="W108" s="1313"/>
      <c r="X108" s="1314"/>
      <c r="Y108" s="1314"/>
      <c r="Z108" s="1305"/>
      <c r="AA108" s="1293"/>
      <c r="AB108" s="1293"/>
      <c r="AC108" s="1293"/>
      <c r="AD108" s="1293"/>
      <c r="AE108" s="1293"/>
      <c r="AF108" s="1293"/>
      <c r="AG108" s="1293"/>
      <c r="AH108" s="1293"/>
    </row>
    <row r="109" spans="1:34" s="1306" customFormat="1" ht="43" customHeight="1" x14ac:dyDescent="0.2">
      <c r="A109" s="1293" t="str">
        <f t="shared" si="3"/>
        <v>05.17.01.01</v>
      </c>
      <c r="B109" s="1339">
        <v>100</v>
      </c>
      <c r="C109" s="1296" t="s">
        <v>1120</v>
      </c>
      <c r="D109" s="1307" t="s">
        <v>1329</v>
      </c>
      <c r="E109" s="1307"/>
      <c r="F109" s="1296" t="s">
        <v>1120</v>
      </c>
      <c r="G109" s="1307"/>
      <c r="H109" s="1296"/>
      <c r="I109" s="1296"/>
      <c r="J109" s="1296"/>
      <c r="K109" s="1296"/>
      <c r="L109" s="1296"/>
      <c r="M109" s="1295">
        <v>5</v>
      </c>
      <c r="N109" s="1307">
        <v>2017</v>
      </c>
      <c r="O109" s="1307" t="s">
        <v>81</v>
      </c>
      <c r="P109" s="1308">
        <v>515000</v>
      </c>
      <c r="Q109" s="1340"/>
      <c r="R109" s="1315">
        <f t="shared" si="4"/>
        <v>103000</v>
      </c>
      <c r="S109" s="1311"/>
      <c r="T109" s="1307"/>
      <c r="U109" s="1312"/>
      <c r="V109" s="1309" t="s">
        <v>972</v>
      </c>
      <c r="W109" s="1313"/>
      <c r="X109" s="1314"/>
      <c r="Y109" s="1314"/>
      <c r="Z109" s="1305"/>
      <c r="AA109" s="1293"/>
      <c r="AB109" s="1293"/>
      <c r="AC109" s="1293"/>
      <c r="AD109" s="1293"/>
      <c r="AE109" s="1293"/>
      <c r="AF109" s="1293"/>
      <c r="AG109" s="1293"/>
      <c r="AH109" s="1293"/>
    </row>
    <row r="110" spans="1:34" s="1306" customFormat="1" ht="43" customHeight="1" x14ac:dyDescent="0.2">
      <c r="A110" s="1293" t="str">
        <f t="shared" si="3"/>
        <v>05.17.01.01</v>
      </c>
      <c r="B110" s="1339">
        <v>101</v>
      </c>
      <c r="C110" s="1296" t="s">
        <v>1121</v>
      </c>
      <c r="D110" s="1307" t="s">
        <v>1329</v>
      </c>
      <c r="E110" s="1307"/>
      <c r="F110" s="1296" t="s">
        <v>1121</v>
      </c>
      <c r="G110" s="1307"/>
      <c r="H110" s="1296"/>
      <c r="I110" s="1296"/>
      <c r="J110" s="1296"/>
      <c r="K110" s="1296"/>
      <c r="L110" s="1296"/>
      <c r="M110" s="1295">
        <v>5</v>
      </c>
      <c r="N110" s="1307">
        <v>2017</v>
      </c>
      <c r="O110" s="1307" t="s">
        <v>81</v>
      </c>
      <c r="P110" s="1308">
        <v>665000</v>
      </c>
      <c r="Q110" s="1340"/>
      <c r="R110" s="1315">
        <f t="shared" ref="R110:R141" si="5">P110/M110</f>
        <v>133000</v>
      </c>
      <c r="S110" s="1311"/>
      <c r="T110" s="1307"/>
      <c r="U110" s="1312"/>
      <c r="V110" s="1309" t="s">
        <v>972</v>
      </c>
      <c r="W110" s="1313"/>
      <c r="X110" s="1314"/>
      <c r="Y110" s="1314"/>
      <c r="Z110" s="1305"/>
      <c r="AA110" s="1293"/>
      <c r="AB110" s="1293"/>
      <c r="AC110" s="1293"/>
      <c r="AD110" s="1293"/>
      <c r="AE110" s="1293"/>
      <c r="AF110" s="1293"/>
      <c r="AG110" s="1293"/>
      <c r="AH110" s="1293"/>
    </row>
    <row r="111" spans="1:34" s="1306" customFormat="1" ht="43" customHeight="1" x14ac:dyDescent="0.2">
      <c r="A111" s="1293" t="str">
        <f t="shared" si="3"/>
        <v>05.17.01.01</v>
      </c>
      <c r="B111" s="1339">
        <v>102</v>
      </c>
      <c r="C111" s="1296" t="s">
        <v>1122</v>
      </c>
      <c r="D111" s="1307" t="s">
        <v>1329</v>
      </c>
      <c r="E111" s="1307"/>
      <c r="F111" s="1296" t="s">
        <v>1122</v>
      </c>
      <c r="G111" s="1307"/>
      <c r="H111" s="1296"/>
      <c r="I111" s="1296"/>
      <c r="J111" s="1296"/>
      <c r="K111" s="1296"/>
      <c r="L111" s="1296"/>
      <c r="M111" s="1295">
        <v>5</v>
      </c>
      <c r="N111" s="1307">
        <v>2017</v>
      </c>
      <c r="O111" s="1307" t="s">
        <v>81</v>
      </c>
      <c r="P111" s="1308">
        <v>725000</v>
      </c>
      <c r="Q111" s="1340"/>
      <c r="R111" s="1315">
        <f t="shared" si="5"/>
        <v>145000</v>
      </c>
      <c r="S111" s="1311"/>
      <c r="T111" s="1307"/>
      <c r="U111" s="1312"/>
      <c r="V111" s="1309" t="s">
        <v>972</v>
      </c>
      <c r="W111" s="1313"/>
      <c r="X111" s="1314"/>
      <c r="Y111" s="1314"/>
      <c r="Z111" s="1305"/>
      <c r="AA111" s="1293"/>
      <c r="AB111" s="1293"/>
      <c r="AC111" s="1293"/>
      <c r="AD111" s="1293"/>
      <c r="AE111" s="1293"/>
      <c r="AF111" s="1293"/>
      <c r="AG111" s="1293"/>
      <c r="AH111" s="1293"/>
    </row>
    <row r="112" spans="1:34" s="1306" customFormat="1" ht="43" customHeight="1" x14ac:dyDescent="0.2">
      <c r="A112" s="1293" t="str">
        <f t="shared" si="3"/>
        <v>05.17.01.03</v>
      </c>
      <c r="B112" s="1339">
        <v>103</v>
      </c>
      <c r="C112" s="1296" t="s">
        <v>1123</v>
      </c>
      <c r="D112" s="1307" t="s">
        <v>1301</v>
      </c>
      <c r="E112" s="1307"/>
      <c r="F112" s="1296" t="s">
        <v>1123</v>
      </c>
      <c r="G112" s="1307"/>
      <c r="H112" s="1296"/>
      <c r="I112" s="1296"/>
      <c r="J112" s="1296"/>
      <c r="K112" s="1296"/>
      <c r="L112" s="1296"/>
      <c r="M112" s="1295">
        <v>5</v>
      </c>
      <c r="N112" s="1307">
        <v>2017</v>
      </c>
      <c r="O112" s="1307" t="s">
        <v>81</v>
      </c>
      <c r="P112" s="1308">
        <v>540000</v>
      </c>
      <c r="Q112" s="1340"/>
      <c r="R112" s="1315">
        <f t="shared" si="5"/>
        <v>108000</v>
      </c>
      <c r="S112" s="1311"/>
      <c r="T112" s="1307"/>
      <c r="U112" s="1312"/>
      <c r="V112" s="1309" t="s">
        <v>972</v>
      </c>
      <c r="W112" s="1313"/>
      <c r="X112" s="1314"/>
      <c r="Y112" s="1314"/>
      <c r="Z112" s="1305"/>
      <c r="AA112" s="1293"/>
      <c r="AB112" s="1293"/>
      <c r="AC112" s="1293"/>
      <c r="AD112" s="1293"/>
      <c r="AE112" s="1293"/>
      <c r="AF112" s="1293"/>
      <c r="AG112" s="1293"/>
      <c r="AH112" s="1293"/>
    </row>
    <row r="113" spans="1:34" s="1306" customFormat="1" ht="43" customHeight="1" x14ac:dyDescent="0.2">
      <c r="A113" s="1293" t="str">
        <f t="shared" si="3"/>
        <v>05.17.01.01</v>
      </c>
      <c r="B113" s="1339">
        <v>104</v>
      </c>
      <c r="C113" s="1296" t="s">
        <v>1124</v>
      </c>
      <c r="D113" s="1307" t="s">
        <v>1329</v>
      </c>
      <c r="E113" s="1307"/>
      <c r="F113" s="1296" t="s">
        <v>1124</v>
      </c>
      <c r="G113" s="1307"/>
      <c r="H113" s="1296"/>
      <c r="I113" s="1296"/>
      <c r="J113" s="1296"/>
      <c r="K113" s="1296"/>
      <c r="L113" s="1296"/>
      <c r="M113" s="1295">
        <v>5</v>
      </c>
      <c r="N113" s="1307">
        <v>2017</v>
      </c>
      <c r="O113" s="1307" t="s">
        <v>81</v>
      </c>
      <c r="P113" s="1308">
        <v>700000</v>
      </c>
      <c r="Q113" s="1340"/>
      <c r="R113" s="1315">
        <f t="shared" si="5"/>
        <v>140000</v>
      </c>
      <c r="S113" s="1311"/>
      <c r="T113" s="1307"/>
      <c r="U113" s="1312"/>
      <c r="V113" s="1309" t="s">
        <v>972</v>
      </c>
      <c r="W113" s="1313"/>
      <c r="X113" s="1314"/>
      <c r="Y113" s="1314"/>
      <c r="Z113" s="1305"/>
      <c r="AA113" s="1293"/>
      <c r="AB113" s="1293"/>
      <c r="AC113" s="1293"/>
      <c r="AD113" s="1293"/>
      <c r="AE113" s="1293"/>
      <c r="AF113" s="1293"/>
      <c r="AG113" s="1293"/>
      <c r="AH113" s="1293"/>
    </row>
    <row r="114" spans="1:34" s="1306" customFormat="1" ht="43" customHeight="1" x14ac:dyDescent="0.2">
      <c r="A114" s="1293" t="str">
        <f t="shared" si="3"/>
        <v>05.17.01.01</v>
      </c>
      <c r="B114" s="1339">
        <v>105</v>
      </c>
      <c r="C114" s="1296" t="s">
        <v>1125</v>
      </c>
      <c r="D114" s="1307" t="s">
        <v>1329</v>
      </c>
      <c r="E114" s="1307"/>
      <c r="F114" s="1296" t="s">
        <v>1125</v>
      </c>
      <c r="G114" s="1307"/>
      <c r="H114" s="1296"/>
      <c r="I114" s="1296"/>
      <c r="J114" s="1296"/>
      <c r="K114" s="1296"/>
      <c r="L114" s="1296"/>
      <c r="M114" s="1295">
        <v>5</v>
      </c>
      <c r="N114" s="1307">
        <v>2017</v>
      </c>
      <c r="O114" s="1307" t="s">
        <v>81</v>
      </c>
      <c r="P114" s="1308">
        <v>665000</v>
      </c>
      <c r="Q114" s="1340"/>
      <c r="R114" s="1315">
        <f t="shared" si="5"/>
        <v>133000</v>
      </c>
      <c r="S114" s="1311"/>
      <c r="T114" s="1307"/>
      <c r="U114" s="1312"/>
      <c r="V114" s="1309" t="s">
        <v>972</v>
      </c>
      <c r="W114" s="1313"/>
      <c r="X114" s="1314"/>
      <c r="Y114" s="1314"/>
      <c r="Z114" s="1305"/>
      <c r="AA114" s="1293"/>
      <c r="AB114" s="1293"/>
      <c r="AC114" s="1293"/>
      <c r="AD114" s="1293"/>
      <c r="AE114" s="1293"/>
      <c r="AF114" s="1293"/>
      <c r="AG114" s="1293"/>
      <c r="AH114" s="1293"/>
    </row>
    <row r="115" spans="1:34" s="1306" customFormat="1" ht="43" customHeight="1" x14ac:dyDescent="0.2">
      <c r="A115" s="1293" t="str">
        <f t="shared" si="3"/>
        <v>05.17.01.01</v>
      </c>
      <c r="B115" s="1339">
        <v>106</v>
      </c>
      <c r="C115" s="1296" t="s">
        <v>1126</v>
      </c>
      <c r="D115" s="1307" t="s">
        <v>1329</v>
      </c>
      <c r="E115" s="1307"/>
      <c r="F115" s="1296" t="s">
        <v>1126</v>
      </c>
      <c r="G115" s="1307"/>
      <c r="H115" s="1296"/>
      <c r="I115" s="1296"/>
      <c r="J115" s="1296"/>
      <c r="K115" s="1296"/>
      <c r="L115" s="1296"/>
      <c r="M115" s="1295">
        <v>5</v>
      </c>
      <c r="N115" s="1307">
        <v>2017</v>
      </c>
      <c r="O115" s="1307" t="s">
        <v>81</v>
      </c>
      <c r="P115" s="1308">
        <v>1550000</v>
      </c>
      <c r="Q115" s="1340"/>
      <c r="R115" s="1315">
        <f t="shared" si="5"/>
        <v>310000</v>
      </c>
      <c r="S115" s="1311"/>
      <c r="T115" s="1307"/>
      <c r="U115" s="1312"/>
      <c r="V115" s="1309" t="s">
        <v>972</v>
      </c>
      <c r="W115" s="1313"/>
      <c r="X115" s="1314"/>
      <c r="Y115" s="1314"/>
      <c r="Z115" s="1305"/>
      <c r="AA115" s="1293"/>
      <c r="AB115" s="1293"/>
      <c r="AC115" s="1293"/>
      <c r="AD115" s="1293"/>
      <c r="AE115" s="1293"/>
      <c r="AF115" s="1293"/>
      <c r="AG115" s="1293"/>
      <c r="AH115" s="1293"/>
    </row>
    <row r="116" spans="1:34" s="1306" customFormat="1" ht="43" customHeight="1" x14ac:dyDescent="0.2">
      <c r="A116" s="1293" t="str">
        <f t="shared" si="3"/>
        <v>05.17.01.06</v>
      </c>
      <c r="B116" s="1339">
        <v>107</v>
      </c>
      <c r="C116" s="1296" t="s">
        <v>1127</v>
      </c>
      <c r="D116" s="1307" t="s">
        <v>1305</v>
      </c>
      <c r="E116" s="1307"/>
      <c r="F116" s="1296" t="s">
        <v>1127</v>
      </c>
      <c r="G116" s="1307"/>
      <c r="H116" s="1296"/>
      <c r="I116" s="1296"/>
      <c r="J116" s="1296"/>
      <c r="K116" s="1296"/>
      <c r="L116" s="1296"/>
      <c r="M116" s="1295">
        <v>5</v>
      </c>
      <c r="N116" s="1307">
        <v>2017</v>
      </c>
      <c r="O116" s="1307" t="s">
        <v>81</v>
      </c>
      <c r="P116" s="1308">
        <v>1450000</v>
      </c>
      <c r="Q116" s="1340"/>
      <c r="R116" s="1315">
        <f t="shared" si="5"/>
        <v>290000</v>
      </c>
      <c r="S116" s="1311"/>
      <c r="T116" s="1307"/>
      <c r="U116" s="1312"/>
      <c r="V116" s="1309" t="s">
        <v>972</v>
      </c>
      <c r="W116" s="1313"/>
      <c r="X116" s="1314"/>
      <c r="Y116" s="1314"/>
      <c r="Z116" s="1305"/>
      <c r="AA116" s="1293"/>
      <c r="AB116" s="1293"/>
      <c r="AC116" s="1293"/>
      <c r="AD116" s="1293"/>
      <c r="AE116" s="1293"/>
      <c r="AF116" s="1293"/>
      <c r="AG116" s="1293"/>
      <c r="AH116" s="1293"/>
    </row>
    <row r="117" spans="1:34" s="1306" customFormat="1" ht="34.5" customHeight="1" x14ac:dyDescent="0.2">
      <c r="A117" s="1293" t="str">
        <f t="shared" si="3"/>
        <v>05.17.01.06</v>
      </c>
      <c r="B117" s="1339">
        <v>108</v>
      </c>
      <c r="C117" s="1296" t="s">
        <v>1128</v>
      </c>
      <c r="D117" s="1307" t="s">
        <v>1305</v>
      </c>
      <c r="E117" s="1307"/>
      <c r="F117" s="1296" t="s">
        <v>1128</v>
      </c>
      <c r="G117" s="1307"/>
      <c r="H117" s="1296"/>
      <c r="I117" s="1296"/>
      <c r="J117" s="1296"/>
      <c r="K117" s="1296"/>
      <c r="L117" s="1296"/>
      <c r="M117" s="1295">
        <v>5</v>
      </c>
      <c r="N117" s="1307">
        <v>2017</v>
      </c>
      <c r="O117" s="1307" t="s">
        <v>81</v>
      </c>
      <c r="P117" s="1308">
        <v>1190000</v>
      </c>
      <c r="Q117" s="1340"/>
      <c r="R117" s="1315">
        <f t="shared" si="5"/>
        <v>238000</v>
      </c>
      <c r="S117" s="1311"/>
      <c r="T117" s="1307"/>
      <c r="U117" s="1312"/>
      <c r="V117" s="1309" t="s">
        <v>972</v>
      </c>
      <c r="W117" s="1313"/>
      <c r="X117" s="1314"/>
      <c r="Y117" s="1314"/>
      <c r="Z117" s="1305"/>
      <c r="AA117" s="1293"/>
      <c r="AB117" s="1293"/>
      <c r="AC117" s="1293"/>
      <c r="AD117" s="1293"/>
      <c r="AE117" s="1293"/>
      <c r="AF117" s="1293"/>
      <c r="AG117" s="1293"/>
      <c r="AH117" s="1293"/>
    </row>
    <row r="118" spans="1:34" s="1306" customFormat="1" ht="34.5" customHeight="1" x14ac:dyDescent="0.2">
      <c r="A118" s="1293" t="str">
        <f t="shared" si="3"/>
        <v>05.17.01.06</v>
      </c>
      <c r="B118" s="1339">
        <v>109</v>
      </c>
      <c r="C118" s="1296" t="s">
        <v>1129</v>
      </c>
      <c r="D118" s="1307" t="s">
        <v>1316</v>
      </c>
      <c r="E118" s="1307"/>
      <c r="F118" s="1296" t="s">
        <v>1129</v>
      </c>
      <c r="G118" s="1307"/>
      <c r="H118" s="1296"/>
      <c r="I118" s="1296"/>
      <c r="J118" s="1296"/>
      <c r="K118" s="1296"/>
      <c r="L118" s="1296"/>
      <c r="M118" s="1295">
        <v>5</v>
      </c>
      <c r="N118" s="1307">
        <v>2017</v>
      </c>
      <c r="O118" s="1307" t="s">
        <v>81</v>
      </c>
      <c r="P118" s="1308">
        <v>1335000</v>
      </c>
      <c r="Q118" s="1340"/>
      <c r="R118" s="1315">
        <f t="shared" si="5"/>
        <v>267000</v>
      </c>
      <c r="S118" s="1311"/>
      <c r="T118" s="1307"/>
      <c r="U118" s="1312"/>
      <c r="V118" s="1309" t="s">
        <v>972</v>
      </c>
      <c r="W118" s="1313"/>
      <c r="X118" s="1314"/>
      <c r="Y118" s="1314"/>
      <c r="Z118" s="1305"/>
      <c r="AA118" s="1293"/>
      <c r="AB118" s="1293"/>
      <c r="AC118" s="1293"/>
      <c r="AD118" s="1293"/>
      <c r="AE118" s="1293"/>
      <c r="AF118" s="1293"/>
      <c r="AG118" s="1293"/>
      <c r="AH118" s="1293"/>
    </row>
    <row r="119" spans="1:34" s="1306" customFormat="1" ht="34.5" customHeight="1" x14ac:dyDescent="0.2">
      <c r="A119" s="1293" t="str">
        <f t="shared" si="3"/>
        <v>05.17.01.01</v>
      </c>
      <c r="B119" s="1339">
        <v>110</v>
      </c>
      <c r="C119" s="1296" t="s">
        <v>1130</v>
      </c>
      <c r="D119" s="1307" t="s">
        <v>1329</v>
      </c>
      <c r="E119" s="1307"/>
      <c r="F119" s="1296" t="s">
        <v>1130</v>
      </c>
      <c r="G119" s="1307"/>
      <c r="H119" s="1296"/>
      <c r="I119" s="1296"/>
      <c r="J119" s="1296"/>
      <c r="K119" s="1296"/>
      <c r="L119" s="1296"/>
      <c r="M119" s="1295">
        <v>5</v>
      </c>
      <c r="N119" s="1307">
        <v>2017</v>
      </c>
      <c r="O119" s="1307" t="s">
        <v>81</v>
      </c>
      <c r="P119" s="1308">
        <v>1050000</v>
      </c>
      <c r="Q119" s="1340"/>
      <c r="R119" s="1315">
        <f t="shared" si="5"/>
        <v>210000</v>
      </c>
      <c r="S119" s="1311"/>
      <c r="T119" s="1307"/>
      <c r="U119" s="1312"/>
      <c r="V119" s="1309" t="s">
        <v>972</v>
      </c>
      <c r="W119" s="1313"/>
      <c r="X119" s="1314"/>
      <c r="Y119" s="1314"/>
      <c r="Z119" s="1305"/>
      <c r="AA119" s="1293"/>
      <c r="AB119" s="1293"/>
      <c r="AC119" s="1293"/>
      <c r="AD119" s="1293"/>
      <c r="AE119" s="1293"/>
      <c r="AF119" s="1293"/>
      <c r="AG119" s="1293"/>
      <c r="AH119" s="1293"/>
    </row>
    <row r="120" spans="1:34" s="1306" customFormat="1" ht="34.5" customHeight="1" x14ac:dyDescent="0.2">
      <c r="A120" s="1293" t="str">
        <f t="shared" si="3"/>
        <v>05.17.01.03</v>
      </c>
      <c r="B120" s="1339">
        <v>111</v>
      </c>
      <c r="C120" s="1296" t="s">
        <v>1131</v>
      </c>
      <c r="D120" s="1307" t="s">
        <v>1301</v>
      </c>
      <c r="E120" s="1307"/>
      <c r="F120" s="1296" t="s">
        <v>1131</v>
      </c>
      <c r="G120" s="1307"/>
      <c r="H120" s="1296"/>
      <c r="I120" s="1296"/>
      <c r="J120" s="1296"/>
      <c r="K120" s="1296"/>
      <c r="L120" s="1296"/>
      <c r="M120" s="1295">
        <v>5</v>
      </c>
      <c r="N120" s="1307">
        <v>2017</v>
      </c>
      <c r="O120" s="1307" t="s">
        <v>81</v>
      </c>
      <c r="P120" s="1308">
        <v>1535000</v>
      </c>
      <c r="Q120" s="1340"/>
      <c r="R120" s="1315">
        <f t="shared" si="5"/>
        <v>307000</v>
      </c>
      <c r="S120" s="1311"/>
      <c r="T120" s="1307"/>
      <c r="U120" s="1312"/>
      <c r="V120" s="1309" t="s">
        <v>972</v>
      </c>
      <c r="W120" s="1313"/>
      <c r="X120" s="1314"/>
      <c r="Y120" s="1314"/>
      <c r="Z120" s="1305"/>
      <c r="AA120" s="1293"/>
      <c r="AB120" s="1293"/>
      <c r="AC120" s="1293"/>
      <c r="AD120" s="1293"/>
      <c r="AE120" s="1293"/>
      <c r="AF120" s="1293"/>
      <c r="AG120" s="1293"/>
      <c r="AH120" s="1293"/>
    </row>
    <row r="121" spans="1:34" s="1306" customFormat="1" ht="34.5" customHeight="1" x14ac:dyDescent="0.2">
      <c r="A121" s="1293" t="str">
        <f t="shared" si="3"/>
        <v>05.17.01.04</v>
      </c>
      <c r="B121" s="1339">
        <v>112</v>
      </c>
      <c r="C121" s="1296" t="s">
        <v>1132</v>
      </c>
      <c r="D121" s="1307" t="s">
        <v>1317</v>
      </c>
      <c r="E121" s="1307"/>
      <c r="F121" s="1296" t="s">
        <v>1132</v>
      </c>
      <c r="G121" s="1307"/>
      <c r="H121" s="1296"/>
      <c r="I121" s="1296"/>
      <c r="J121" s="1296"/>
      <c r="K121" s="1296"/>
      <c r="L121" s="1296"/>
      <c r="M121" s="1295">
        <v>5</v>
      </c>
      <c r="N121" s="1307">
        <v>2017</v>
      </c>
      <c r="O121" s="1307" t="s">
        <v>81</v>
      </c>
      <c r="P121" s="1308">
        <v>1265000</v>
      </c>
      <c r="Q121" s="1340"/>
      <c r="R121" s="1315">
        <f t="shared" si="5"/>
        <v>253000</v>
      </c>
      <c r="S121" s="1311"/>
      <c r="T121" s="1307"/>
      <c r="U121" s="1312"/>
      <c r="V121" s="1309" t="s">
        <v>972</v>
      </c>
      <c r="W121" s="1313"/>
      <c r="X121" s="1314"/>
      <c r="Y121" s="1314"/>
      <c r="Z121" s="1305"/>
      <c r="AA121" s="1293"/>
      <c r="AB121" s="1293"/>
      <c r="AC121" s="1293"/>
      <c r="AD121" s="1293"/>
      <c r="AE121" s="1293"/>
      <c r="AF121" s="1293"/>
      <c r="AG121" s="1293"/>
      <c r="AH121" s="1293"/>
    </row>
    <row r="122" spans="1:34" s="1306" customFormat="1" ht="34.5" customHeight="1" x14ac:dyDescent="0.2">
      <c r="A122" s="1293" t="str">
        <f t="shared" si="3"/>
        <v>05.17.01.01</v>
      </c>
      <c r="B122" s="1339">
        <v>113</v>
      </c>
      <c r="C122" s="1296" t="s">
        <v>1133</v>
      </c>
      <c r="D122" s="1307" t="s">
        <v>1329</v>
      </c>
      <c r="E122" s="1307"/>
      <c r="F122" s="1296" t="s">
        <v>1133</v>
      </c>
      <c r="G122" s="1307"/>
      <c r="H122" s="1296"/>
      <c r="I122" s="1296"/>
      <c r="J122" s="1296"/>
      <c r="K122" s="1296"/>
      <c r="L122" s="1296"/>
      <c r="M122" s="1295">
        <v>5</v>
      </c>
      <c r="N122" s="1307">
        <v>2017</v>
      </c>
      <c r="O122" s="1307" t="s">
        <v>81</v>
      </c>
      <c r="P122" s="1308">
        <v>725000</v>
      </c>
      <c r="Q122" s="1340"/>
      <c r="R122" s="1315">
        <f t="shared" si="5"/>
        <v>145000</v>
      </c>
      <c r="S122" s="1311"/>
      <c r="T122" s="1307"/>
      <c r="U122" s="1312"/>
      <c r="V122" s="1309" t="s">
        <v>972</v>
      </c>
      <c r="W122" s="1313"/>
      <c r="X122" s="1314"/>
      <c r="Y122" s="1314"/>
      <c r="Z122" s="1305"/>
      <c r="AA122" s="1293"/>
      <c r="AB122" s="1293"/>
      <c r="AC122" s="1293"/>
      <c r="AD122" s="1293"/>
      <c r="AE122" s="1293"/>
      <c r="AF122" s="1293"/>
      <c r="AG122" s="1293"/>
      <c r="AH122" s="1293"/>
    </row>
    <row r="123" spans="1:34" s="1306" customFormat="1" ht="34.5" customHeight="1" x14ac:dyDescent="0.2">
      <c r="A123" s="1293" t="str">
        <f t="shared" si="3"/>
        <v>05.17.01.01</v>
      </c>
      <c r="B123" s="1339">
        <v>114</v>
      </c>
      <c r="C123" s="1296" t="s">
        <v>1134</v>
      </c>
      <c r="D123" s="1307" t="s">
        <v>1329</v>
      </c>
      <c r="E123" s="1307"/>
      <c r="F123" s="1296" t="s">
        <v>1134</v>
      </c>
      <c r="G123" s="1307"/>
      <c r="H123" s="1296"/>
      <c r="I123" s="1296"/>
      <c r="J123" s="1296"/>
      <c r="K123" s="1296"/>
      <c r="L123" s="1296"/>
      <c r="M123" s="1295">
        <v>5</v>
      </c>
      <c r="N123" s="1307">
        <v>2017</v>
      </c>
      <c r="O123" s="1307" t="s">
        <v>81</v>
      </c>
      <c r="P123" s="1308">
        <v>640000</v>
      </c>
      <c r="Q123" s="1340"/>
      <c r="R123" s="1315">
        <f t="shared" si="5"/>
        <v>128000</v>
      </c>
      <c r="S123" s="1311"/>
      <c r="T123" s="1307"/>
      <c r="U123" s="1312"/>
      <c r="V123" s="1309" t="s">
        <v>972</v>
      </c>
      <c r="W123" s="1313"/>
      <c r="X123" s="1314"/>
      <c r="Y123" s="1314"/>
      <c r="Z123" s="1305"/>
      <c r="AA123" s="1293"/>
      <c r="AB123" s="1293"/>
      <c r="AC123" s="1293"/>
      <c r="AD123" s="1293"/>
      <c r="AE123" s="1293"/>
      <c r="AF123" s="1293"/>
      <c r="AG123" s="1293"/>
      <c r="AH123" s="1293"/>
    </row>
    <row r="124" spans="1:34" s="1306" customFormat="1" ht="34.5" customHeight="1" x14ac:dyDescent="0.2">
      <c r="A124" s="1293" t="str">
        <f t="shared" si="3"/>
        <v>05.17.01.04</v>
      </c>
      <c r="B124" s="1339">
        <v>115</v>
      </c>
      <c r="C124" s="1296" t="s">
        <v>1135</v>
      </c>
      <c r="D124" s="1307" t="s">
        <v>1306</v>
      </c>
      <c r="E124" s="1307"/>
      <c r="F124" s="1296" t="s">
        <v>1135</v>
      </c>
      <c r="G124" s="1307"/>
      <c r="H124" s="1296"/>
      <c r="I124" s="1296"/>
      <c r="J124" s="1296"/>
      <c r="K124" s="1296"/>
      <c r="L124" s="1296"/>
      <c r="M124" s="1295">
        <v>5</v>
      </c>
      <c r="N124" s="1307">
        <v>2017</v>
      </c>
      <c r="O124" s="1307" t="s">
        <v>81</v>
      </c>
      <c r="P124" s="1308">
        <v>525000</v>
      </c>
      <c r="Q124" s="1340"/>
      <c r="R124" s="1315">
        <f t="shared" si="5"/>
        <v>105000</v>
      </c>
      <c r="S124" s="1311"/>
      <c r="T124" s="1307"/>
      <c r="U124" s="1312"/>
      <c r="V124" s="1309" t="s">
        <v>972</v>
      </c>
      <c r="W124" s="1313"/>
      <c r="X124" s="1314"/>
      <c r="Y124" s="1314"/>
      <c r="Z124" s="1305"/>
      <c r="AA124" s="1293"/>
      <c r="AB124" s="1293"/>
      <c r="AC124" s="1293"/>
      <c r="AD124" s="1293"/>
      <c r="AE124" s="1293"/>
      <c r="AF124" s="1293"/>
      <c r="AG124" s="1293"/>
      <c r="AH124" s="1293"/>
    </row>
    <row r="125" spans="1:34" s="1306" customFormat="1" ht="34.5" customHeight="1" x14ac:dyDescent="0.2">
      <c r="A125" s="1293" t="str">
        <f t="shared" si="3"/>
        <v>05.17.01.01</v>
      </c>
      <c r="B125" s="1339">
        <v>117</v>
      </c>
      <c r="C125" s="1296" t="s">
        <v>1137</v>
      </c>
      <c r="D125" s="1307" t="s">
        <v>1329</v>
      </c>
      <c r="E125" s="1307"/>
      <c r="F125" s="1296" t="s">
        <v>1137</v>
      </c>
      <c r="G125" s="1307"/>
      <c r="H125" s="1296"/>
      <c r="I125" s="1296"/>
      <c r="J125" s="1296"/>
      <c r="K125" s="1296"/>
      <c r="L125" s="1296"/>
      <c r="M125" s="1295">
        <v>5</v>
      </c>
      <c r="N125" s="1307">
        <v>2017</v>
      </c>
      <c r="O125" s="1307" t="s">
        <v>81</v>
      </c>
      <c r="P125" s="1308">
        <v>640000</v>
      </c>
      <c r="Q125" s="1340"/>
      <c r="R125" s="1315">
        <f t="shared" si="5"/>
        <v>128000</v>
      </c>
      <c r="S125" s="1311"/>
      <c r="T125" s="1307"/>
      <c r="U125" s="1312"/>
      <c r="V125" s="1309" t="s">
        <v>972</v>
      </c>
      <c r="W125" s="1313"/>
      <c r="X125" s="1314"/>
      <c r="Y125" s="1314"/>
      <c r="Z125" s="1305"/>
      <c r="AA125" s="1293"/>
      <c r="AB125" s="1293"/>
      <c r="AC125" s="1293"/>
      <c r="AD125" s="1293"/>
      <c r="AE125" s="1293"/>
      <c r="AF125" s="1293"/>
      <c r="AG125" s="1293"/>
      <c r="AH125" s="1293"/>
    </row>
    <row r="126" spans="1:34" s="1306" customFormat="1" ht="34.5" customHeight="1" x14ac:dyDescent="0.2">
      <c r="A126" s="1293" t="str">
        <f t="shared" si="3"/>
        <v>05.17.01.01</v>
      </c>
      <c r="B126" s="1339">
        <v>118</v>
      </c>
      <c r="C126" s="1296" t="s">
        <v>1138</v>
      </c>
      <c r="D126" s="1307" t="s">
        <v>1329</v>
      </c>
      <c r="E126" s="1307"/>
      <c r="F126" s="1296" t="s">
        <v>1138</v>
      </c>
      <c r="G126" s="1307"/>
      <c r="H126" s="1296"/>
      <c r="I126" s="1296"/>
      <c r="J126" s="1296"/>
      <c r="K126" s="1296"/>
      <c r="L126" s="1296"/>
      <c r="M126" s="1295">
        <v>5</v>
      </c>
      <c r="N126" s="1307">
        <v>2017</v>
      </c>
      <c r="O126" s="1307" t="s">
        <v>81</v>
      </c>
      <c r="P126" s="1308">
        <v>640000</v>
      </c>
      <c r="Q126" s="1340"/>
      <c r="R126" s="1315">
        <f t="shared" si="5"/>
        <v>128000</v>
      </c>
      <c r="S126" s="1311"/>
      <c r="T126" s="1307"/>
      <c r="U126" s="1312"/>
      <c r="V126" s="1309" t="s">
        <v>972</v>
      </c>
      <c r="W126" s="1313"/>
      <c r="X126" s="1314"/>
      <c r="Y126" s="1314"/>
      <c r="Z126" s="1305"/>
      <c r="AA126" s="1293"/>
      <c r="AB126" s="1293"/>
      <c r="AC126" s="1293"/>
      <c r="AD126" s="1293"/>
      <c r="AE126" s="1293"/>
      <c r="AF126" s="1293"/>
      <c r="AG126" s="1293"/>
      <c r="AH126" s="1293"/>
    </row>
    <row r="127" spans="1:34" s="1306" customFormat="1" ht="34.5" customHeight="1" x14ac:dyDescent="0.2">
      <c r="A127" s="1293" t="str">
        <f t="shared" si="3"/>
        <v>05.17.01.07</v>
      </c>
      <c r="B127" s="1339">
        <v>119</v>
      </c>
      <c r="C127" s="1296" t="s">
        <v>1139</v>
      </c>
      <c r="D127" s="1307" t="s">
        <v>1303</v>
      </c>
      <c r="E127" s="1307"/>
      <c r="F127" s="1296" t="s">
        <v>1139</v>
      </c>
      <c r="G127" s="1307"/>
      <c r="H127" s="1296"/>
      <c r="I127" s="1296"/>
      <c r="J127" s="1296"/>
      <c r="K127" s="1296"/>
      <c r="L127" s="1296"/>
      <c r="M127" s="1295">
        <v>5</v>
      </c>
      <c r="N127" s="1307">
        <v>2017</v>
      </c>
      <c r="O127" s="1307" t="s">
        <v>81</v>
      </c>
      <c r="P127" s="1308">
        <v>550000</v>
      </c>
      <c r="Q127" s="1340"/>
      <c r="R127" s="1315">
        <f t="shared" si="5"/>
        <v>110000</v>
      </c>
      <c r="S127" s="1311"/>
      <c r="T127" s="1307"/>
      <c r="U127" s="1312"/>
      <c r="V127" s="1309" t="s">
        <v>972</v>
      </c>
      <c r="W127" s="1313"/>
      <c r="X127" s="1314"/>
      <c r="Y127" s="1314"/>
      <c r="Z127" s="1305"/>
      <c r="AA127" s="1293"/>
      <c r="AB127" s="1293"/>
      <c r="AC127" s="1293"/>
      <c r="AD127" s="1293"/>
      <c r="AE127" s="1293"/>
      <c r="AF127" s="1293"/>
      <c r="AG127" s="1293"/>
      <c r="AH127" s="1293"/>
    </row>
    <row r="128" spans="1:34" s="1306" customFormat="1" ht="34.5" customHeight="1" x14ac:dyDescent="0.2">
      <c r="A128" s="1293" t="str">
        <f t="shared" si="3"/>
        <v>05.17.01.01</v>
      </c>
      <c r="B128" s="1339">
        <v>120</v>
      </c>
      <c r="C128" s="1296" t="s">
        <v>1140</v>
      </c>
      <c r="D128" s="1307" t="s">
        <v>1329</v>
      </c>
      <c r="E128" s="1307"/>
      <c r="F128" s="1296" t="s">
        <v>1140</v>
      </c>
      <c r="G128" s="1307"/>
      <c r="H128" s="1296"/>
      <c r="I128" s="1296"/>
      <c r="J128" s="1296"/>
      <c r="K128" s="1296"/>
      <c r="L128" s="1296"/>
      <c r="M128" s="1295">
        <v>5</v>
      </c>
      <c r="N128" s="1307">
        <v>2017</v>
      </c>
      <c r="O128" s="1307" t="s">
        <v>81</v>
      </c>
      <c r="P128" s="1308">
        <v>725000</v>
      </c>
      <c r="Q128" s="1340"/>
      <c r="R128" s="1315">
        <f t="shared" si="5"/>
        <v>145000</v>
      </c>
      <c r="S128" s="1311"/>
      <c r="T128" s="1307"/>
      <c r="U128" s="1312"/>
      <c r="V128" s="1309" t="s">
        <v>972</v>
      </c>
      <c r="W128" s="1313"/>
      <c r="X128" s="1314"/>
      <c r="Y128" s="1314"/>
      <c r="Z128" s="1305"/>
      <c r="AA128" s="1293"/>
      <c r="AB128" s="1293"/>
      <c r="AC128" s="1293"/>
      <c r="AD128" s="1293"/>
      <c r="AE128" s="1293"/>
      <c r="AF128" s="1293"/>
      <c r="AG128" s="1293"/>
      <c r="AH128" s="1293"/>
    </row>
    <row r="129" spans="1:34" s="1306" customFormat="1" ht="34.5" customHeight="1" x14ac:dyDescent="0.2">
      <c r="A129" s="1293" t="str">
        <f t="shared" si="3"/>
        <v>05.17.01.06</v>
      </c>
      <c r="B129" s="1339">
        <v>121</v>
      </c>
      <c r="C129" s="1296" t="s">
        <v>1141</v>
      </c>
      <c r="D129" s="1316" t="s">
        <v>1305</v>
      </c>
      <c r="E129" s="1316"/>
      <c r="F129" s="1296" t="s">
        <v>1141</v>
      </c>
      <c r="G129" s="1307"/>
      <c r="H129" s="1296"/>
      <c r="I129" s="1296"/>
      <c r="J129" s="1296"/>
      <c r="K129" s="1296"/>
      <c r="L129" s="1296"/>
      <c r="M129" s="1295">
        <v>5</v>
      </c>
      <c r="N129" s="1307">
        <v>2017</v>
      </c>
      <c r="O129" s="1307" t="s">
        <v>81</v>
      </c>
      <c r="P129" s="1308">
        <v>640000</v>
      </c>
      <c r="Q129" s="1340"/>
      <c r="R129" s="1315">
        <f t="shared" si="5"/>
        <v>128000</v>
      </c>
      <c r="S129" s="1311"/>
      <c r="T129" s="1307"/>
      <c r="U129" s="1312"/>
      <c r="V129" s="1309" t="s">
        <v>972</v>
      </c>
      <c r="W129" s="1313"/>
      <c r="X129" s="1314"/>
      <c r="Y129" s="1314"/>
      <c r="Z129" s="1305"/>
      <c r="AA129" s="1293"/>
      <c r="AB129" s="1293"/>
      <c r="AC129" s="1293"/>
      <c r="AD129" s="1293"/>
      <c r="AE129" s="1293"/>
      <c r="AF129" s="1293"/>
      <c r="AG129" s="1293"/>
      <c r="AH129" s="1293"/>
    </row>
    <row r="130" spans="1:34" s="1306" customFormat="1" ht="34.5" customHeight="1" x14ac:dyDescent="0.2">
      <c r="A130" s="1293" t="str">
        <f t="shared" si="3"/>
        <v>05.17.01.03</v>
      </c>
      <c r="B130" s="1339">
        <v>122</v>
      </c>
      <c r="C130" s="1296" t="s">
        <v>1142</v>
      </c>
      <c r="D130" s="1307" t="s">
        <v>1301</v>
      </c>
      <c r="E130" s="1307"/>
      <c r="F130" s="1296" t="s">
        <v>1142</v>
      </c>
      <c r="G130" s="1307"/>
      <c r="H130" s="1296"/>
      <c r="I130" s="1296"/>
      <c r="J130" s="1296"/>
      <c r="K130" s="1296"/>
      <c r="L130" s="1296"/>
      <c r="M130" s="1295">
        <v>5</v>
      </c>
      <c r="N130" s="1307">
        <v>2017</v>
      </c>
      <c r="O130" s="1307" t="s">
        <v>81</v>
      </c>
      <c r="P130" s="1308">
        <v>1015000</v>
      </c>
      <c r="Q130" s="1340"/>
      <c r="R130" s="1315">
        <f t="shared" si="5"/>
        <v>203000</v>
      </c>
      <c r="S130" s="1311"/>
      <c r="T130" s="1307"/>
      <c r="U130" s="1312"/>
      <c r="V130" s="1309" t="s">
        <v>972</v>
      </c>
      <c r="W130" s="1313"/>
      <c r="X130" s="1314"/>
      <c r="Y130" s="1314"/>
      <c r="Z130" s="1305"/>
      <c r="AA130" s="1293"/>
      <c r="AB130" s="1293"/>
      <c r="AC130" s="1293"/>
      <c r="AD130" s="1293"/>
      <c r="AE130" s="1293"/>
      <c r="AF130" s="1293"/>
      <c r="AG130" s="1293"/>
      <c r="AH130" s="1293"/>
    </row>
    <row r="131" spans="1:34" s="1306" customFormat="1" ht="34.5" customHeight="1" x14ac:dyDescent="0.2">
      <c r="A131" s="1293" t="str">
        <f t="shared" si="3"/>
        <v>05.17.01.01</v>
      </c>
      <c r="B131" s="1339">
        <v>123</v>
      </c>
      <c r="C131" s="1296" t="s">
        <v>1143</v>
      </c>
      <c r="D131" s="1307" t="s">
        <v>1310</v>
      </c>
      <c r="E131" s="1307"/>
      <c r="F131" s="1296" t="s">
        <v>1143</v>
      </c>
      <c r="G131" s="1307"/>
      <c r="H131" s="1296"/>
      <c r="I131" s="1296"/>
      <c r="J131" s="1296"/>
      <c r="K131" s="1296"/>
      <c r="L131" s="1296"/>
      <c r="M131" s="1295">
        <v>5</v>
      </c>
      <c r="N131" s="1307">
        <v>2017</v>
      </c>
      <c r="O131" s="1307" t="s">
        <v>81</v>
      </c>
      <c r="P131" s="1308">
        <v>575000</v>
      </c>
      <c r="Q131" s="1340"/>
      <c r="R131" s="1315">
        <f t="shared" si="5"/>
        <v>115000</v>
      </c>
      <c r="S131" s="1311"/>
      <c r="T131" s="1307"/>
      <c r="U131" s="1312"/>
      <c r="V131" s="1309" t="s">
        <v>972</v>
      </c>
      <c r="W131" s="1313"/>
      <c r="X131" s="1314"/>
      <c r="Y131" s="1314"/>
      <c r="Z131" s="1305"/>
      <c r="AA131" s="1293"/>
      <c r="AB131" s="1293"/>
      <c r="AC131" s="1293"/>
      <c r="AD131" s="1293"/>
      <c r="AE131" s="1293"/>
      <c r="AF131" s="1293"/>
      <c r="AG131" s="1293"/>
      <c r="AH131" s="1293"/>
    </row>
    <row r="132" spans="1:34" s="1306" customFormat="1" ht="34.5" customHeight="1" x14ac:dyDescent="0.2">
      <c r="A132" s="1293" t="str">
        <f t="shared" si="3"/>
        <v>05.17.01.01</v>
      </c>
      <c r="B132" s="1339">
        <v>124</v>
      </c>
      <c r="C132" s="1296" t="s">
        <v>1144</v>
      </c>
      <c r="D132" s="1307" t="s">
        <v>1310</v>
      </c>
      <c r="E132" s="1307"/>
      <c r="F132" s="1296" t="s">
        <v>1144</v>
      </c>
      <c r="G132" s="1307"/>
      <c r="H132" s="1296"/>
      <c r="I132" s="1296"/>
      <c r="J132" s="1296"/>
      <c r="K132" s="1296"/>
      <c r="L132" s="1296"/>
      <c r="M132" s="1295">
        <v>5</v>
      </c>
      <c r="N132" s="1307">
        <v>2017</v>
      </c>
      <c r="O132" s="1307" t="s">
        <v>81</v>
      </c>
      <c r="P132" s="1308">
        <v>640000</v>
      </c>
      <c r="Q132" s="1340"/>
      <c r="R132" s="1315">
        <f t="shared" si="5"/>
        <v>128000</v>
      </c>
      <c r="S132" s="1311"/>
      <c r="T132" s="1307"/>
      <c r="U132" s="1312"/>
      <c r="V132" s="1309" t="s">
        <v>972</v>
      </c>
      <c r="W132" s="1313"/>
      <c r="X132" s="1314"/>
      <c r="Y132" s="1314"/>
      <c r="Z132" s="1305"/>
      <c r="AA132" s="1293"/>
      <c r="AB132" s="1293"/>
      <c r="AC132" s="1293"/>
      <c r="AD132" s="1293"/>
      <c r="AE132" s="1293"/>
      <c r="AF132" s="1293"/>
      <c r="AG132" s="1293"/>
      <c r="AH132" s="1293"/>
    </row>
    <row r="133" spans="1:34" s="1306" customFormat="1" ht="34.5" customHeight="1" x14ac:dyDescent="0.2">
      <c r="A133" s="1293" t="str">
        <f t="shared" si="3"/>
        <v>05.17.01.01</v>
      </c>
      <c r="B133" s="1339">
        <v>125</v>
      </c>
      <c r="C133" s="1296" t="s">
        <v>1145</v>
      </c>
      <c r="D133" s="1307" t="s">
        <v>1310</v>
      </c>
      <c r="E133" s="1307"/>
      <c r="F133" s="1296" t="s">
        <v>1145</v>
      </c>
      <c r="G133" s="1307"/>
      <c r="H133" s="1296"/>
      <c r="I133" s="1296"/>
      <c r="J133" s="1296"/>
      <c r="K133" s="1296"/>
      <c r="L133" s="1296"/>
      <c r="M133" s="1295">
        <v>5</v>
      </c>
      <c r="N133" s="1307">
        <v>2017</v>
      </c>
      <c r="O133" s="1307" t="s">
        <v>81</v>
      </c>
      <c r="P133" s="1308">
        <v>750000</v>
      </c>
      <c r="Q133" s="1340"/>
      <c r="R133" s="1315">
        <f t="shared" si="5"/>
        <v>150000</v>
      </c>
      <c r="S133" s="1311"/>
      <c r="T133" s="1307"/>
      <c r="U133" s="1312"/>
      <c r="V133" s="1309" t="s">
        <v>972</v>
      </c>
      <c r="W133" s="1313"/>
      <c r="X133" s="1314"/>
      <c r="Y133" s="1314"/>
      <c r="Z133" s="1305"/>
      <c r="AA133" s="1293"/>
      <c r="AB133" s="1293"/>
      <c r="AC133" s="1293"/>
      <c r="AD133" s="1293"/>
      <c r="AE133" s="1293"/>
      <c r="AF133" s="1293"/>
      <c r="AG133" s="1293"/>
      <c r="AH133" s="1293"/>
    </row>
    <row r="134" spans="1:34" s="1306" customFormat="1" ht="34.5" customHeight="1" x14ac:dyDescent="0.2">
      <c r="A134" s="1293" t="str">
        <f t="shared" si="3"/>
        <v>05.17.01.01</v>
      </c>
      <c r="B134" s="1339">
        <v>126</v>
      </c>
      <c r="C134" s="1296" t="s">
        <v>1146</v>
      </c>
      <c r="D134" s="1307" t="s">
        <v>1310</v>
      </c>
      <c r="E134" s="1307"/>
      <c r="F134" s="1296" t="s">
        <v>1146</v>
      </c>
      <c r="G134" s="1307"/>
      <c r="H134" s="1296"/>
      <c r="I134" s="1296"/>
      <c r="J134" s="1296"/>
      <c r="K134" s="1296"/>
      <c r="L134" s="1296"/>
      <c r="M134" s="1295">
        <v>5</v>
      </c>
      <c r="N134" s="1307">
        <v>2017</v>
      </c>
      <c r="O134" s="1307" t="s">
        <v>81</v>
      </c>
      <c r="P134" s="1308">
        <v>665000</v>
      </c>
      <c r="Q134" s="1340"/>
      <c r="R134" s="1315">
        <f t="shared" si="5"/>
        <v>133000</v>
      </c>
      <c r="S134" s="1311"/>
      <c r="T134" s="1307"/>
      <c r="U134" s="1312"/>
      <c r="V134" s="1309" t="s">
        <v>972</v>
      </c>
      <c r="W134" s="1313"/>
      <c r="X134" s="1314"/>
      <c r="Y134" s="1314"/>
      <c r="Z134" s="1305"/>
      <c r="AA134" s="1293"/>
      <c r="AB134" s="1293"/>
      <c r="AC134" s="1293"/>
      <c r="AD134" s="1293"/>
      <c r="AE134" s="1293"/>
      <c r="AF134" s="1293"/>
      <c r="AG134" s="1293"/>
      <c r="AH134" s="1293"/>
    </row>
    <row r="135" spans="1:34" s="1306" customFormat="1" ht="34.5" customHeight="1" x14ac:dyDescent="0.2">
      <c r="A135" s="1293" t="str">
        <f t="shared" si="3"/>
        <v>05.17.01.01</v>
      </c>
      <c r="B135" s="1339">
        <v>127</v>
      </c>
      <c r="C135" s="1296" t="s">
        <v>1147</v>
      </c>
      <c r="D135" s="1307" t="s">
        <v>1310</v>
      </c>
      <c r="E135" s="1307"/>
      <c r="F135" s="1296" t="s">
        <v>1147</v>
      </c>
      <c r="G135" s="1307"/>
      <c r="H135" s="1296"/>
      <c r="I135" s="1296"/>
      <c r="J135" s="1296"/>
      <c r="K135" s="1296"/>
      <c r="L135" s="1296"/>
      <c r="M135" s="1295">
        <v>5</v>
      </c>
      <c r="N135" s="1307">
        <v>2017</v>
      </c>
      <c r="O135" s="1307" t="s">
        <v>81</v>
      </c>
      <c r="P135" s="1308">
        <v>1100000</v>
      </c>
      <c r="Q135" s="1340"/>
      <c r="R135" s="1315">
        <f t="shared" si="5"/>
        <v>220000</v>
      </c>
      <c r="S135" s="1311"/>
      <c r="T135" s="1307"/>
      <c r="U135" s="1312"/>
      <c r="V135" s="1309" t="s">
        <v>972</v>
      </c>
      <c r="W135" s="1313"/>
      <c r="X135" s="1314"/>
      <c r="Y135" s="1314"/>
      <c r="Z135" s="1305"/>
      <c r="AA135" s="1293"/>
      <c r="AB135" s="1293"/>
      <c r="AC135" s="1293"/>
      <c r="AD135" s="1293"/>
      <c r="AE135" s="1293"/>
      <c r="AF135" s="1293"/>
      <c r="AG135" s="1293"/>
      <c r="AH135" s="1293"/>
    </row>
    <row r="136" spans="1:34" s="1306" customFormat="1" ht="34.5" customHeight="1" x14ac:dyDescent="0.2">
      <c r="A136" s="1293" t="str">
        <f t="shared" si="3"/>
        <v>05.17.01.01</v>
      </c>
      <c r="B136" s="1339">
        <v>128</v>
      </c>
      <c r="C136" s="1296" t="s">
        <v>1148</v>
      </c>
      <c r="D136" s="1307" t="s">
        <v>1310</v>
      </c>
      <c r="E136" s="1307"/>
      <c r="F136" s="1296" t="s">
        <v>1148</v>
      </c>
      <c r="G136" s="1307"/>
      <c r="H136" s="1296"/>
      <c r="I136" s="1296"/>
      <c r="J136" s="1296"/>
      <c r="K136" s="1296"/>
      <c r="L136" s="1296"/>
      <c r="M136" s="1295">
        <v>5</v>
      </c>
      <c r="N136" s="1307">
        <v>2017</v>
      </c>
      <c r="O136" s="1307" t="s">
        <v>81</v>
      </c>
      <c r="P136" s="1308">
        <v>2260000</v>
      </c>
      <c r="Q136" s="1340"/>
      <c r="R136" s="1315">
        <f t="shared" si="5"/>
        <v>452000</v>
      </c>
      <c r="S136" s="1311"/>
      <c r="T136" s="1307"/>
      <c r="U136" s="1312"/>
      <c r="V136" s="1309" t="s">
        <v>972</v>
      </c>
      <c r="W136" s="1313"/>
      <c r="X136" s="1314"/>
      <c r="Y136" s="1314"/>
      <c r="Z136" s="1305"/>
      <c r="AA136" s="1293"/>
      <c r="AB136" s="1293"/>
      <c r="AC136" s="1293"/>
      <c r="AD136" s="1293"/>
      <c r="AE136" s="1293"/>
      <c r="AF136" s="1293"/>
      <c r="AG136" s="1293"/>
      <c r="AH136" s="1293"/>
    </row>
    <row r="137" spans="1:34" s="1306" customFormat="1" ht="41.25" customHeight="1" x14ac:dyDescent="0.2">
      <c r="A137" s="1293" t="str">
        <f t="shared" si="3"/>
        <v>05.17.03.09</v>
      </c>
      <c r="B137" s="1339">
        <v>129</v>
      </c>
      <c r="C137" s="1296" t="s">
        <v>1783</v>
      </c>
      <c r="D137" s="1307" t="s">
        <v>1330</v>
      </c>
      <c r="E137" s="1307"/>
      <c r="F137" s="1296"/>
      <c r="G137" s="1307"/>
      <c r="H137" s="1296"/>
      <c r="I137" s="1296"/>
      <c r="J137" s="1296"/>
      <c r="K137" s="1296"/>
      <c r="L137" s="1296"/>
      <c r="M137" s="1295">
        <v>14</v>
      </c>
      <c r="N137" s="1307">
        <v>2017</v>
      </c>
      <c r="O137" s="1307" t="s">
        <v>81</v>
      </c>
      <c r="P137" s="1308">
        <v>29268750</v>
      </c>
      <c r="Q137" s="1340"/>
      <c r="R137" s="1315">
        <f t="shared" si="5"/>
        <v>2090625</v>
      </c>
      <c r="S137" s="1311"/>
      <c r="T137" s="1307"/>
      <c r="U137" s="1312"/>
      <c r="V137" s="1309" t="s">
        <v>972</v>
      </c>
      <c r="W137" s="1313"/>
      <c r="X137" s="1314"/>
      <c r="Y137" s="1314"/>
      <c r="Z137" s="1305"/>
      <c r="AA137" s="1293"/>
      <c r="AB137" s="1293"/>
      <c r="AC137" s="1293"/>
      <c r="AD137" s="1293"/>
      <c r="AE137" s="1293"/>
      <c r="AF137" s="1293"/>
      <c r="AG137" s="1293"/>
      <c r="AH137" s="1293"/>
    </row>
    <row r="138" spans="1:34" s="1306" customFormat="1" ht="41.25" customHeight="1" x14ac:dyDescent="0.2">
      <c r="A138" s="1293" t="str">
        <f t="shared" si="3"/>
        <v>05.17.01.04</v>
      </c>
      <c r="B138" s="1339">
        <v>130</v>
      </c>
      <c r="C138" s="1296" t="s">
        <v>1767</v>
      </c>
      <c r="D138" s="1307" t="s">
        <v>1396</v>
      </c>
      <c r="E138" s="1307"/>
      <c r="F138" s="1296" t="s">
        <v>1784</v>
      </c>
      <c r="G138" s="1307"/>
      <c r="H138" s="1296"/>
      <c r="I138" s="1296"/>
      <c r="J138" s="1296"/>
      <c r="K138" s="1296"/>
      <c r="L138" s="1296"/>
      <c r="M138" s="1295">
        <v>5</v>
      </c>
      <c r="N138" s="1307">
        <v>2018</v>
      </c>
      <c r="O138" s="1307" t="s">
        <v>81</v>
      </c>
      <c r="P138" s="1308">
        <v>1341527.4157061295</v>
      </c>
      <c r="Q138" s="1340"/>
      <c r="R138" s="1315">
        <f t="shared" si="5"/>
        <v>268305.48314122588</v>
      </c>
      <c r="S138" s="1311"/>
      <c r="T138" s="1307"/>
      <c r="U138" s="1312"/>
      <c r="V138" s="1309"/>
      <c r="W138" s="1313"/>
      <c r="X138" s="1314"/>
      <c r="Y138" s="1314"/>
      <c r="Z138" s="1305"/>
      <c r="AA138" s="1293"/>
      <c r="AB138" s="1293"/>
      <c r="AC138" s="1293"/>
      <c r="AD138" s="1293"/>
      <c r="AE138" s="1293"/>
      <c r="AF138" s="1293"/>
      <c r="AG138" s="1293"/>
      <c r="AH138" s="1293"/>
    </row>
    <row r="139" spans="1:34" s="1306" customFormat="1" ht="41.25" customHeight="1" x14ac:dyDescent="0.2">
      <c r="A139" s="1293" t="str">
        <f t="shared" si="3"/>
        <v>05.17.01.03</v>
      </c>
      <c r="B139" s="1339">
        <v>131</v>
      </c>
      <c r="C139" s="1296" t="s">
        <v>1768</v>
      </c>
      <c r="D139" s="1307" t="s">
        <v>1301</v>
      </c>
      <c r="E139" s="1307"/>
      <c r="F139" s="1296" t="s">
        <v>1785</v>
      </c>
      <c r="G139" s="1307"/>
      <c r="H139" s="1296"/>
      <c r="I139" s="1296"/>
      <c r="J139" s="1296"/>
      <c r="K139" s="1296"/>
      <c r="L139" s="1296"/>
      <c r="M139" s="1295">
        <v>5</v>
      </c>
      <c r="N139" s="1307">
        <v>2018</v>
      </c>
      <c r="O139" s="1307" t="s">
        <v>81</v>
      </c>
      <c r="P139" s="1308">
        <v>785853.17246579775</v>
      </c>
      <c r="Q139" s="1340"/>
      <c r="R139" s="1315">
        <f t="shared" si="5"/>
        <v>157170.63449315954</v>
      </c>
      <c r="S139" s="1311"/>
      <c r="T139" s="1307"/>
      <c r="U139" s="1312"/>
      <c r="V139" s="1309"/>
      <c r="W139" s="1313"/>
      <c r="X139" s="1314"/>
      <c r="Y139" s="1314"/>
      <c r="Z139" s="1305"/>
      <c r="AA139" s="1293"/>
      <c r="AB139" s="1293"/>
      <c r="AC139" s="1293"/>
      <c r="AD139" s="1293"/>
      <c r="AE139" s="1293"/>
      <c r="AF139" s="1293"/>
      <c r="AG139" s="1293"/>
      <c r="AH139" s="1293"/>
    </row>
    <row r="140" spans="1:34" s="1306" customFormat="1" ht="41.25" customHeight="1" x14ac:dyDescent="0.2">
      <c r="A140" s="1293" t="str">
        <f t="shared" si="3"/>
        <v>05.17.01.07</v>
      </c>
      <c r="B140" s="1339">
        <v>132</v>
      </c>
      <c r="C140" s="1296" t="s">
        <v>1771</v>
      </c>
      <c r="D140" s="1307" t="s">
        <v>1309</v>
      </c>
      <c r="E140" s="1307"/>
      <c r="F140" s="1296" t="s">
        <v>1786</v>
      </c>
      <c r="G140" s="1307"/>
      <c r="H140" s="1296"/>
      <c r="I140" s="1296"/>
      <c r="J140" s="1296"/>
      <c r="K140" s="1296"/>
      <c r="L140" s="1296"/>
      <c r="M140" s="1295">
        <v>5</v>
      </c>
      <c r="N140" s="1307">
        <v>2018</v>
      </c>
      <c r="O140" s="1307" t="s">
        <v>81</v>
      </c>
      <c r="P140" s="1308">
        <v>836553.37714101048</v>
      </c>
      <c r="Q140" s="1340"/>
      <c r="R140" s="1315">
        <f t="shared" si="5"/>
        <v>167310.67542820208</v>
      </c>
      <c r="S140" s="1311"/>
      <c r="T140" s="1307"/>
      <c r="U140" s="1312"/>
      <c r="V140" s="1309"/>
      <c r="W140" s="1313"/>
      <c r="X140" s="1314"/>
      <c r="Y140" s="1314"/>
      <c r="Z140" s="1305"/>
      <c r="AA140" s="1293"/>
      <c r="AB140" s="1293"/>
      <c r="AC140" s="1293"/>
      <c r="AD140" s="1293"/>
      <c r="AE140" s="1293"/>
      <c r="AF140" s="1293"/>
      <c r="AG140" s="1293"/>
      <c r="AH140" s="1293"/>
    </row>
    <row r="141" spans="1:34" s="1306" customFormat="1" ht="41.25" customHeight="1" x14ac:dyDescent="0.2">
      <c r="A141" s="1293" t="str">
        <f t="shared" ref="A141:A204" si="6">LEFT(D141,11)</f>
        <v>05.17.01.03</v>
      </c>
      <c r="B141" s="1339">
        <v>133</v>
      </c>
      <c r="C141" s="1296" t="s">
        <v>1768</v>
      </c>
      <c r="D141" s="1307" t="s">
        <v>1301</v>
      </c>
      <c r="E141" s="1307"/>
      <c r="F141" s="1296" t="s">
        <v>1787</v>
      </c>
      <c r="G141" s="1307"/>
      <c r="H141" s="1296"/>
      <c r="I141" s="1296"/>
      <c r="J141" s="1296"/>
      <c r="K141" s="1296"/>
      <c r="L141" s="1296"/>
      <c r="M141" s="1295">
        <v>5</v>
      </c>
      <c r="N141" s="1307">
        <v>2018</v>
      </c>
      <c r="O141" s="1307" t="s">
        <v>81</v>
      </c>
      <c r="P141" s="1308">
        <v>725012.92685554235</v>
      </c>
      <c r="Q141" s="1340"/>
      <c r="R141" s="1315">
        <f t="shared" si="5"/>
        <v>145002.58537110846</v>
      </c>
      <c r="S141" s="1311"/>
      <c r="T141" s="1307"/>
      <c r="U141" s="1312"/>
      <c r="V141" s="1309"/>
      <c r="W141" s="1313"/>
      <c r="X141" s="1314"/>
      <c r="Y141" s="1314"/>
      <c r="Z141" s="1305"/>
      <c r="AA141" s="1293"/>
      <c r="AB141" s="1293"/>
      <c r="AC141" s="1293"/>
      <c r="AD141" s="1293"/>
      <c r="AE141" s="1293"/>
      <c r="AF141" s="1293"/>
      <c r="AG141" s="1293"/>
      <c r="AH141" s="1293"/>
    </row>
    <row r="142" spans="1:34" s="1306" customFormat="1" ht="41.25" customHeight="1" x14ac:dyDescent="0.2">
      <c r="A142" s="1293" t="str">
        <f t="shared" si="6"/>
        <v>05.17.01.03</v>
      </c>
      <c r="B142" s="1339">
        <v>134</v>
      </c>
      <c r="C142" s="1296" t="s">
        <v>1768</v>
      </c>
      <c r="D142" s="1307" t="s">
        <v>1301</v>
      </c>
      <c r="E142" s="1307"/>
      <c r="F142" s="1296" t="s">
        <v>1788</v>
      </c>
      <c r="G142" s="1307"/>
      <c r="H142" s="1296"/>
      <c r="I142" s="1296"/>
      <c r="J142" s="1296"/>
      <c r="K142" s="1296"/>
      <c r="L142" s="1296"/>
      <c r="M142" s="1295">
        <v>5</v>
      </c>
      <c r="N142" s="1307">
        <v>2018</v>
      </c>
      <c r="O142" s="1307" t="s">
        <v>81</v>
      </c>
      <c r="P142" s="1308">
        <v>500918.02219110203</v>
      </c>
      <c r="Q142" s="1340"/>
      <c r="R142" s="1315">
        <f t="shared" ref="R142:R173" si="7">P142/M142</f>
        <v>100183.60443822041</v>
      </c>
      <c r="S142" s="1311"/>
      <c r="T142" s="1307"/>
      <c r="U142" s="1312"/>
      <c r="V142" s="1309"/>
      <c r="W142" s="1313"/>
      <c r="X142" s="1314"/>
      <c r="Y142" s="1314"/>
      <c r="Z142" s="1305"/>
      <c r="AA142" s="1293"/>
      <c r="AB142" s="1293"/>
      <c r="AC142" s="1293"/>
      <c r="AD142" s="1293"/>
      <c r="AE142" s="1293"/>
      <c r="AF142" s="1293"/>
      <c r="AG142" s="1293"/>
      <c r="AH142" s="1293"/>
    </row>
    <row r="143" spans="1:34" s="1306" customFormat="1" ht="41.25" customHeight="1" x14ac:dyDescent="0.2">
      <c r="A143" s="1293" t="str">
        <f t="shared" si="6"/>
        <v>05.17.01.03</v>
      </c>
      <c r="B143" s="1339">
        <v>135</v>
      </c>
      <c r="C143" s="1296" t="s">
        <v>1768</v>
      </c>
      <c r="D143" s="1307" t="s">
        <v>1301</v>
      </c>
      <c r="E143" s="1307"/>
      <c r="F143" s="1296" t="s">
        <v>1789</v>
      </c>
      <c r="G143" s="1307"/>
      <c r="H143" s="1296"/>
      <c r="I143" s="1296"/>
      <c r="J143" s="1296"/>
      <c r="K143" s="1296"/>
      <c r="L143" s="1296"/>
      <c r="M143" s="1295">
        <v>5</v>
      </c>
      <c r="N143" s="1307">
        <v>2018</v>
      </c>
      <c r="O143" s="1307" t="s">
        <v>81</v>
      </c>
      <c r="P143" s="1308">
        <v>1127065.5499299795</v>
      </c>
      <c r="Q143" s="1340"/>
      <c r="R143" s="1315">
        <f t="shared" si="7"/>
        <v>225413.10998599589</v>
      </c>
      <c r="S143" s="1311"/>
      <c r="T143" s="1307"/>
      <c r="U143" s="1312"/>
      <c r="V143" s="1309"/>
      <c r="W143" s="1313"/>
      <c r="X143" s="1314"/>
      <c r="Y143" s="1314"/>
      <c r="Z143" s="1305"/>
      <c r="AA143" s="1293"/>
      <c r="AB143" s="1293"/>
      <c r="AC143" s="1293"/>
      <c r="AD143" s="1293"/>
      <c r="AE143" s="1293"/>
      <c r="AF143" s="1293"/>
      <c r="AG143" s="1293"/>
      <c r="AH143" s="1293"/>
    </row>
    <row r="144" spans="1:34" s="1306" customFormat="1" ht="41.25" customHeight="1" x14ac:dyDescent="0.2">
      <c r="A144" s="1293" t="str">
        <f t="shared" si="6"/>
        <v>05.17.01.03</v>
      </c>
      <c r="B144" s="1339">
        <v>136</v>
      </c>
      <c r="C144" s="1296" t="s">
        <v>1768</v>
      </c>
      <c r="D144" s="1307" t="s">
        <v>1301</v>
      </c>
      <c r="E144" s="1307"/>
      <c r="F144" s="1296" t="s">
        <v>1790</v>
      </c>
      <c r="G144" s="1307"/>
      <c r="H144" s="1296"/>
      <c r="I144" s="1296"/>
      <c r="J144" s="1296"/>
      <c r="K144" s="1296"/>
      <c r="L144" s="1296"/>
      <c r="M144" s="1295">
        <v>5</v>
      </c>
      <c r="N144" s="1307">
        <v>2018</v>
      </c>
      <c r="O144" s="1307" t="s">
        <v>81</v>
      </c>
      <c r="P144" s="1308">
        <v>709802.86545297853</v>
      </c>
      <c r="Q144" s="1340"/>
      <c r="R144" s="1315">
        <f t="shared" si="7"/>
        <v>141960.57309059572</v>
      </c>
      <c r="S144" s="1311"/>
      <c r="T144" s="1307"/>
      <c r="U144" s="1312"/>
      <c r="V144" s="1309"/>
      <c r="W144" s="1313"/>
      <c r="X144" s="1314"/>
      <c r="Y144" s="1314"/>
      <c r="Z144" s="1305"/>
      <c r="AA144" s="1293"/>
      <c r="AB144" s="1293"/>
      <c r="AC144" s="1293"/>
      <c r="AD144" s="1293"/>
      <c r="AE144" s="1293"/>
      <c r="AF144" s="1293"/>
      <c r="AG144" s="1293"/>
      <c r="AH144" s="1293"/>
    </row>
    <row r="145" spans="1:34" s="1306" customFormat="1" ht="41.25" customHeight="1" x14ac:dyDescent="0.2">
      <c r="A145" s="1293" t="str">
        <f t="shared" si="6"/>
        <v>05.17.01.07</v>
      </c>
      <c r="B145" s="1339">
        <v>137</v>
      </c>
      <c r="C145" s="1296" t="s">
        <v>1771</v>
      </c>
      <c r="D145" s="1307" t="s">
        <v>1309</v>
      </c>
      <c r="E145" s="1307"/>
      <c r="F145" s="1296" t="s">
        <v>1791</v>
      </c>
      <c r="G145" s="1307"/>
      <c r="H145" s="1296"/>
      <c r="I145" s="1296"/>
      <c r="J145" s="1296"/>
      <c r="K145" s="1296"/>
      <c r="L145" s="1296"/>
      <c r="M145" s="1295">
        <v>5</v>
      </c>
      <c r="N145" s="1307">
        <v>2018</v>
      </c>
      <c r="O145" s="1307" t="s">
        <v>81</v>
      </c>
      <c r="P145" s="1308">
        <v>659102.66077776579</v>
      </c>
      <c r="Q145" s="1340"/>
      <c r="R145" s="1315">
        <f t="shared" si="7"/>
        <v>131820.53215555317</v>
      </c>
      <c r="S145" s="1311"/>
      <c r="T145" s="1307"/>
      <c r="U145" s="1312"/>
      <c r="V145" s="1309"/>
      <c r="W145" s="1313"/>
      <c r="X145" s="1314"/>
      <c r="Y145" s="1314"/>
      <c r="Z145" s="1305"/>
      <c r="AA145" s="1293"/>
      <c r="AB145" s="1293"/>
      <c r="AC145" s="1293"/>
      <c r="AD145" s="1293"/>
      <c r="AE145" s="1293"/>
      <c r="AF145" s="1293"/>
      <c r="AG145" s="1293"/>
      <c r="AH145" s="1293"/>
    </row>
    <row r="146" spans="1:34" s="1306" customFormat="1" ht="41.25" customHeight="1" x14ac:dyDescent="0.2">
      <c r="A146" s="1293" t="str">
        <f t="shared" si="6"/>
        <v>05.17.01.03</v>
      </c>
      <c r="B146" s="1339">
        <v>138</v>
      </c>
      <c r="C146" s="1296" t="s">
        <v>1768</v>
      </c>
      <c r="D146" s="1307" t="s">
        <v>1301</v>
      </c>
      <c r="E146" s="1307"/>
      <c r="F146" s="1296" t="s">
        <v>1792</v>
      </c>
      <c r="G146" s="1307"/>
      <c r="H146" s="1296"/>
      <c r="I146" s="1296"/>
      <c r="J146" s="1296"/>
      <c r="K146" s="1296"/>
      <c r="L146" s="1296"/>
      <c r="M146" s="1295">
        <v>5</v>
      </c>
      <c r="N146" s="1307">
        <v>2018</v>
      </c>
      <c r="O146" s="1307" t="s">
        <v>81</v>
      </c>
      <c r="P146" s="1308">
        <v>795993.21340084029</v>
      </c>
      <c r="Q146" s="1340"/>
      <c r="R146" s="1315">
        <f t="shared" si="7"/>
        <v>159198.64268016806</v>
      </c>
      <c r="S146" s="1311"/>
      <c r="T146" s="1307"/>
      <c r="U146" s="1312"/>
      <c r="V146" s="1309"/>
      <c r="W146" s="1313"/>
      <c r="X146" s="1314"/>
      <c r="Y146" s="1314"/>
      <c r="Z146" s="1305"/>
      <c r="AA146" s="1293"/>
      <c r="AB146" s="1293"/>
      <c r="AC146" s="1293"/>
      <c r="AD146" s="1293"/>
      <c r="AE146" s="1293"/>
      <c r="AF146" s="1293"/>
      <c r="AG146" s="1293"/>
      <c r="AH146" s="1293"/>
    </row>
    <row r="147" spans="1:34" s="1306" customFormat="1" ht="54.75" customHeight="1" x14ac:dyDescent="0.2">
      <c r="A147" s="1293" t="str">
        <f t="shared" si="6"/>
        <v>05.17.01.05</v>
      </c>
      <c r="B147" s="1339">
        <v>139</v>
      </c>
      <c r="C147" s="1296" t="s">
        <v>1779</v>
      </c>
      <c r="D147" s="1307" t="s">
        <v>1399</v>
      </c>
      <c r="E147" s="1307"/>
      <c r="F147" s="1296" t="s">
        <v>1793</v>
      </c>
      <c r="G147" s="1307"/>
      <c r="H147" s="1296"/>
      <c r="I147" s="1296"/>
      <c r="J147" s="1296"/>
      <c r="K147" s="1296"/>
      <c r="L147" s="1296"/>
      <c r="M147" s="1295">
        <v>5</v>
      </c>
      <c r="N147" s="1307">
        <v>2018</v>
      </c>
      <c r="O147" s="1307" t="s">
        <v>81</v>
      </c>
      <c r="P147" s="1308">
        <v>659102.66077776579</v>
      </c>
      <c r="Q147" s="1340"/>
      <c r="R147" s="1315">
        <f t="shared" si="7"/>
        <v>131820.53215555317</v>
      </c>
      <c r="S147" s="1311"/>
      <c r="T147" s="1307"/>
      <c r="U147" s="1312"/>
      <c r="V147" s="1309"/>
      <c r="W147" s="1313"/>
      <c r="X147" s="1314"/>
      <c r="Y147" s="1314"/>
      <c r="Z147" s="1305"/>
      <c r="AA147" s="1293"/>
      <c r="AB147" s="1293"/>
      <c r="AC147" s="1293"/>
      <c r="AD147" s="1293"/>
      <c r="AE147" s="1293"/>
      <c r="AF147" s="1293"/>
      <c r="AG147" s="1293"/>
      <c r="AH147" s="1293"/>
    </row>
    <row r="148" spans="1:34" s="1306" customFormat="1" ht="41.25" customHeight="1" x14ac:dyDescent="0.2">
      <c r="A148" s="1293" t="str">
        <f t="shared" si="6"/>
        <v>05.17.01.04</v>
      </c>
      <c r="B148" s="1339">
        <v>140</v>
      </c>
      <c r="C148" s="1296" t="s">
        <v>1781</v>
      </c>
      <c r="D148" s="1307" t="s">
        <v>1315</v>
      </c>
      <c r="E148" s="1307"/>
      <c r="F148" s="1296" t="s">
        <v>1794</v>
      </c>
      <c r="G148" s="1307"/>
      <c r="H148" s="1296"/>
      <c r="I148" s="1296"/>
      <c r="J148" s="1296"/>
      <c r="K148" s="1296"/>
      <c r="L148" s="1296"/>
      <c r="M148" s="1295">
        <v>5</v>
      </c>
      <c r="N148" s="1307">
        <v>2018</v>
      </c>
      <c r="O148" s="1307" t="s">
        <v>81</v>
      </c>
      <c r="P148" s="1308">
        <v>2636410.6431110632</v>
      </c>
      <c r="Q148" s="1340"/>
      <c r="R148" s="1315">
        <f t="shared" si="7"/>
        <v>527282.12862221268</v>
      </c>
      <c r="S148" s="1311"/>
      <c r="T148" s="1307"/>
      <c r="U148" s="1312"/>
      <c r="V148" s="1309"/>
      <c r="W148" s="1313"/>
      <c r="X148" s="1314"/>
      <c r="Y148" s="1314"/>
      <c r="Z148" s="1305"/>
      <c r="AA148" s="1293"/>
      <c r="AB148" s="1293"/>
      <c r="AC148" s="1293"/>
      <c r="AD148" s="1293"/>
      <c r="AE148" s="1293"/>
      <c r="AF148" s="1293"/>
      <c r="AG148" s="1293"/>
      <c r="AH148" s="1293"/>
    </row>
    <row r="149" spans="1:34" s="1306" customFormat="1" ht="41.25" customHeight="1" x14ac:dyDescent="0.2">
      <c r="A149" s="1293" t="str">
        <f t="shared" si="6"/>
        <v>05.17.01.03</v>
      </c>
      <c r="B149" s="1339">
        <v>141</v>
      </c>
      <c r="C149" s="1296" t="s">
        <v>1768</v>
      </c>
      <c r="D149" s="1307" t="s">
        <v>1301</v>
      </c>
      <c r="E149" s="1307"/>
      <c r="F149" s="1296" t="s">
        <v>1795</v>
      </c>
      <c r="G149" s="1307"/>
      <c r="H149" s="1296"/>
      <c r="I149" s="1296"/>
      <c r="J149" s="1296"/>
      <c r="K149" s="1296"/>
      <c r="L149" s="1296"/>
      <c r="M149" s="1295">
        <v>5</v>
      </c>
      <c r="N149" s="1307">
        <v>2018</v>
      </c>
      <c r="O149" s="1307" t="s">
        <v>81</v>
      </c>
      <c r="P149" s="1308">
        <v>532352.14908973395</v>
      </c>
      <c r="Q149" s="1340"/>
      <c r="R149" s="1315">
        <f t="shared" si="7"/>
        <v>106470.42981794679</v>
      </c>
      <c r="S149" s="1311"/>
      <c r="T149" s="1307"/>
      <c r="U149" s="1312"/>
      <c r="V149" s="1309"/>
      <c r="W149" s="1313"/>
      <c r="X149" s="1314"/>
      <c r="Y149" s="1314"/>
      <c r="Z149" s="1305"/>
      <c r="AA149" s="1293"/>
      <c r="AB149" s="1293"/>
      <c r="AC149" s="1293"/>
      <c r="AD149" s="1293"/>
      <c r="AE149" s="1293"/>
      <c r="AF149" s="1293"/>
      <c r="AG149" s="1293"/>
      <c r="AH149" s="1293"/>
    </row>
    <row r="150" spans="1:34" s="1306" customFormat="1" ht="41.25" customHeight="1" x14ac:dyDescent="0.2">
      <c r="A150" s="1293" t="str">
        <f t="shared" si="6"/>
        <v>05.17.01.07</v>
      </c>
      <c r="B150" s="1339">
        <v>142</v>
      </c>
      <c r="C150" s="1296" t="s">
        <v>1780</v>
      </c>
      <c r="D150" s="1307" t="s">
        <v>1402</v>
      </c>
      <c r="E150" s="1307"/>
      <c r="F150" s="1296" t="s">
        <v>1796</v>
      </c>
      <c r="G150" s="1307"/>
      <c r="H150" s="1296"/>
      <c r="I150" s="1296"/>
      <c r="J150" s="1296"/>
      <c r="K150" s="1296"/>
      <c r="L150" s="1296"/>
      <c r="M150" s="1295">
        <v>5</v>
      </c>
      <c r="N150" s="1307">
        <v>2018</v>
      </c>
      <c r="O150" s="1307" t="s">
        <v>81</v>
      </c>
      <c r="P150" s="1308">
        <v>500918.02219110203</v>
      </c>
      <c r="Q150" s="1340"/>
      <c r="R150" s="1315">
        <f t="shared" si="7"/>
        <v>100183.60443822041</v>
      </c>
      <c r="S150" s="1311"/>
      <c r="T150" s="1307"/>
      <c r="U150" s="1312"/>
      <c r="V150" s="1309"/>
      <c r="W150" s="1313"/>
      <c r="X150" s="1314"/>
      <c r="Y150" s="1314"/>
      <c r="Z150" s="1305"/>
      <c r="AA150" s="1293"/>
      <c r="AB150" s="1293"/>
      <c r="AC150" s="1293"/>
      <c r="AD150" s="1293"/>
      <c r="AE150" s="1293"/>
      <c r="AF150" s="1293"/>
      <c r="AG150" s="1293"/>
      <c r="AH150" s="1293"/>
    </row>
    <row r="151" spans="1:34" s="1306" customFormat="1" ht="41.25" customHeight="1" x14ac:dyDescent="0.2">
      <c r="A151" s="1293" t="str">
        <f t="shared" si="6"/>
        <v>05.17.01.06</v>
      </c>
      <c r="B151" s="1339">
        <v>143</v>
      </c>
      <c r="C151" s="1296" t="s">
        <v>1782</v>
      </c>
      <c r="D151" s="1307" t="s">
        <v>1404</v>
      </c>
      <c r="E151" s="1307"/>
      <c r="F151" s="1296" t="s">
        <v>1797</v>
      </c>
      <c r="G151" s="1307"/>
      <c r="H151" s="1296"/>
      <c r="I151" s="1296"/>
      <c r="J151" s="1296"/>
      <c r="K151" s="1296"/>
      <c r="L151" s="1296"/>
      <c r="M151" s="1295">
        <v>5</v>
      </c>
      <c r="N151" s="1307">
        <v>2018</v>
      </c>
      <c r="O151" s="1307" t="s">
        <v>81</v>
      </c>
      <c r="P151" s="1308">
        <v>583052.35376494669</v>
      </c>
      <c r="Q151" s="1340"/>
      <c r="R151" s="1315">
        <f t="shared" si="7"/>
        <v>116610.47075298933</v>
      </c>
      <c r="S151" s="1311"/>
      <c r="T151" s="1307"/>
      <c r="U151" s="1312"/>
      <c r="V151" s="1309"/>
      <c r="W151" s="1313"/>
      <c r="X151" s="1314"/>
      <c r="Y151" s="1314"/>
      <c r="Z151" s="1305"/>
      <c r="AA151" s="1293"/>
      <c r="AB151" s="1293"/>
      <c r="AC151" s="1293"/>
      <c r="AD151" s="1293"/>
      <c r="AE151" s="1293"/>
      <c r="AF151" s="1293"/>
      <c r="AG151" s="1293"/>
      <c r="AH151" s="1293"/>
    </row>
    <row r="152" spans="1:34" s="1306" customFormat="1" ht="41.25" customHeight="1" x14ac:dyDescent="0.2">
      <c r="A152" s="1293" t="str">
        <f t="shared" si="6"/>
        <v>05.17.01.06</v>
      </c>
      <c r="B152" s="1339">
        <v>144</v>
      </c>
      <c r="C152" s="1296" t="s">
        <v>1782</v>
      </c>
      <c r="D152" s="1307" t="s">
        <v>1404</v>
      </c>
      <c r="E152" s="1307"/>
      <c r="F152" s="1296" t="s">
        <v>1798</v>
      </c>
      <c r="G152" s="1307"/>
      <c r="H152" s="1296"/>
      <c r="I152" s="1296"/>
      <c r="J152" s="1296"/>
      <c r="K152" s="1296"/>
      <c r="L152" s="1296"/>
      <c r="M152" s="1295">
        <v>5</v>
      </c>
      <c r="N152" s="1307">
        <v>2018</v>
      </c>
      <c r="O152" s="1307" t="s">
        <v>81</v>
      </c>
      <c r="P152" s="1308">
        <v>919701.71280835941</v>
      </c>
      <c r="Q152" s="1340"/>
      <c r="R152" s="1315">
        <f t="shared" si="7"/>
        <v>183940.34256167189</v>
      </c>
      <c r="S152" s="1311"/>
      <c r="T152" s="1307"/>
      <c r="U152" s="1312"/>
      <c r="V152" s="1309"/>
      <c r="W152" s="1313"/>
      <c r="X152" s="1314"/>
      <c r="Y152" s="1314"/>
      <c r="Z152" s="1305"/>
      <c r="AA152" s="1293"/>
      <c r="AB152" s="1293"/>
      <c r="AC152" s="1293"/>
      <c r="AD152" s="1293"/>
      <c r="AE152" s="1293"/>
      <c r="AF152" s="1293"/>
      <c r="AG152" s="1293"/>
      <c r="AH152" s="1293"/>
    </row>
    <row r="153" spans="1:34" s="1306" customFormat="1" ht="41.25" customHeight="1" x14ac:dyDescent="0.2">
      <c r="A153" s="1293" t="str">
        <f t="shared" si="6"/>
        <v>05.17.01.07</v>
      </c>
      <c r="B153" s="1339">
        <v>145</v>
      </c>
      <c r="C153" s="1296" t="s">
        <v>1773</v>
      </c>
      <c r="D153" s="1307" t="s">
        <v>1405</v>
      </c>
      <c r="E153" s="1307"/>
      <c r="F153" s="1296" t="s">
        <v>1799</v>
      </c>
      <c r="G153" s="1307"/>
      <c r="H153" s="1296"/>
      <c r="I153" s="1296"/>
      <c r="J153" s="1296"/>
      <c r="K153" s="1296"/>
      <c r="L153" s="1296"/>
      <c r="M153" s="1295">
        <v>10</v>
      </c>
      <c r="N153" s="1307">
        <v>2018</v>
      </c>
      <c r="O153" s="1307" t="s">
        <v>81</v>
      </c>
      <c r="P153" s="1308">
        <v>1529118.1730044167</v>
      </c>
      <c r="Q153" s="1340"/>
      <c r="R153" s="1315">
        <f t="shared" si="7"/>
        <v>152911.81730044167</v>
      </c>
      <c r="S153" s="1311"/>
      <c r="T153" s="1307"/>
      <c r="U153" s="1312"/>
      <c r="V153" s="1309"/>
      <c r="W153" s="1313"/>
      <c r="X153" s="1314"/>
      <c r="Y153" s="1314"/>
      <c r="Z153" s="1305"/>
      <c r="AA153" s="1293"/>
      <c r="AB153" s="1293"/>
      <c r="AC153" s="1293"/>
      <c r="AD153" s="1293"/>
      <c r="AE153" s="1293"/>
      <c r="AF153" s="1293"/>
      <c r="AG153" s="1293"/>
      <c r="AH153" s="1293"/>
    </row>
    <row r="154" spans="1:34" s="1306" customFormat="1" ht="41.25" customHeight="1" x14ac:dyDescent="0.2">
      <c r="A154" s="1293" t="str">
        <f t="shared" si="6"/>
        <v>05.17.01.05</v>
      </c>
      <c r="B154" s="1339">
        <v>146</v>
      </c>
      <c r="C154" s="1296" t="s">
        <v>1778</v>
      </c>
      <c r="D154" s="1307" t="s">
        <v>1312</v>
      </c>
      <c r="E154" s="1307"/>
      <c r="F154" s="1296" t="s">
        <v>1800</v>
      </c>
      <c r="G154" s="1307"/>
      <c r="H154" s="1296"/>
      <c r="I154" s="1296"/>
      <c r="J154" s="1296"/>
      <c r="K154" s="1296"/>
      <c r="L154" s="1296"/>
      <c r="M154" s="1295">
        <v>5</v>
      </c>
      <c r="N154" s="1307">
        <v>2018</v>
      </c>
      <c r="O154" s="1307" t="s">
        <v>81</v>
      </c>
      <c r="P154" s="1308">
        <v>645920.60756221053</v>
      </c>
      <c r="Q154" s="1340"/>
      <c r="R154" s="1315">
        <f t="shared" si="7"/>
        <v>129184.1215124421</v>
      </c>
      <c r="S154" s="1311"/>
      <c r="T154" s="1307"/>
      <c r="U154" s="1312"/>
      <c r="V154" s="1309"/>
      <c r="W154" s="1313"/>
      <c r="X154" s="1314"/>
      <c r="Y154" s="1314"/>
      <c r="Z154" s="1305"/>
      <c r="AA154" s="1293"/>
      <c r="AB154" s="1293"/>
      <c r="AC154" s="1293"/>
      <c r="AD154" s="1293"/>
      <c r="AE154" s="1293"/>
      <c r="AF154" s="1293"/>
      <c r="AG154" s="1293"/>
      <c r="AH154" s="1293"/>
    </row>
    <row r="155" spans="1:34" s="1306" customFormat="1" ht="41.25" customHeight="1" x14ac:dyDescent="0.2">
      <c r="A155" s="1293" t="str">
        <f t="shared" si="6"/>
        <v>05.17.01.07</v>
      </c>
      <c r="B155" s="1339">
        <v>147</v>
      </c>
      <c r="C155" s="1296" t="s">
        <v>1773</v>
      </c>
      <c r="D155" s="1307" t="s">
        <v>1405</v>
      </c>
      <c r="E155" s="1307"/>
      <c r="F155" s="1296" t="s">
        <v>1801</v>
      </c>
      <c r="G155" s="1307"/>
      <c r="H155" s="1296"/>
      <c r="I155" s="1296"/>
      <c r="J155" s="1296"/>
      <c r="K155" s="1296"/>
      <c r="L155" s="1296"/>
      <c r="M155" s="1295">
        <v>10</v>
      </c>
      <c r="N155" s="1307">
        <v>2018</v>
      </c>
      <c r="O155" s="1307" t="s">
        <v>81</v>
      </c>
      <c r="P155" s="1308">
        <v>3244813.0992136165</v>
      </c>
      <c r="Q155" s="1340"/>
      <c r="R155" s="1315">
        <f t="shared" si="7"/>
        <v>324481.30992136162</v>
      </c>
      <c r="S155" s="1311"/>
      <c r="T155" s="1307"/>
      <c r="U155" s="1312"/>
      <c r="V155" s="1309"/>
      <c r="W155" s="1313"/>
      <c r="X155" s="1314"/>
      <c r="Y155" s="1314"/>
      <c r="Z155" s="1305"/>
      <c r="AA155" s="1293"/>
      <c r="AB155" s="1293"/>
      <c r="AC155" s="1293"/>
      <c r="AD155" s="1293"/>
      <c r="AE155" s="1293"/>
      <c r="AF155" s="1293"/>
      <c r="AG155" s="1293"/>
      <c r="AH155" s="1293"/>
    </row>
    <row r="156" spans="1:34" s="1306" customFormat="1" ht="41.25" customHeight="1" x14ac:dyDescent="0.2">
      <c r="A156" s="1293" t="str">
        <f t="shared" si="6"/>
        <v>05.17.01.07</v>
      </c>
      <c r="B156" s="1339">
        <v>148</v>
      </c>
      <c r="C156" s="1296" t="s">
        <v>1773</v>
      </c>
      <c r="D156" s="1307" t="s">
        <v>1405</v>
      </c>
      <c r="E156" s="1307"/>
      <c r="F156" s="1296" t="s">
        <v>1802</v>
      </c>
      <c r="G156" s="1307"/>
      <c r="H156" s="1296"/>
      <c r="I156" s="1296"/>
      <c r="J156" s="1296"/>
      <c r="K156" s="1296"/>
      <c r="L156" s="1296"/>
      <c r="M156" s="1295">
        <v>10</v>
      </c>
      <c r="N156" s="1307">
        <v>2018</v>
      </c>
      <c r="O156" s="1307" t="s">
        <v>81</v>
      </c>
      <c r="P156" s="1308">
        <v>1581846.385866638</v>
      </c>
      <c r="Q156" s="1340"/>
      <c r="R156" s="1315">
        <f t="shared" si="7"/>
        <v>158184.63858666382</v>
      </c>
      <c r="S156" s="1311"/>
      <c r="T156" s="1307"/>
      <c r="U156" s="1312"/>
      <c r="V156" s="1309"/>
      <c r="W156" s="1313"/>
      <c r="X156" s="1314"/>
      <c r="Y156" s="1314"/>
      <c r="Z156" s="1305"/>
      <c r="AA156" s="1293"/>
      <c r="AB156" s="1293"/>
      <c r="AC156" s="1293"/>
      <c r="AD156" s="1293"/>
      <c r="AE156" s="1293"/>
      <c r="AF156" s="1293"/>
      <c r="AG156" s="1293"/>
      <c r="AH156" s="1293"/>
    </row>
    <row r="157" spans="1:34" s="1306" customFormat="1" ht="41.25" customHeight="1" x14ac:dyDescent="0.2">
      <c r="A157" s="1293" t="str">
        <f t="shared" si="6"/>
        <v>05.17.01.07</v>
      </c>
      <c r="B157" s="1339">
        <v>149</v>
      </c>
      <c r="C157" s="1296" t="s">
        <v>1772</v>
      </c>
      <c r="D157" s="1307" t="s">
        <v>1405</v>
      </c>
      <c r="E157" s="1307"/>
      <c r="F157" s="1296" t="s">
        <v>1803</v>
      </c>
      <c r="G157" s="1307"/>
      <c r="H157" s="1296"/>
      <c r="I157" s="1296"/>
      <c r="J157" s="1296"/>
      <c r="K157" s="1296"/>
      <c r="L157" s="1296"/>
      <c r="M157" s="1295">
        <v>10</v>
      </c>
      <c r="N157" s="1307">
        <v>2018</v>
      </c>
      <c r="O157" s="1307" t="s">
        <v>81</v>
      </c>
      <c r="P157" s="1308">
        <v>3549014.3272648929</v>
      </c>
      <c r="Q157" s="1340"/>
      <c r="R157" s="1315">
        <f t="shared" si="7"/>
        <v>354901.43272648926</v>
      </c>
      <c r="S157" s="1311"/>
      <c r="T157" s="1307"/>
      <c r="U157" s="1312"/>
      <c r="V157" s="1309"/>
      <c r="W157" s="1313"/>
      <c r="X157" s="1314"/>
      <c r="Y157" s="1314"/>
      <c r="Z157" s="1305"/>
      <c r="AA157" s="1293"/>
      <c r="AB157" s="1293"/>
      <c r="AC157" s="1293"/>
      <c r="AD157" s="1293"/>
      <c r="AE157" s="1293"/>
      <c r="AF157" s="1293"/>
      <c r="AG157" s="1293"/>
      <c r="AH157" s="1293"/>
    </row>
    <row r="158" spans="1:34" s="1306" customFormat="1" ht="41.25" customHeight="1" x14ac:dyDescent="0.2">
      <c r="A158" s="1293" t="str">
        <f t="shared" si="6"/>
        <v>05.17.01.07</v>
      </c>
      <c r="B158" s="1339">
        <v>150</v>
      </c>
      <c r="C158" s="1296" t="s">
        <v>1772</v>
      </c>
      <c r="D158" s="1307" t="s">
        <v>1405</v>
      </c>
      <c r="E158" s="1307"/>
      <c r="F158" s="1296" t="s">
        <v>1804</v>
      </c>
      <c r="G158" s="1307"/>
      <c r="H158" s="1296"/>
      <c r="I158" s="1296"/>
      <c r="J158" s="1296"/>
      <c r="K158" s="1296"/>
      <c r="L158" s="1296"/>
      <c r="M158" s="1295">
        <v>10</v>
      </c>
      <c r="N158" s="1307">
        <v>2018</v>
      </c>
      <c r="O158" s="1307" t="s">
        <v>81</v>
      </c>
      <c r="P158" s="1308">
        <v>1216804.9122051061</v>
      </c>
      <c r="Q158" s="1340"/>
      <c r="R158" s="1315">
        <f t="shared" si="7"/>
        <v>121680.49122051061</v>
      </c>
      <c r="S158" s="1311"/>
      <c r="T158" s="1307"/>
      <c r="U158" s="1312"/>
      <c r="V158" s="1309"/>
      <c r="W158" s="1313"/>
      <c r="X158" s="1314"/>
      <c r="Y158" s="1314"/>
      <c r="Z158" s="1305"/>
      <c r="AA158" s="1293"/>
      <c r="AB158" s="1293"/>
      <c r="AC158" s="1293"/>
      <c r="AD158" s="1293"/>
      <c r="AE158" s="1293"/>
      <c r="AF158" s="1293"/>
      <c r="AG158" s="1293"/>
      <c r="AH158" s="1293"/>
    </row>
    <row r="159" spans="1:34" s="1306" customFormat="1" ht="52" customHeight="1" x14ac:dyDescent="0.2">
      <c r="A159" s="1293" t="str">
        <f t="shared" si="6"/>
        <v>05.17.01.01</v>
      </c>
      <c r="B159" s="1339">
        <v>151</v>
      </c>
      <c r="C159" s="1296" t="s">
        <v>1769</v>
      </c>
      <c r="D159" s="1307" t="s">
        <v>1310</v>
      </c>
      <c r="E159" s="1307"/>
      <c r="F159" s="1296" t="s">
        <v>1805</v>
      </c>
      <c r="G159" s="1307"/>
      <c r="H159" s="1296"/>
      <c r="I159" s="1296"/>
      <c r="J159" s="1296"/>
      <c r="K159" s="1296"/>
      <c r="L159" s="1296"/>
      <c r="M159" s="1295">
        <v>5</v>
      </c>
      <c r="N159" s="1307">
        <v>2018</v>
      </c>
      <c r="O159" s="1307" t="s">
        <v>81</v>
      </c>
      <c r="P159" s="1308">
        <v>2237907.034363891</v>
      </c>
      <c r="Q159" s="1340"/>
      <c r="R159" s="1315">
        <f t="shared" si="7"/>
        <v>447581.4068727782</v>
      </c>
      <c r="S159" s="1311"/>
      <c r="T159" s="1307"/>
      <c r="U159" s="1312"/>
      <c r="V159" s="1309"/>
      <c r="W159" s="1313"/>
      <c r="X159" s="1314"/>
      <c r="Y159" s="1314"/>
      <c r="Z159" s="1305"/>
      <c r="AA159" s="1293"/>
      <c r="AB159" s="1293"/>
      <c r="AC159" s="1293"/>
      <c r="AD159" s="1293"/>
      <c r="AE159" s="1293"/>
      <c r="AF159" s="1293"/>
      <c r="AG159" s="1293"/>
      <c r="AH159" s="1293"/>
    </row>
    <row r="160" spans="1:34" s="1306" customFormat="1" ht="52" customHeight="1" x14ac:dyDescent="0.2">
      <c r="A160" s="1293" t="str">
        <f t="shared" si="6"/>
        <v>05.17.01.01</v>
      </c>
      <c r="B160" s="1339">
        <v>152</v>
      </c>
      <c r="C160" s="1296" t="s">
        <v>1769</v>
      </c>
      <c r="D160" s="1307" t="s">
        <v>1310</v>
      </c>
      <c r="E160" s="1307"/>
      <c r="F160" s="1296" t="s">
        <v>1806</v>
      </c>
      <c r="G160" s="1307"/>
      <c r="H160" s="1296"/>
      <c r="I160" s="1296"/>
      <c r="J160" s="1296"/>
      <c r="K160" s="1296"/>
      <c r="L160" s="1296"/>
      <c r="M160" s="1295">
        <v>5</v>
      </c>
      <c r="N160" s="1307">
        <v>2018</v>
      </c>
      <c r="O160" s="1307" t="s">
        <v>81</v>
      </c>
      <c r="P160" s="1308">
        <v>3209322.9559409674</v>
      </c>
      <c r="Q160" s="1340"/>
      <c r="R160" s="1315">
        <f t="shared" si="7"/>
        <v>641864.59118819353</v>
      </c>
      <c r="S160" s="1311"/>
      <c r="T160" s="1307"/>
      <c r="U160" s="1312"/>
      <c r="V160" s="1309"/>
      <c r="W160" s="1313"/>
      <c r="X160" s="1314"/>
      <c r="Y160" s="1314"/>
      <c r="Z160" s="1305"/>
      <c r="AA160" s="1293"/>
      <c r="AB160" s="1293"/>
      <c r="AC160" s="1293"/>
      <c r="AD160" s="1293"/>
      <c r="AE160" s="1293"/>
      <c r="AF160" s="1293"/>
      <c r="AG160" s="1293"/>
      <c r="AH160" s="1293"/>
    </row>
    <row r="161" spans="1:34" s="1306" customFormat="1" ht="68" customHeight="1" x14ac:dyDescent="0.2">
      <c r="A161" s="1293" t="str">
        <f t="shared" si="6"/>
        <v>05.17.01.01</v>
      </c>
      <c r="B161" s="1339">
        <v>153</v>
      </c>
      <c r="C161" s="1296" t="s">
        <v>1769</v>
      </c>
      <c r="D161" s="1307" t="s">
        <v>1310</v>
      </c>
      <c r="E161" s="1307"/>
      <c r="F161" s="1296" t="s">
        <v>1807</v>
      </c>
      <c r="G161" s="1307"/>
      <c r="H161" s="1296"/>
      <c r="I161" s="1296"/>
      <c r="J161" s="1296"/>
      <c r="K161" s="1296"/>
      <c r="L161" s="1296"/>
      <c r="M161" s="1295">
        <v>5</v>
      </c>
      <c r="N161" s="1307">
        <v>2018</v>
      </c>
      <c r="O161" s="1307" t="s">
        <v>81</v>
      </c>
      <c r="P161" s="1308">
        <v>3720888.0211138641</v>
      </c>
      <c r="Q161" s="1340"/>
      <c r="R161" s="1315">
        <f t="shared" si="7"/>
        <v>744177.60422277288</v>
      </c>
      <c r="S161" s="1311"/>
      <c r="T161" s="1307"/>
      <c r="U161" s="1312"/>
      <c r="V161" s="1309"/>
      <c r="W161" s="1313"/>
      <c r="X161" s="1314"/>
      <c r="Y161" s="1314"/>
      <c r="Z161" s="1305"/>
      <c r="AA161" s="1293"/>
      <c r="AB161" s="1293"/>
      <c r="AC161" s="1293"/>
      <c r="AD161" s="1293"/>
      <c r="AE161" s="1293"/>
      <c r="AF161" s="1293"/>
      <c r="AG161" s="1293"/>
      <c r="AH161" s="1293"/>
    </row>
    <row r="162" spans="1:34" s="1306" customFormat="1" ht="52" customHeight="1" x14ac:dyDescent="0.2">
      <c r="A162" s="1293" t="str">
        <f t="shared" si="6"/>
        <v>05.17.01.01</v>
      </c>
      <c r="B162" s="1339">
        <v>154</v>
      </c>
      <c r="C162" s="1296" t="s">
        <v>1769</v>
      </c>
      <c r="D162" s="1307" t="s">
        <v>1310</v>
      </c>
      <c r="E162" s="1307"/>
      <c r="F162" s="1296" t="s">
        <v>1808</v>
      </c>
      <c r="G162" s="1307"/>
      <c r="H162" s="1296"/>
      <c r="I162" s="1296"/>
      <c r="J162" s="1296"/>
      <c r="K162" s="1296"/>
      <c r="L162" s="1296"/>
      <c r="M162" s="1295">
        <v>5</v>
      </c>
      <c r="N162" s="1307">
        <v>2018</v>
      </c>
      <c r="O162" s="1307" t="s">
        <v>81</v>
      </c>
      <c r="P162" s="1308">
        <v>3078009.4258321663</v>
      </c>
      <c r="Q162" s="1340"/>
      <c r="R162" s="1315">
        <f t="shared" si="7"/>
        <v>615601.88516643329</v>
      </c>
      <c r="S162" s="1311"/>
      <c r="T162" s="1307"/>
      <c r="U162" s="1312"/>
      <c r="V162" s="1309"/>
      <c r="W162" s="1313"/>
      <c r="X162" s="1314"/>
      <c r="Y162" s="1314"/>
      <c r="Z162" s="1305"/>
      <c r="AA162" s="1293"/>
      <c r="AB162" s="1293"/>
      <c r="AC162" s="1293"/>
      <c r="AD162" s="1293"/>
      <c r="AE162" s="1293"/>
      <c r="AF162" s="1293"/>
      <c r="AG162" s="1293"/>
      <c r="AH162" s="1293"/>
    </row>
    <row r="163" spans="1:34" s="1306" customFormat="1" ht="52" customHeight="1" x14ac:dyDescent="0.2">
      <c r="A163" s="1293" t="str">
        <f t="shared" si="6"/>
        <v>05.17.01.01</v>
      </c>
      <c r="B163" s="1339">
        <v>155</v>
      </c>
      <c r="C163" s="1296" t="s">
        <v>1769</v>
      </c>
      <c r="D163" s="1307" t="s">
        <v>1310</v>
      </c>
      <c r="E163" s="1307"/>
      <c r="F163" s="1296" t="s">
        <v>1809</v>
      </c>
      <c r="G163" s="1307"/>
      <c r="H163" s="1296"/>
      <c r="I163" s="1296"/>
      <c r="J163" s="1296"/>
      <c r="K163" s="1296"/>
      <c r="L163" s="1296"/>
      <c r="M163" s="1295">
        <v>5</v>
      </c>
      <c r="N163" s="1307">
        <v>2018</v>
      </c>
      <c r="O163" s="1307" t="s">
        <v>81</v>
      </c>
      <c r="P163" s="1308">
        <v>3381196.6497899387</v>
      </c>
      <c r="Q163" s="1340"/>
      <c r="R163" s="1315">
        <f t="shared" si="7"/>
        <v>676239.32995798776</v>
      </c>
      <c r="S163" s="1311"/>
      <c r="T163" s="1307"/>
      <c r="U163" s="1312"/>
      <c r="V163" s="1309"/>
      <c r="W163" s="1313"/>
      <c r="X163" s="1314"/>
      <c r="Y163" s="1314"/>
      <c r="Z163" s="1305"/>
      <c r="AA163" s="1293"/>
      <c r="AB163" s="1293"/>
      <c r="AC163" s="1293"/>
      <c r="AD163" s="1293"/>
      <c r="AE163" s="1293"/>
      <c r="AF163" s="1293"/>
      <c r="AG163" s="1293"/>
      <c r="AH163" s="1293"/>
    </row>
    <row r="164" spans="1:34" s="1306" customFormat="1" ht="52" customHeight="1" x14ac:dyDescent="0.2">
      <c r="A164" s="1293" t="str">
        <f t="shared" si="6"/>
        <v>05.17.01.01</v>
      </c>
      <c r="B164" s="1339">
        <v>156</v>
      </c>
      <c r="C164" s="1296" t="s">
        <v>1769</v>
      </c>
      <c r="D164" s="1307" t="s">
        <v>1310</v>
      </c>
      <c r="E164" s="1307"/>
      <c r="F164" s="1296" t="s">
        <v>1810</v>
      </c>
      <c r="G164" s="1307"/>
      <c r="H164" s="1296"/>
      <c r="I164" s="1296"/>
      <c r="J164" s="1296"/>
      <c r="K164" s="1296"/>
      <c r="L164" s="1296"/>
      <c r="M164" s="1295">
        <v>5</v>
      </c>
      <c r="N164" s="1307">
        <v>2018</v>
      </c>
      <c r="O164" s="1307" t="s">
        <v>81</v>
      </c>
      <c r="P164" s="1308">
        <v>3252925.1319616502</v>
      </c>
      <c r="Q164" s="1340"/>
      <c r="R164" s="1315">
        <f t="shared" si="7"/>
        <v>650585.02639233007</v>
      </c>
      <c r="S164" s="1311"/>
      <c r="T164" s="1307"/>
      <c r="U164" s="1312"/>
      <c r="V164" s="1309"/>
      <c r="W164" s="1313"/>
      <c r="X164" s="1314"/>
      <c r="Y164" s="1314"/>
      <c r="Z164" s="1305"/>
      <c r="AA164" s="1293"/>
      <c r="AB164" s="1293"/>
      <c r="AC164" s="1293"/>
      <c r="AD164" s="1293"/>
      <c r="AE164" s="1293"/>
      <c r="AF164" s="1293"/>
      <c r="AG164" s="1293"/>
      <c r="AH164" s="1293"/>
    </row>
    <row r="165" spans="1:34" s="1306" customFormat="1" ht="41.25" customHeight="1" x14ac:dyDescent="0.2">
      <c r="A165" s="1293" t="str">
        <f t="shared" si="6"/>
        <v>05.17.01.03</v>
      </c>
      <c r="B165" s="1339">
        <v>157</v>
      </c>
      <c r="C165" s="1296" t="s">
        <v>1768</v>
      </c>
      <c r="D165" s="1307" t="s">
        <v>1301</v>
      </c>
      <c r="E165" s="1307"/>
      <c r="F165" s="1296" t="s">
        <v>1811</v>
      </c>
      <c r="G165" s="1307"/>
      <c r="H165" s="1296"/>
      <c r="I165" s="1296"/>
      <c r="J165" s="1296"/>
      <c r="K165" s="1296"/>
      <c r="L165" s="1296"/>
      <c r="M165" s="1295">
        <v>5</v>
      </c>
      <c r="N165" s="1307">
        <v>2018</v>
      </c>
      <c r="O165" s="1307" t="s">
        <v>81</v>
      </c>
      <c r="P165" s="1308">
        <v>500918.02219110203</v>
      </c>
      <c r="Q165" s="1340"/>
      <c r="R165" s="1315">
        <f t="shared" si="7"/>
        <v>100183.60443822041</v>
      </c>
      <c r="S165" s="1311"/>
      <c r="T165" s="1307"/>
      <c r="U165" s="1312"/>
      <c r="V165" s="1309"/>
      <c r="W165" s="1313"/>
      <c r="X165" s="1314"/>
      <c r="Y165" s="1314"/>
      <c r="Z165" s="1305"/>
      <c r="AA165" s="1293"/>
      <c r="AB165" s="1293"/>
      <c r="AC165" s="1293"/>
      <c r="AD165" s="1293"/>
      <c r="AE165" s="1293"/>
      <c r="AF165" s="1293"/>
      <c r="AG165" s="1293"/>
      <c r="AH165" s="1293"/>
    </row>
    <row r="166" spans="1:34" s="1306" customFormat="1" ht="41.25" customHeight="1" x14ac:dyDescent="0.2">
      <c r="A166" s="1293" t="str">
        <f t="shared" si="6"/>
        <v>05.17.01.04</v>
      </c>
      <c r="B166" s="1339">
        <v>158</v>
      </c>
      <c r="C166" s="1296" t="s">
        <v>1781</v>
      </c>
      <c r="D166" s="1307" t="s">
        <v>1315</v>
      </c>
      <c r="E166" s="1307"/>
      <c r="F166" s="1296" t="s">
        <v>1812</v>
      </c>
      <c r="G166" s="1307"/>
      <c r="H166" s="1296"/>
      <c r="I166" s="1296"/>
      <c r="J166" s="1296"/>
      <c r="K166" s="1296"/>
      <c r="L166" s="1296"/>
      <c r="M166" s="1295">
        <v>5</v>
      </c>
      <c r="N166" s="1307">
        <v>2018</v>
      </c>
      <c r="O166" s="1307" t="s">
        <v>81</v>
      </c>
      <c r="P166" s="1308">
        <v>1115404.5028546806</v>
      </c>
      <c r="Q166" s="1340"/>
      <c r="R166" s="1315">
        <f t="shared" si="7"/>
        <v>223080.90057093612</v>
      </c>
      <c r="S166" s="1311"/>
      <c r="T166" s="1307"/>
      <c r="U166" s="1312"/>
      <c r="V166" s="1309"/>
      <c r="W166" s="1313"/>
      <c r="X166" s="1314"/>
      <c r="Y166" s="1314"/>
      <c r="Z166" s="1305"/>
      <c r="AA166" s="1293"/>
      <c r="AB166" s="1293"/>
      <c r="AC166" s="1293"/>
      <c r="AD166" s="1293"/>
      <c r="AE166" s="1293"/>
      <c r="AF166" s="1293"/>
      <c r="AG166" s="1293"/>
      <c r="AH166" s="1293"/>
    </row>
    <row r="167" spans="1:34" s="1306" customFormat="1" ht="41.25" customHeight="1" x14ac:dyDescent="0.2">
      <c r="A167" s="1293" t="str">
        <f t="shared" si="6"/>
        <v>05.17.01.07</v>
      </c>
      <c r="B167" s="1339">
        <v>159</v>
      </c>
      <c r="C167" s="1296" t="s">
        <v>1772</v>
      </c>
      <c r="D167" s="1307" t="s">
        <v>1405</v>
      </c>
      <c r="E167" s="1307"/>
      <c r="F167" s="1296" t="s">
        <v>1813</v>
      </c>
      <c r="G167" s="1307"/>
      <c r="H167" s="1296"/>
      <c r="I167" s="1296"/>
      <c r="J167" s="1296"/>
      <c r="K167" s="1296"/>
      <c r="L167" s="1296"/>
      <c r="M167" s="1295">
        <v>10</v>
      </c>
      <c r="N167" s="1307">
        <v>2018</v>
      </c>
      <c r="O167" s="1307" t="s">
        <v>81</v>
      </c>
      <c r="P167" s="1308">
        <v>1216804.9122051061</v>
      </c>
      <c r="Q167" s="1340"/>
      <c r="R167" s="1315">
        <f t="shared" si="7"/>
        <v>121680.49122051061</v>
      </c>
      <c r="S167" s="1311"/>
      <c r="T167" s="1307"/>
      <c r="U167" s="1312"/>
      <c r="V167" s="1309"/>
      <c r="W167" s="1313"/>
      <c r="X167" s="1314"/>
      <c r="Y167" s="1314"/>
      <c r="Z167" s="1305"/>
      <c r="AA167" s="1293"/>
      <c r="AB167" s="1293"/>
      <c r="AC167" s="1293"/>
      <c r="AD167" s="1293"/>
      <c r="AE167" s="1293"/>
      <c r="AF167" s="1293"/>
      <c r="AG167" s="1293"/>
      <c r="AH167" s="1293"/>
    </row>
    <row r="168" spans="1:34" s="1306" customFormat="1" ht="41.25" customHeight="1" x14ac:dyDescent="0.2">
      <c r="A168" s="1293" t="str">
        <f t="shared" si="6"/>
        <v>05.17.01.07</v>
      </c>
      <c r="B168" s="1339">
        <v>160</v>
      </c>
      <c r="C168" s="1296" t="s">
        <v>1772</v>
      </c>
      <c r="D168" s="1307" t="s">
        <v>1405</v>
      </c>
      <c r="E168" s="1307"/>
      <c r="F168" s="1296" t="s">
        <v>1814</v>
      </c>
      <c r="G168" s="1307"/>
      <c r="H168" s="1296"/>
      <c r="I168" s="1296"/>
      <c r="J168" s="1296"/>
      <c r="K168" s="1296"/>
      <c r="L168" s="1296"/>
      <c r="M168" s="1295">
        <v>10</v>
      </c>
      <c r="N168" s="1307">
        <v>2018</v>
      </c>
      <c r="O168" s="1307" t="s">
        <v>81</v>
      </c>
      <c r="P168" s="1308">
        <v>1379045.5671657869</v>
      </c>
      <c r="Q168" s="1340"/>
      <c r="R168" s="1315">
        <f t="shared" si="7"/>
        <v>137904.55671657869</v>
      </c>
      <c r="S168" s="1311"/>
      <c r="T168" s="1307"/>
      <c r="U168" s="1312"/>
      <c r="V168" s="1309"/>
      <c r="W168" s="1313"/>
      <c r="X168" s="1314"/>
      <c r="Y168" s="1314"/>
      <c r="Z168" s="1305"/>
      <c r="AA168" s="1293"/>
      <c r="AB168" s="1293"/>
      <c r="AC168" s="1293"/>
      <c r="AD168" s="1293"/>
      <c r="AE168" s="1293"/>
      <c r="AF168" s="1293"/>
      <c r="AG168" s="1293"/>
      <c r="AH168" s="1293"/>
    </row>
    <row r="169" spans="1:34" s="1306" customFormat="1" ht="41.25" customHeight="1" x14ac:dyDescent="0.2">
      <c r="A169" s="1293" t="str">
        <f t="shared" si="6"/>
        <v>05.17.01.03</v>
      </c>
      <c r="B169" s="1339">
        <v>161</v>
      </c>
      <c r="C169" s="1296" t="s">
        <v>1768</v>
      </c>
      <c r="D169" s="1307" t="s">
        <v>1301</v>
      </c>
      <c r="E169" s="1307"/>
      <c r="F169" s="1296" t="s">
        <v>1815</v>
      </c>
      <c r="G169" s="1307"/>
      <c r="H169" s="1296"/>
      <c r="I169" s="1296"/>
      <c r="J169" s="1296"/>
      <c r="K169" s="1296"/>
      <c r="L169" s="1296"/>
      <c r="M169" s="1295">
        <v>5</v>
      </c>
      <c r="N169" s="1307">
        <v>2018</v>
      </c>
      <c r="O169" s="1307" t="s">
        <v>81</v>
      </c>
      <c r="P169" s="1308">
        <v>718421.90024776477</v>
      </c>
      <c r="Q169" s="1340"/>
      <c r="R169" s="1315">
        <f t="shared" si="7"/>
        <v>143684.38004955294</v>
      </c>
      <c r="S169" s="1311"/>
      <c r="T169" s="1307"/>
      <c r="U169" s="1312"/>
      <c r="V169" s="1309"/>
      <c r="W169" s="1313"/>
      <c r="X169" s="1314"/>
      <c r="Y169" s="1314"/>
      <c r="Z169" s="1305"/>
      <c r="AA169" s="1293"/>
      <c r="AB169" s="1293"/>
      <c r="AC169" s="1293"/>
      <c r="AD169" s="1293"/>
      <c r="AE169" s="1293"/>
      <c r="AF169" s="1293"/>
      <c r="AG169" s="1293"/>
      <c r="AH169" s="1293"/>
    </row>
    <row r="170" spans="1:34" s="1306" customFormat="1" ht="41.25" customHeight="1" x14ac:dyDescent="0.2">
      <c r="A170" s="1293" t="str">
        <f t="shared" si="6"/>
        <v>05.17.01.07</v>
      </c>
      <c r="B170" s="1339">
        <v>162</v>
      </c>
      <c r="C170" s="1296" t="s">
        <v>1772</v>
      </c>
      <c r="D170" s="1307" t="s">
        <v>1405</v>
      </c>
      <c r="E170" s="1307"/>
      <c r="F170" s="1296" t="s">
        <v>1816</v>
      </c>
      <c r="G170" s="1307"/>
      <c r="H170" s="1296"/>
      <c r="I170" s="1296"/>
      <c r="J170" s="1296"/>
      <c r="K170" s="1296"/>
      <c r="L170" s="1296"/>
      <c r="M170" s="1295">
        <v>10</v>
      </c>
      <c r="N170" s="1307">
        <v>2018</v>
      </c>
      <c r="O170" s="1307" t="s">
        <v>81</v>
      </c>
      <c r="P170" s="1308">
        <v>2839211.4618119141</v>
      </c>
      <c r="Q170" s="1340"/>
      <c r="R170" s="1315">
        <f t="shared" si="7"/>
        <v>283921.14618119143</v>
      </c>
      <c r="S170" s="1311"/>
      <c r="T170" s="1307"/>
      <c r="U170" s="1312"/>
      <c r="V170" s="1309"/>
      <c r="W170" s="1313"/>
      <c r="X170" s="1314"/>
      <c r="Y170" s="1314"/>
      <c r="Z170" s="1305"/>
      <c r="AA170" s="1293"/>
      <c r="AB170" s="1293"/>
      <c r="AC170" s="1293"/>
      <c r="AD170" s="1293"/>
      <c r="AE170" s="1293"/>
      <c r="AF170" s="1293"/>
      <c r="AG170" s="1293"/>
      <c r="AH170" s="1293"/>
    </row>
    <row r="171" spans="1:34" s="1306" customFormat="1" ht="41.25" customHeight="1" x14ac:dyDescent="0.2">
      <c r="A171" s="1293" t="str">
        <f t="shared" si="6"/>
        <v>05.17.01.07</v>
      </c>
      <c r="B171" s="1339">
        <v>163</v>
      </c>
      <c r="C171" s="1296" t="s">
        <v>1780</v>
      </c>
      <c r="D171" s="1307" t="s">
        <v>1402</v>
      </c>
      <c r="E171" s="1307"/>
      <c r="F171" s="1296" t="s">
        <v>1817</v>
      </c>
      <c r="G171" s="1307"/>
      <c r="H171" s="1296"/>
      <c r="I171" s="1296"/>
      <c r="J171" s="1296"/>
      <c r="K171" s="1296"/>
      <c r="L171" s="1296"/>
      <c r="M171" s="1295">
        <v>10</v>
      </c>
      <c r="N171" s="1307">
        <v>2018</v>
      </c>
      <c r="O171" s="1307" t="s">
        <v>81</v>
      </c>
      <c r="P171" s="1308">
        <v>1450025.8537110847</v>
      </c>
      <c r="Q171" s="1340"/>
      <c r="R171" s="1315">
        <f t="shared" si="7"/>
        <v>145002.58537110846</v>
      </c>
      <c r="S171" s="1311"/>
      <c r="T171" s="1307"/>
      <c r="U171" s="1312"/>
      <c r="V171" s="1309"/>
      <c r="W171" s="1313"/>
      <c r="X171" s="1314"/>
      <c r="Y171" s="1314"/>
      <c r="Z171" s="1305"/>
      <c r="AA171" s="1293"/>
      <c r="AB171" s="1293"/>
      <c r="AC171" s="1293"/>
      <c r="AD171" s="1293"/>
      <c r="AE171" s="1293"/>
      <c r="AF171" s="1293"/>
      <c r="AG171" s="1293"/>
      <c r="AH171" s="1293"/>
    </row>
    <row r="172" spans="1:34" s="1306" customFormat="1" ht="41.25" customHeight="1" x14ac:dyDescent="0.2">
      <c r="A172" s="1293" t="str">
        <f t="shared" si="6"/>
        <v>05.17.01.07</v>
      </c>
      <c r="B172" s="1339">
        <v>164</v>
      </c>
      <c r="C172" s="1296" t="s">
        <v>1776</v>
      </c>
      <c r="D172" s="1307" t="s">
        <v>1303</v>
      </c>
      <c r="E172" s="1307"/>
      <c r="F172" s="1296" t="s">
        <v>1818</v>
      </c>
      <c r="G172" s="1307"/>
      <c r="H172" s="1296"/>
      <c r="I172" s="1296"/>
      <c r="J172" s="1296"/>
      <c r="K172" s="1296"/>
      <c r="L172" s="1296"/>
      <c r="M172" s="1295">
        <v>5</v>
      </c>
      <c r="N172" s="1307">
        <v>2018</v>
      </c>
      <c r="O172" s="1307" t="s">
        <v>81</v>
      </c>
      <c r="P172" s="1308">
        <v>896379.61865776149</v>
      </c>
      <c r="Q172" s="1340"/>
      <c r="R172" s="1315">
        <f t="shared" si="7"/>
        <v>179275.92373155229</v>
      </c>
      <c r="S172" s="1311"/>
      <c r="T172" s="1307"/>
      <c r="U172" s="1312"/>
      <c r="V172" s="1309"/>
      <c r="W172" s="1313"/>
      <c r="X172" s="1314"/>
      <c r="Y172" s="1314"/>
      <c r="Z172" s="1305"/>
      <c r="AA172" s="1293"/>
      <c r="AB172" s="1293"/>
      <c r="AC172" s="1293"/>
      <c r="AD172" s="1293"/>
      <c r="AE172" s="1293"/>
      <c r="AF172" s="1293"/>
      <c r="AG172" s="1293"/>
      <c r="AH172" s="1293"/>
    </row>
    <row r="173" spans="1:34" s="1306" customFormat="1" ht="41.25" customHeight="1" x14ac:dyDescent="0.2">
      <c r="A173" s="1293" t="str">
        <f t="shared" si="6"/>
        <v>05.17.01.06</v>
      </c>
      <c r="B173" s="1339">
        <v>165</v>
      </c>
      <c r="C173" s="1296" t="s">
        <v>1777</v>
      </c>
      <c r="D173" s="1307" t="s">
        <v>1304</v>
      </c>
      <c r="E173" s="1307"/>
      <c r="F173" s="1296" t="s">
        <v>1819</v>
      </c>
      <c r="G173" s="1307"/>
      <c r="H173" s="1296"/>
      <c r="I173" s="1296"/>
      <c r="J173" s="1296"/>
      <c r="K173" s="1296"/>
      <c r="L173" s="1296"/>
      <c r="M173" s="1295">
        <v>10</v>
      </c>
      <c r="N173" s="1307">
        <v>2018</v>
      </c>
      <c r="O173" s="1307" t="s">
        <v>81</v>
      </c>
      <c r="P173" s="1308">
        <v>5510098.2441021223</v>
      </c>
      <c r="Q173" s="1340"/>
      <c r="R173" s="1315">
        <f t="shared" si="7"/>
        <v>551009.82441021223</v>
      </c>
      <c r="S173" s="1311"/>
      <c r="T173" s="1307"/>
      <c r="U173" s="1312"/>
      <c r="V173" s="1309"/>
      <c r="W173" s="1313"/>
      <c r="X173" s="1314"/>
      <c r="Y173" s="1314"/>
      <c r="Z173" s="1305"/>
      <c r="AA173" s="1293"/>
      <c r="AB173" s="1293"/>
      <c r="AC173" s="1293"/>
      <c r="AD173" s="1293"/>
      <c r="AE173" s="1293"/>
      <c r="AF173" s="1293"/>
      <c r="AG173" s="1293"/>
      <c r="AH173" s="1293"/>
    </row>
    <row r="174" spans="1:34" s="1306" customFormat="1" ht="41.25" customHeight="1" x14ac:dyDescent="0.2">
      <c r="A174" s="1293" t="str">
        <f t="shared" si="6"/>
        <v>05.17.01.06</v>
      </c>
      <c r="B174" s="1339">
        <v>166</v>
      </c>
      <c r="C174" s="1296" t="s">
        <v>1777</v>
      </c>
      <c r="D174" s="1307" t="s">
        <v>1304</v>
      </c>
      <c r="E174" s="1307"/>
      <c r="F174" s="1296" t="s">
        <v>1820</v>
      </c>
      <c r="G174" s="1307"/>
      <c r="H174" s="1296"/>
      <c r="I174" s="1296"/>
      <c r="J174" s="1296"/>
      <c r="K174" s="1296"/>
      <c r="L174" s="1296"/>
      <c r="M174" s="1295">
        <v>10</v>
      </c>
      <c r="N174" s="1307">
        <v>2018</v>
      </c>
      <c r="O174" s="1307" t="s">
        <v>81</v>
      </c>
      <c r="P174" s="1308">
        <v>3625064.6342777121</v>
      </c>
      <c r="Q174" s="1340"/>
      <c r="R174" s="1315">
        <f t="shared" ref="R174:R205" si="8">P174/M174</f>
        <v>362506.46342777123</v>
      </c>
      <c r="S174" s="1311"/>
      <c r="T174" s="1307"/>
      <c r="U174" s="1312"/>
      <c r="V174" s="1309"/>
      <c r="W174" s="1313"/>
      <c r="X174" s="1314"/>
      <c r="Y174" s="1314"/>
      <c r="Z174" s="1305"/>
      <c r="AA174" s="1293"/>
      <c r="AB174" s="1293"/>
      <c r="AC174" s="1293"/>
      <c r="AD174" s="1293"/>
      <c r="AE174" s="1293"/>
      <c r="AF174" s="1293"/>
      <c r="AG174" s="1293"/>
      <c r="AH174" s="1293"/>
    </row>
    <row r="175" spans="1:34" s="1306" customFormat="1" ht="41.25" customHeight="1" x14ac:dyDescent="0.2">
      <c r="A175" s="1293" t="str">
        <f t="shared" si="6"/>
        <v>05.17.01.07</v>
      </c>
      <c r="B175" s="1339">
        <v>167</v>
      </c>
      <c r="C175" s="1296" t="s">
        <v>1772</v>
      </c>
      <c r="D175" s="1307" t="s">
        <v>1405</v>
      </c>
      <c r="E175" s="1307"/>
      <c r="F175" s="1296" t="s">
        <v>1821</v>
      </c>
      <c r="G175" s="1307"/>
      <c r="H175" s="1296"/>
      <c r="I175" s="1296"/>
      <c r="J175" s="1296"/>
      <c r="K175" s="1296"/>
      <c r="L175" s="1296"/>
      <c r="M175" s="1295">
        <v>10</v>
      </c>
      <c r="N175" s="1307">
        <v>2018</v>
      </c>
      <c r="O175" s="1307" t="s">
        <v>81</v>
      </c>
      <c r="P175" s="1308">
        <v>1252295.0554777551</v>
      </c>
      <c r="Q175" s="1340"/>
      <c r="R175" s="1315">
        <f t="shared" si="8"/>
        <v>125229.50554777551</v>
      </c>
      <c r="S175" s="1311"/>
      <c r="T175" s="1307"/>
      <c r="U175" s="1312"/>
      <c r="V175" s="1309"/>
      <c r="W175" s="1313"/>
      <c r="X175" s="1314"/>
      <c r="Y175" s="1314"/>
      <c r="Z175" s="1305"/>
      <c r="AA175" s="1293"/>
      <c r="AB175" s="1293"/>
      <c r="AC175" s="1293"/>
      <c r="AD175" s="1293"/>
      <c r="AE175" s="1293"/>
      <c r="AF175" s="1293"/>
      <c r="AG175" s="1293"/>
      <c r="AH175" s="1293"/>
    </row>
    <row r="176" spans="1:34" s="1306" customFormat="1" ht="41.25" customHeight="1" x14ac:dyDescent="0.2">
      <c r="A176" s="1293" t="str">
        <f t="shared" si="6"/>
        <v>05.17.01.01</v>
      </c>
      <c r="B176" s="1339">
        <v>168</v>
      </c>
      <c r="C176" s="1296" t="s">
        <v>1774</v>
      </c>
      <c r="D176" s="1307" t="s">
        <v>1329</v>
      </c>
      <c r="E176" s="1307"/>
      <c r="F176" s="1296" t="s">
        <v>1822</v>
      </c>
      <c r="G176" s="1307"/>
      <c r="H176" s="1296"/>
      <c r="I176" s="1296"/>
      <c r="J176" s="1296"/>
      <c r="K176" s="1296"/>
      <c r="L176" s="1296"/>
      <c r="M176" s="1295">
        <v>5</v>
      </c>
      <c r="N176" s="1307">
        <v>2018</v>
      </c>
      <c r="O176" s="1307" t="s">
        <v>81</v>
      </c>
      <c r="P176" s="1308">
        <v>593192.39469998924</v>
      </c>
      <c r="Q176" s="1340"/>
      <c r="R176" s="1315">
        <f t="shared" si="8"/>
        <v>118638.47893999785</v>
      </c>
      <c r="S176" s="1311"/>
      <c r="T176" s="1307"/>
      <c r="U176" s="1312"/>
      <c r="V176" s="1309"/>
      <c r="W176" s="1313"/>
      <c r="X176" s="1314"/>
      <c r="Y176" s="1314"/>
      <c r="Z176" s="1305"/>
      <c r="AA176" s="1293"/>
      <c r="AB176" s="1293"/>
      <c r="AC176" s="1293"/>
      <c r="AD176" s="1293"/>
      <c r="AE176" s="1293"/>
      <c r="AF176" s="1293"/>
      <c r="AG176" s="1293"/>
      <c r="AH176" s="1293"/>
    </row>
    <row r="177" spans="1:34" s="1306" customFormat="1" ht="41.25" customHeight="1" x14ac:dyDescent="0.2">
      <c r="A177" s="1293" t="str">
        <f t="shared" si="6"/>
        <v>05.17.01.04</v>
      </c>
      <c r="B177" s="1339">
        <v>169</v>
      </c>
      <c r="C177" s="1296" t="s">
        <v>1781</v>
      </c>
      <c r="D177" s="1307" t="s">
        <v>1315</v>
      </c>
      <c r="E177" s="1307"/>
      <c r="F177" s="1296" t="s">
        <v>1823</v>
      </c>
      <c r="G177" s="1307"/>
      <c r="H177" s="1296"/>
      <c r="I177" s="1296"/>
      <c r="J177" s="1296"/>
      <c r="K177" s="1296"/>
      <c r="L177" s="1296"/>
      <c r="M177" s="1295">
        <v>5</v>
      </c>
      <c r="N177" s="1307">
        <v>2018</v>
      </c>
      <c r="O177" s="1307" t="s">
        <v>81</v>
      </c>
      <c r="P177" s="1308">
        <v>997273.02596143493</v>
      </c>
      <c r="Q177" s="1340"/>
      <c r="R177" s="1315">
        <f t="shared" si="8"/>
        <v>199454.60519228698</v>
      </c>
      <c r="S177" s="1311"/>
      <c r="T177" s="1307"/>
      <c r="U177" s="1312"/>
      <c r="V177" s="1309"/>
      <c r="W177" s="1313"/>
      <c r="X177" s="1314"/>
      <c r="Y177" s="1314"/>
      <c r="Z177" s="1305"/>
      <c r="AA177" s="1293"/>
      <c r="AB177" s="1293"/>
      <c r="AC177" s="1293"/>
      <c r="AD177" s="1293"/>
      <c r="AE177" s="1293"/>
      <c r="AF177" s="1293"/>
      <c r="AG177" s="1293"/>
      <c r="AH177" s="1293"/>
    </row>
    <row r="178" spans="1:34" s="1306" customFormat="1" ht="41.25" customHeight="1" x14ac:dyDescent="0.2">
      <c r="A178" s="1293" t="str">
        <f t="shared" si="6"/>
        <v>05.17.01.07</v>
      </c>
      <c r="B178" s="1339">
        <v>170</v>
      </c>
      <c r="C178" s="1296" t="s">
        <v>1770</v>
      </c>
      <c r="D178" s="1307" t="s">
        <v>1314</v>
      </c>
      <c r="E178" s="1307"/>
      <c r="F178" s="1296" t="s">
        <v>1824</v>
      </c>
      <c r="G178" s="1307"/>
      <c r="H178" s="1296"/>
      <c r="I178" s="1296"/>
      <c r="J178" s="1296"/>
      <c r="K178" s="1296"/>
      <c r="L178" s="1296"/>
      <c r="M178" s="1295">
        <v>5</v>
      </c>
      <c r="N178" s="1307">
        <v>2018</v>
      </c>
      <c r="O178" s="1307" t="s">
        <v>81</v>
      </c>
      <c r="P178" s="1308">
        <v>606374.4479155445</v>
      </c>
      <c r="Q178" s="1340"/>
      <c r="R178" s="1315">
        <f t="shared" si="8"/>
        <v>121274.8895831089</v>
      </c>
      <c r="S178" s="1311"/>
      <c r="T178" s="1307"/>
      <c r="U178" s="1312"/>
      <c r="V178" s="1309"/>
      <c r="W178" s="1313"/>
      <c r="X178" s="1314"/>
      <c r="Y178" s="1314"/>
      <c r="Z178" s="1305"/>
      <c r="AA178" s="1293"/>
      <c r="AB178" s="1293"/>
      <c r="AC178" s="1293"/>
      <c r="AD178" s="1293"/>
      <c r="AE178" s="1293"/>
      <c r="AF178" s="1293"/>
      <c r="AG178" s="1293"/>
      <c r="AH178" s="1293"/>
    </row>
    <row r="179" spans="1:34" s="1306" customFormat="1" ht="41.25" customHeight="1" x14ac:dyDescent="0.2">
      <c r="A179" s="1293" t="str">
        <f t="shared" si="6"/>
        <v>05.17.01.03</v>
      </c>
      <c r="B179" s="1339">
        <v>171</v>
      </c>
      <c r="C179" s="1296" t="s">
        <v>1768</v>
      </c>
      <c r="D179" s="1307" t="s">
        <v>1301</v>
      </c>
      <c r="E179" s="1307"/>
      <c r="F179" s="1296" t="s">
        <v>1825</v>
      </c>
      <c r="G179" s="1307"/>
      <c r="H179" s="1296"/>
      <c r="I179" s="1296"/>
      <c r="J179" s="1296"/>
      <c r="K179" s="1296"/>
      <c r="L179" s="1296"/>
      <c r="M179" s="1295">
        <v>5</v>
      </c>
      <c r="N179" s="1307">
        <v>2018</v>
      </c>
      <c r="O179" s="1307" t="s">
        <v>81</v>
      </c>
      <c r="P179" s="1308">
        <v>547055.20844554564</v>
      </c>
      <c r="Q179" s="1340"/>
      <c r="R179" s="1315">
        <f t="shared" si="8"/>
        <v>109411.04168910913</v>
      </c>
      <c r="S179" s="1311"/>
      <c r="T179" s="1307"/>
      <c r="U179" s="1312"/>
      <c r="V179" s="1309"/>
      <c r="W179" s="1313"/>
      <c r="X179" s="1314"/>
      <c r="Y179" s="1314"/>
      <c r="Z179" s="1305"/>
      <c r="AA179" s="1293"/>
      <c r="AB179" s="1293"/>
      <c r="AC179" s="1293"/>
      <c r="AD179" s="1293"/>
      <c r="AE179" s="1293"/>
      <c r="AF179" s="1293"/>
      <c r="AG179" s="1293"/>
      <c r="AH179" s="1293"/>
    </row>
    <row r="180" spans="1:34" s="1306" customFormat="1" ht="41.25" customHeight="1" x14ac:dyDescent="0.2">
      <c r="A180" s="1293" t="str">
        <f t="shared" si="6"/>
        <v>05.17.01.07</v>
      </c>
      <c r="B180" s="1339">
        <v>172</v>
      </c>
      <c r="C180" s="1296" t="s">
        <v>1772</v>
      </c>
      <c r="D180" s="1307" t="s">
        <v>1405</v>
      </c>
      <c r="E180" s="1307"/>
      <c r="F180" s="1296" t="s">
        <v>1826</v>
      </c>
      <c r="G180" s="1307"/>
      <c r="H180" s="1296"/>
      <c r="I180" s="1296"/>
      <c r="J180" s="1296"/>
      <c r="K180" s="1296"/>
      <c r="L180" s="1296"/>
      <c r="M180" s="1295">
        <v>10</v>
      </c>
      <c r="N180" s="1307">
        <v>2018</v>
      </c>
      <c r="O180" s="1307" t="s">
        <v>81</v>
      </c>
      <c r="P180" s="1308">
        <v>2183150.8133146614</v>
      </c>
      <c r="Q180" s="1340"/>
      <c r="R180" s="1315">
        <f t="shared" si="8"/>
        <v>218315.08133146615</v>
      </c>
      <c r="S180" s="1311"/>
      <c r="T180" s="1307"/>
      <c r="U180" s="1312"/>
      <c r="V180" s="1309"/>
      <c r="W180" s="1313"/>
      <c r="X180" s="1314"/>
      <c r="Y180" s="1314"/>
      <c r="Z180" s="1305"/>
      <c r="AA180" s="1293"/>
      <c r="AB180" s="1293"/>
      <c r="AC180" s="1293"/>
      <c r="AD180" s="1293"/>
      <c r="AE180" s="1293"/>
      <c r="AF180" s="1293"/>
      <c r="AG180" s="1293"/>
      <c r="AH180" s="1293"/>
    </row>
    <row r="181" spans="1:34" s="1306" customFormat="1" ht="41.25" customHeight="1" x14ac:dyDescent="0.2">
      <c r="A181" s="1293" t="str">
        <f t="shared" si="6"/>
        <v>05.17.01.07</v>
      </c>
      <c r="B181" s="1339">
        <v>173</v>
      </c>
      <c r="C181" s="1296" t="s">
        <v>1780</v>
      </c>
      <c r="D181" s="1307" t="s">
        <v>1402</v>
      </c>
      <c r="E181" s="1307"/>
      <c r="F181" s="1296" t="s">
        <v>1827</v>
      </c>
      <c r="G181" s="1307"/>
      <c r="H181" s="1296"/>
      <c r="I181" s="1296"/>
      <c r="J181" s="1296"/>
      <c r="K181" s="1296"/>
      <c r="L181" s="1296"/>
      <c r="M181" s="1295">
        <v>5</v>
      </c>
      <c r="N181" s="1307">
        <v>2018</v>
      </c>
      <c r="O181" s="1307" t="s">
        <v>81</v>
      </c>
      <c r="P181" s="1308">
        <v>942516.80491220509</v>
      </c>
      <c r="Q181" s="1340"/>
      <c r="R181" s="1315">
        <f t="shared" si="8"/>
        <v>188503.36098244102</v>
      </c>
      <c r="S181" s="1311"/>
      <c r="T181" s="1307"/>
      <c r="U181" s="1312"/>
      <c r="V181" s="1309"/>
      <c r="W181" s="1313"/>
      <c r="X181" s="1314"/>
      <c r="Y181" s="1314"/>
      <c r="Z181" s="1305"/>
      <c r="AA181" s="1293"/>
      <c r="AB181" s="1293"/>
      <c r="AC181" s="1293"/>
      <c r="AD181" s="1293"/>
      <c r="AE181" s="1293"/>
      <c r="AF181" s="1293"/>
      <c r="AG181" s="1293"/>
      <c r="AH181" s="1293"/>
    </row>
    <row r="182" spans="1:34" s="1306" customFormat="1" ht="41.25" customHeight="1" x14ac:dyDescent="0.2">
      <c r="A182" s="1293" t="str">
        <f t="shared" si="6"/>
        <v>05.17.01.07</v>
      </c>
      <c r="B182" s="1339">
        <v>174</v>
      </c>
      <c r="C182" s="1296" t="s">
        <v>1772</v>
      </c>
      <c r="D182" s="1307" t="s">
        <v>1405</v>
      </c>
      <c r="E182" s="1307"/>
      <c r="F182" s="1296" t="s">
        <v>1828</v>
      </c>
      <c r="G182" s="1307"/>
      <c r="H182" s="1296"/>
      <c r="I182" s="1296"/>
      <c r="J182" s="1296"/>
      <c r="K182" s="1296"/>
      <c r="L182" s="1296"/>
      <c r="M182" s="1295">
        <v>10</v>
      </c>
      <c r="N182" s="1307">
        <v>2018</v>
      </c>
      <c r="O182" s="1307" t="s">
        <v>81</v>
      </c>
      <c r="P182" s="1308">
        <v>1500726.0583862974</v>
      </c>
      <c r="Q182" s="1340"/>
      <c r="R182" s="1315">
        <f t="shared" si="8"/>
        <v>150072.60583862974</v>
      </c>
      <c r="S182" s="1311"/>
      <c r="T182" s="1307"/>
      <c r="U182" s="1312"/>
      <c r="V182" s="1309"/>
      <c r="W182" s="1313"/>
      <c r="X182" s="1314"/>
      <c r="Y182" s="1314"/>
      <c r="Z182" s="1305"/>
      <c r="AA182" s="1293"/>
      <c r="AB182" s="1293"/>
      <c r="AC182" s="1293"/>
      <c r="AD182" s="1293"/>
      <c r="AE182" s="1293"/>
      <c r="AF182" s="1293"/>
      <c r="AG182" s="1293"/>
      <c r="AH182" s="1293"/>
    </row>
    <row r="183" spans="1:34" s="1306" customFormat="1" ht="41.25" customHeight="1" x14ac:dyDescent="0.2">
      <c r="A183" s="1293" t="str">
        <f t="shared" si="6"/>
        <v>05.17.01.07</v>
      </c>
      <c r="B183" s="1339">
        <v>175</v>
      </c>
      <c r="C183" s="1296" t="s">
        <v>1772</v>
      </c>
      <c r="D183" s="1307" t="s">
        <v>1405</v>
      </c>
      <c r="E183" s="1307"/>
      <c r="F183" s="1296" t="s">
        <v>1829</v>
      </c>
      <c r="G183" s="1307"/>
      <c r="H183" s="1296"/>
      <c r="I183" s="1296"/>
      <c r="J183" s="1296"/>
      <c r="K183" s="1296"/>
      <c r="L183" s="1296"/>
      <c r="M183" s="1295">
        <v>10</v>
      </c>
      <c r="N183" s="1307">
        <v>2018</v>
      </c>
      <c r="O183" s="1307" t="s">
        <v>81</v>
      </c>
      <c r="P183" s="1308">
        <v>1977307.9823332974</v>
      </c>
      <c r="Q183" s="1340"/>
      <c r="R183" s="1315">
        <f t="shared" si="8"/>
        <v>197730.79823332973</v>
      </c>
      <c r="S183" s="1311"/>
      <c r="T183" s="1307"/>
      <c r="U183" s="1312"/>
      <c r="V183" s="1309"/>
      <c r="W183" s="1313"/>
      <c r="X183" s="1314"/>
      <c r="Y183" s="1314"/>
      <c r="Z183" s="1305"/>
      <c r="AA183" s="1293"/>
      <c r="AB183" s="1293"/>
      <c r="AC183" s="1293"/>
      <c r="AD183" s="1293"/>
      <c r="AE183" s="1293"/>
      <c r="AF183" s="1293"/>
      <c r="AG183" s="1293"/>
      <c r="AH183" s="1293"/>
    </row>
    <row r="184" spans="1:34" s="1306" customFormat="1" ht="41.25" customHeight="1" x14ac:dyDescent="0.2">
      <c r="A184" s="1293" t="str">
        <f t="shared" si="6"/>
        <v>05.17.01.07</v>
      </c>
      <c r="B184" s="1339">
        <v>176</v>
      </c>
      <c r="C184" s="1296" t="s">
        <v>1770</v>
      </c>
      <c r="D184" s="1307" t="s">
        <v>1314</v>
      </c>
      <c r="E184" s="1307"/>
      <c r="F184" s="1296" t="s">
        <v>1830</v>
      </c>
      <c r="G184" s="1307"/>
      <c r="H184" s="1296"/>
      <c r="I184" s="1296"/>
      <c r="J184" s="1296"/>
      <c r="K184" s="1296"/>
      <c r="L184" s="1296"/>
      <c r="M184" s="1295">
        <v>5</v>
      </c>
      <c r="N184" s="1307">
        <v>2018</v>
      </c>
      <c r="O184" s="1307" t="s">
        <v>81</v>
      </c>
      <c r="P184" s="1308">
        <v>544013.1961650328</v>
      </c>
      <c r="Q184" s="1340"/>
      <c r="R184" s="1315">
        <f t="shared" si="8"/>
        <v>108802.63923300656</v>
      </c>
      <c r="S184" s="1311"/>
      <c r="T184" s="1307"/>
      <c r="U184" s="1312"/>
      <c r="V184" s="1309"/>
      <c r="W184" s="1313"/>
      <c r="X184" s="1314"/>
      <c r="Y184" s="1314"/>
      <c r="Z184" s="1305"/>
      <c r="AA184" s="1293"/>
      <c r="AB184" s="1293"/>
      <c r="AC184" s="1293"/>
      <c r="AD184" s="1293"/>
      <c r="AE184" s="1293"/>
      <c r="AF184" s="1293"/>
      <c r="AG184" s="1293"/>
      <c r="AH184" s="1293"/>
    </row>
    <row r="185" spans="1:34" s="1306" customFormat="1" ht="51" customHeight="1" x14ac:dyDescent="0.2">
      <c r="A185" s="1293" t="str">
        <f t="shared" si="6"/>
        <v>05.17.01.07</v>
      </c>
      <c r="B185" s="1339">
        <v>177</v>
      </c>
      <c r="C185" s="1296" t="s">
        <v>1770</v>
      </c>
      <c r="D185" s="1307" t="s">
        <v>1314</v>
      </c>
      <c r="E185" s="1307"/>
      <c r="F185" s="1296" t="s">
        <v>1831</v>
      </c>
      <c r="G185" s="1307"/>
      <c r="H185" s="1296"/>
      <c r="I185" s="1296"/>
      <c r="J185" s="1296"/>
      <c r="K185" s="1296"/>
      <c r="L185" s="1296"/>
      <c r="M185" s="1295">
        <v>5</v>
      </c>
      <c r="N185" s="1307">
        <v>2018</v>
      </c>
      <c r="O185" s="1307" t="s">
        <v>81</v>
      </c>
      <c r="P185" s="1308">
        <v>576968.32920392114</v>
      </c>
      <c r="Q185" s="1340"/>
      <c r="R185" s="1315">
        <f t="shared" si="8"/>
        <v>115393.66584078423</v>
      </c>
      <c r="S185" s="1311"/>
      <c r="T185" s="1307"/>
      <c r="U185" s="1312"/>
      <c r="V185" s="1309"/>
      <c r="W185" s="1313"/>
      <c r="X185" s="1314"/>
      <c r="Y185" s="1314"/>
      <c r="Z185" s="1305"/>
      <c r="AA185" s="1293"/>
      <c r="AB185" s="1293"/>
      <c r="AC185" s="1293"/>
      <c r="AD185" s="1293"/>
      <c r="AE185" s="1293"/>
      <c r="AF185" s="1293"/>
      <c r="AG185" s="1293"/>
      <c r="AH185" s="1293"/>
    </row>
    <row r="186" spans="1:34" s="1306" customFormat="1" ht="51" customHeight="1" x14ac:dyDescent="0.2">
      <c r="A186" s="1293" t="str">
        <f t="shared" si="6"/>
        <v>05.17.01.07</v>
      </c>
      <c r="B186" s="1339">
        <v>178</v>
      </c>
      <c r="C186" s="1296" t="s">
        <v>1770</v>
      </c>
      <c r="D186" s="1307" t="s">
        <v>1314</v>
      </c>
      <c r="E186" s="1307"/>
      <c r="F186" s="1296" t="s">
        <v>1832</v>
      </c>
      <c r="G186" s="1307"/>
      <c r="H186" s="1296"/>
      <c r="I186" s="1296"/>
      <c r="J186" s="1296"/>
      <c r="K186" s="1296"/>
      <c r="L186" s="1296"/>
      <c r="M186" s="1295">
        <v>5</v>
      </c>
      <c r="N186" s="1307">
        <v>2018</v>
      </c>
      <c r="O186" s="1307" t="s">
        <v>81</v>
      </c>
      <c r="P186" s="1308">
        <v>500918.02219110203</v>
      </c>
      <c r="Q186" s="1340"/>
      <c r="R186" s="1315">
        <f t="shared" si="8"/>
        <v>100183.60443822041</v>
      </c>
      <c r="S186" s="1311"/>
      <c r="T186" s="1307"/>
      <c r="U186" s="1312"/>
      <c r="V186" s="1309"/>
      <c r="W186" s="1313"/>
      <c r="X186" s="1314"/>
      <c r="Y186" s="1314"/>
      <c r="Z186" s="1305"/>
      <c r="AA186" s="1293"/>
      <c r="AB186" s="1293"/>
      <c r="AC186" s="1293"/>
      <c r="AD186" s="1293"/>
      <c r="AE186" s="1293"/>
      <c r="AF186" s="1293"/>
      <c r="AG186" s="1293"/>
      <c r="AH186" s="1293"/>
    </row>
    <row r="187" spans="1:34" s="1306" customFormat="1" ht="65" customHeight="1" x14ac:dyDescent="0.2">
      <c r="A187" s="1293" t="str">
        <f t="shared" si="6"/>
        <v>05.17.01.07</v>
      </c>
      <c r="B187" s="1339">
        <v>179</v>
      </c>
      <c r="C187" s="1296" t="s">
        <v>1770</v>
      </c>
      <c r="D187" s="1307" t="s">
        <v>1314</v>
      </c>
      <c r="E187" s="1307"/>
      <c r="F187" s="1296" t="s">
        <v>1833</v>
      </c>
      <c r="G187" s="1307"/>
      <c r="H187" s="1296"/>
      <c r="I187" s="1296"/>
      <c r="J187" s="1296"/>
      <c r="K187" s="1296"/>
      <c r="L187" s="1296"/>
      <c r="M187" s="1295">
        <v>5</v>
      </c>
      <c r="N187" s="1307">
        <v>2018</v>
      </c>
      <c r="O187" s="1307" t="s">
        <v>81</v>
      </c>
      <c r="P187" s="1308">
        <v>919701.71280835941</v>
      </c>
      <c r="Q187" s="1340"/>
      <c r="R187" s="1315">
        <f t="shared" si="8"/>
        <v>183940.34256167189</v>
      </c>
      <c r="S187" s="1311"/>
      <c r="T187" s="1307"/>
      <c r="U187" s="1312"/>
      <c r="V187" s="1309"/>
      <c r="W187" s="1313"/>
      <c r="X187" s="1314"/>
      <c r="Y187" s="1314"/>
      <c r="Z187" s="1305"/>
      <c r="AA187" s="1293"/>
      <c r="AB187" s="1293"/>
      <c r="AC187" s="1293"/>
      <c r="AD187" s="1293"/>
      <c r="AE187" s="1293"/>
      <c r="AF187" s="1293"/>
      <c r="AG187" s="1293"/>
      <c r="AH187" s="1293"/>
    </row>
    <row r="188" spans="1:34" s="1306" customFormat="1" ht="59" customHeight="1" x14ac:dyDescent="0.2">
      <c r="A188" s="1293" t="str">
        <f t="shared" si="6"/>
        <v>05.17.01.07</v>
      </c>
      <c r="B188" s="1339">
        <v>180</v>
      </c>
      <c r="C188" s="1296" t="s">
        <v>1770</v>
      </c>
      <c r="D188" s="1307" t="s">
        <v>1314</v>
      </c>
      <c r="E188" s="1307"/>
      <c r="F188" s="1296" t="s">
        <v>1834</v>
      </c>
      <c r="G188" s="1307"/>
      <c r="H188" s="1296"/>
      <c r="I188" s="1296"/>
      <c r="J188" s="1296"/>
      <c r="K188" s="1296"/>
      <c r="L188" s="1296"/>
      <c r="M188" s="1295">
        <v>5</v>
      </c>
      <c r="N188" s="1307">
        <v>2018</v>
      </c>
      <c r="O188" s="1307" t="s">
        <v>81</v>
      </c>
      <c r="P188" s="1308">
        <v>684452.76311537216</v>
      </c>
      <c r="Q188" s="1340"/>
      <c r="R188" s="1315">
        <f t="shared" si="8"/>
        <v>136890.55262307444</v>
      </c>
      <c r="S188" s="1311"/>
      <c r="T188" s="1307"/>
      <c r="U188" s="1312"/>
      <c r="V188" s="1309"/>
      <c r="W188" s="1313"/>
      <c r="X188" s="1314"/>
      <c r="Y188" s="1314"/>
      <c r="Z188" s="1305"/>
      <c r="AA188" s="1293"/>
      <c r="AB188" s="1293"/>
      <c r="AC188" s="1293"/>
      <c r="AD188" s="1293"/>
      <c r="AE188" s="1293"/>
      <c r="AF188" s="1293"/>
      <c r="AG188" s="1293"/>
      <c r="AH188" s="1293"/>
    </row>
    <row r="189" spans="1:34" s="1306" customFormat="1" ht="51" customHeight="1" x14ac:dyDescent="0.2">
      <c r="A189" s="1293" t="str">
        <f t="shared" si="6"/>
        <v>05.17.01.07</v>
      </c>
      <c r="B189" s="1339">
        <v>181</v>
      </c>
      <c r="C189" s="1296" t="s">
        <v>1770</v>
      </c>
      <c r="D189" s="1307" t="s">
        <v>1314</v>
      </c>
      <c r="E189" s="1307"/>
      <c r="F189" s="1296" t="s">
        <v>1835</v>
      </c>
      <c r="G189" s="1307"/>
      <c r="H189" s="1296"/>
      <c r="I189" s="1296"/>
      <c r="J189" s="1296"/>
      <c r="K189" s="1296"/>
      <c r="L189" s="1296"/>
      <c r="M189" s="1295">
        <v>5</v>
      </c>
      <c r="N189" s="1307">
        <v>2018</v>
      </c>
      <c r="O189" s="1307" t="s">
        <v>81</v>
      </c>
      <c r="P189" s="1308">
        <v>827427.34029947221</v>
      </c>
      <c r="Q189" s="1340"/>
      <c r="R189" s="1315">
        <f t="shared" si="8"/>
        <v>165485.46805989445</v>
      </c>
      <c r="S189" s="1311"/>
      <c r="T189" s="1307"/>
      <c r="U189" s="1312"/>
      <c r="V189" s="1309"/>
      <c r="W189" s="1313"/>
      <c r="X189" s="1314"/>
      <c r="Y189" s="1314"/>
      <c r="Z189" s="1305"/>
      <c r="AA189" s="1293"/>
      <c r="AB189" s="1293"/>
      <c r="AC189" s="1293"/>
      <c r="AD189" s="1293"/>
      <c r="AE189" s="1293"/>
      <c r="AF189" s="1293"/>
      <c r="AG189" s="1293"/>
      <c r="AH189" s="1293"/>
    </row>
    <row r="190" spans="1:34" s="1306" customFormat="1" ht="51" customHeight="1" x14ac:dyDescent="0.2">
      <c r="A190" s="1293" t="str">
        <f t="shared" si="6"/>
        <v>05.17.01.07</v>
      </c>
      <c r="B190" s="1339">
        <v>182</v>
      </c>
      <c r="C190" s="1296" t="s">
        <v>1772</v>
      </c>
      <c r="D190" s="1307" t="s">
        <v>1405</v>
      </c>
      <c r="E190" s="1307"/>
      <c r="F190" s="1296" t="s">
        <v>1836</v>
      </c>
      <c r="G190" s="1307"/>
      <c r="H190" s="1296"/>
      <c r="I190" s="1296"/>
      <c r="J190" s="1296"/>
      <c r="K190" s="1296"/>
      <c r="L190" s="1296"/>
      <c r="M190" s="1295">
        <v>10</v>
      </c>
      <c r="N190" s="1307">
        <v>2018</v>
      </c>
      <c r="O190" s="1307" t="s">
        <v>81</v>
      </c>
      <c r="P190" s="1308">
        <v>1521006.1402563825</v>
      </c>
      <c r="Q190" s="1340"/>
      <c r="R190" s="1315">
        <f t="shared" si="8"/>
        <v>152100.61402563826</v>
      </c>
      <c r="S190" s="1311"/>
      <c r="T190" s="1307"/>
      <c r="U190" s="1312"/>
      <c r="V190" s="1309"/>
      <c r="W190" s="1313"/>
      <c r="X190" s="1314"/>
      <c r="Y190" s="1314"/>
      <c r="Z190" s="1305"/>
      <c r="AA190" s="1293"/>
      <c r="AB190" s="1293"/>
      <c r="AC190" s="1293"/>
      <c r="AD190" s="1293"/>
      <c r="AE190" s="1293"/>
      <c r="AF190" s="1293"/>
      <c r="AG190" s="1293"/>
      <c r="AH190" s="1293"/>
    </row>
    <row r="191" spans="1:34" s="1306" customFormat="1" ht="51" customHeight="1" x14ac:dyDescent="0.2">
      <c r="A191" s="1293" t="str">
        <f t="shared" si="6"/>
        <v>05.17.01.07</v>
      </c>
      <c r="B191" s="1339">
        <v>183</v>
      </c>
      <c r="C191" s="1296" t="s">
        <v>1772</v>
      </c>
      <c r="D191" s="1307" t="s">
        <v>1405</v>
      </c>
      <c r="E191" s="1307"/>
      <c r="F191" s="1296" t="s">
        <v>1837</v>
      </c>
      <c r="G191" s="1307"/>
      <c r="H191" s="1296"/>
      <c r="I191" s="1296"/>
      <c r="J191" s="1296"/>
      <c r="K191" s="1296"/>
      <c r="L191" s="1296"/>
      <c r="M191" s="1295">
        <v>10</v>
      </c>
      <c r="N191" s="1307">
        <v>2018</v>
      </c>
      <c r="O191" s="1307" t="s">
        <v>81</v>
      </c>
      <c r="P191" s="1308">
        <v>1977307.9823332974</v>
      </c>
      <c r="Q191" s="1340"/>
      <c r="R191" s="1315">
        <f t="shared" si="8"/>
        <v>197730.79823332973</v>
      </c>
      <c r="S191" s="1311"/>
      <c r="T191" s="1307"/>
      <c r="U191" s="1312"/>
      <c r="V191" s="1309"/>
      <c r="W191" s="1313"/>
      <c r="X191" s="1314"/>
      <c r="Y191" s="1314"/>
      <c r="Z191" s="1305"/>
      <c r="AA191" s="1293"/>
      <c r="AB191" s="1293"/>
      <c r="AC191" s="1293"/>
      <c r="AD191" s="1293"/>
      <c r="AE191" s="1293"/>
      <c r="AF191" s="1293"/>
      <c r="AG191" s="1293"/>
      <c r="AH191" s="1293"/>
    </row>
    <row r="192" spans="1:34" s="1306" customFormat="1" ht="51" customHeight="1" x14ac:dyDescent="0.2">
      <c r="A192" s="1293" t="str">
        <f t="shared" si="6"/>
        <v>05.17.01.03</v>
      </c>
      <c r="B192" s="1339">
        <v>184</v>
      </c>
      <c r="C192" s="1296" t="s">
        <v>1768</v>
      </c>
      <c r="D192" s="1307" t="s">
        <v>1301</v>
      </c>
      <c r="E192" s="1307"/>
      <c r="F192" s="1296" t="s">
        <v>1838</v>
      </c>
      <c r="G192" s="1307"/>
      <c r="H192" s="1296"/>
      <c r="I192" s="1296"/>
      <c r="J192" s="1296"/>
      <c r="K192" s="1296"/>
      <c r="L192" s="1296"/>
      <c r="M192" s="1295">
        <v>5</v>
      </c>
      <c r="N192" s="1307">
        <v>2018</v>
      </c>
      <c r="O192" s="1307" t="s">
        <v>81</v>
      </c>
      <c r="P192" s="1308">
        <v>1028200.1508133147</v>
      </c>
      <c r="Q192" s="1340"/>
      <c r="R192" s="1315">
        <f t="shared" si="8"/>
        <v>205640.03016266294</v>
      </c>
      <c r="S192" s="1311"/>
      <c r="T192" s="1307"/>
      <c r="U192" s="1312"/>
      <c r="V192" s="1309"/>
      <c r="W192" s="1313"/>
      <c r="X192" s="1314"/>
      <c r="Y192" s="1314"/>
      <c r="Z192" s="1305"/>
      <c r="AA192" s="1293"/>
      <c r="AB192" s="1293"/>
      <c r="AC192" s="1293"/>
      <c r="AD192" s="1293"/>
      <c r="AE192" s="1293"/>
      <c r="AF192" s="1293"/>
      <c r="AG192" s="1293"/>
      <c r="AH192" s="1293"/>
    </row>
    <row r="193" spans="1:34" s="1306" customFormat="1" ht="41.25" customHeight="1" x14ac:dyDescent="0.2">
      <c r="A193" s="1293" t="str">
        <f t="shared" si="6"/>
        <v>05.17.01.07</v>
      </c>
      <c r="B193" s="1339">
        <v>185</v>
      </c>
      <c r="C193" s="1296" t="s">
        <v>1772</v>
      </c>
      <c r="D193" s="1307" t="s">
        <v>1405</v>
      </c>
      <c r="E193" s="1307"/>
      <c r="F193" s="1296" t="s">
        <v>1839</v>
      </c>
      <c r="G193" s="1307"/>
      <c r="H193" s="1296"/>
      <c r="I193" s="1296"/>
      <c r="J193" s="1296"/>
      <c r="K193" s="1296"/>
      <c r="L193" s="1296"/>
      <c r="M193" s="1295">
        <v>10</v>
      </c>
      <c r="N193" s="1307">
        <v>2018</v>
      </c>
      <c r="O193" s="1307" t="s">
        <v>81</v>
      </c>
      <c r="P193" s="1308">
        <v>2048288.2688785952</v>
      </c>
      <c r="Q193" s="1340"/>
      <c r="R193" s="1315">
        <f t="shared" si="8"/>
        <v>204828.82688785953</v>
      </c>
      <c r="S193" s="1311"/>
      <c r="T193" s="1307"/>
      <c r="U193" s="1312"/>
      <c r="V193" s="1309"/>
      <c r="W193" s="1313"/>
      <c r="X193" s="1314"/>
      <c r="Y193" s="1314"/>
      <c r="Z193" s="1305"/>
      <c r="AA193" s="1293"/>
      <c r="AB193" s="1293"/>
      <c r="AC193" s="1293"/>
      <c r="AD193" s="1293"/>
      <c r="AE193" s="1293"/>
      <c r="AF193" s="1293"/>
      <c r="AG193" s="1293"/>
      <c r="AH193" s="1293"/>
    </row>
    <row r="194" spans="1:34" s="1306" customFormat="1" ht="41.25" customHeight="1" x14ac:dyDescent="0.2">
      <c r="A194" s="1293" t="str">
        <f t="shared" si="6"/>
        <v>05.17.01.07</v>
      </c>
      <c r="B194" s="1339">
        <v>186</v>
      </c>
      <c r="C194" s="1296" t="s">
        <v>1780</v>
      </c>
      <c r="D194" s="1307" t="s">
        <v>1402</v>
      </c>
      <c r="E194" s="1307"/>
      <c r="F194" s="1296" t="s">
        <v>1840</v>
      </c>
      <c r="G194" s="1307"/>
      <c r="H194" s="1296"/>
      <c r="I194" s="1296"/>
      <c r="J194" s="1296"/>
      <c r="K194" s="1296"/>
      <c r="L194" s="1296"/>
      <c r="M194" s="1295">
        <v>5</v>
      </c>
      <c r="N194" s="1307">
        <v>2018</v>
      </c>
      <c r="O194" s="1307" t="s">
        <v>81</v>
      </c>
      <c r="P194" s="1308">
        <v>659102.66077776579</v>
      </c>
      <c r="Q194" s="1340"/>
      <c r="R194" s="1315">
        <f t="shared" si="8"/>
        <v>131820.53215555317</v>
      </c>
      <c r="S194" s="1311"/>
      <c r="T194" s="1307"/>
      <c r="U194" s="1312"/>
      <c r="V194" s="1309"/>
      <c r="W194" s="1313"/>
      <c r="X194" s="1314"/>
      <c r="Y194" s="1314"/>
      <c r="Z194" s="1305"/>
      <c r="AA194" s="1293"/>
      <c r="AB194" s="1293"/>
      <c r="AC194" s="1293"/>
      <c r="AD194" s="1293"/>
      <c r="AE194" s="1293"/>
      <c r="AF194" s="1293"/>
      <c r="AG194" s="1293"/>
      <c r="AH194" s="1293"/>
    </row>
    <row r="195" spans="1:34" s="1306" customFormat="1" ht="41.25" customHeight="1" x14ac:dyDescent="0.2">
      <c r="A195" s="1293" t="str">
        <f t="shared" si="6"/>
        <v>05.17.01.07</v>
      </c>
      <c r="B195" s="1339">
        <v>187</v>
      </c>
      <c r="C195" s="1296" t="s">
        <v>1780</v>
      </c>
      <c r="D195" s="1307" t="s">
        <v>1402</v>
      </c>
      <c r="E195" s="1307"/>
      <c r="F195" s="1296" t="s">
        <v>1841</v>
      </c>
      <c r="G195" s="1307"/>
      <c r="H195" s="1296"/>
      <c r="I195" s="1296"/>
      <c r="J195" s="1296"/>
      <c r="K195" s="1296"/>
      <c r="L195" s="1296"/>
      <c r="M195" s="1295">
        <v>5</v>
      </c>
      <c r="N195" s="1307">
        <v>2018</v>
      </c>
      <c r="O195" s="1307" t="s">
        <v>81</v>
      </c>
      <c r="P195" s="1308">
        <v>645920.60756221053</v>
      </c>
      <c r="Q195" s="1340"/>
      <c r="R195" s="1315">
        <f t="shared" si="8"/>
        <v>129184.1215124421</v>
      </c>
      <c r="S195" s="1311"/>
      <c r="T195" s="1307"/>
      <c r="U195" s="1312"/>
      <c r="V195" s="1309"/>
      <c r="W195" s="1313"/>
      <c r="X195" s="1314"/>
      <c r="Y195" s="1314"/>
      <c r="Z195" s="1305"/>
      <c r="AA195" s="1293"/>
      <c r="AB195" s="1293"/>
      <c r="AC195" s="1293"/>
      <c r="AD195" s="1293"/>
      <c r="AE195" s="1293"/>
      <c r="AF195" s="1293"/>
      <c r="AG195" s="1293"/>
      <c r="AH195" s="1293"/>
    </row>
    <row r="196" spans="1:34" s="1306" customFormat="1" ht="41.25" customHeight="1" x14ac:dyDescent="0.2">
      <c r="A196" s="1293" t="str">
        <f t="shared" si="6"/>
        <v>05.17.01.07</v>
      </c>
      <c r="B196" s="1339">
        <v>188</v>
      </c>
      <c r="C196" s="1296" t="s">
        <v>1772</v>
      </c>
      <c r="D196" s="1307" t="s">
        <v>1405</v>
      </c>
      <c r="E196" s="1307"/>
      <c r="F196" s="1296" t="s">
        <v>1842</v>
      </c>
      <c r="G196" s="1307"/>
      <c r="H196" s="1296"/>
      <c r="I196" s="1296"/>
      <c r="J196" s="1296"/>
      <c r="K196" s="1296"/>
      <c r="L196" s="1296"/>
      <c r="M196" s="1295">
        <v>5</v>
      </c>
      <c r="N196" s="1307">
        <v>2018</v>
      </c>
      <c r="O196" s="1307" t="s">
        <v>81</v>
      </c>
      <c r="P196" s="1308">
        <v>1014004.0935042551</v>
      </c>
      <c r="Q196" s="1340"/>
      <c r="R196" s="1315">
        <f t="shared" si="8"/>
        <v>202800.818700851</v>
      </c>
      <c r="S196" s="1311"/>
      <c r="T196" s="1307"/>
      <c r="U196" s="1312"/>
      <c r="V196" s="1309"/>
      <c r="W196" s="1313"/>
      <c r="X196" s="1314"/>
      <c r="Y196" s="1314"/>
      <c r="Z196" s="1305"/>
      <c r="AA196" s="1293"/>
      <c r="AB196" s="1293"/>
      <c r="AC196" s="1293"/>
      <c r="AD196" s="1293"/>
      <c r="AE196" s="1293"/>
      <c r="AF196" s="1293"/>
      <c r="AG196" s="1293"/>
      <c r="AH196" s="1293"/>
    </row>
    <row r="197" spans="1:34" s="1306" customFormat="1" ht="41.25" customHeight="1" x14ac:dyDescent="0.2">
      <c r="A197" s="1293" t="str">
        <f t="shared" si="6"/>
        <v>05.17.01.07</v>
      </c>
      <c r="B197" s="1339">
        <v>189</v>
      </c>
      <c r="C197" s="1296" t="s">
        <v>1772</v>
      </c>
      <c r="D197" s="1307" t="s">
        <v>1405</v>
      </c>
      <c r="E197" s="1307"/>
      <c r="F197" s="1296" t="s">
        <v>1843</v>
      </c>
      <c r="G197" s="1307"/>
      <c r="H197" s="1296"/>
      <c r="I197" s="1296"/>
      <c r="J197" s="1296"/>
      <c r="K197" s="1296"/>
      <c r="L197" s="1296"/>
      <c r="M197" s="1295">
        <v>10</v>
      </c>
      <c r="N197" s="1307">
        <v>2018</v>
      </c>
      <c r="O197" s="1307" t="s">
        <v>81</v>
      </c>
      <c r="P197" s="1308">
        <v>1652826.6724119359</v>
      </c>
      <c r="Q197" s="1340"/>
      <c r="R197" s="1315">
        <f t="shared" si="8"/>
        <v>165282.66724119359</v>
      </c>
      <c r="S197" s="1311"/>
      <c r="T197" s="1307"/>
      <c r="U197" s="1312"/>
      <c r="V197" s="1309"/>
      <c r="W197" s="1313"/>
      <c r="X197" s="1314"/>
      <c r="Y197" s="1314"/>
      <c r="Z197" s="1305"/>
      <c r="AA197" s="1293"/>
      <c r="AB197" s="1293"/>
      <c r="AC197" s="1293"/>
      <c r="AD197" s="1293"/>
      <c r="AE197" s="1293"/>
      <c r="AF197" s="1293"/>
      <c r="AG197" s="1293"/>
      <c r="AH197" s="1293"/>
    </row>
    <row r="198" spans="1:34" s="1306" customFormat="1" ht="41.25" customHeight="1" x14ac:dyDescent="0.2">
      <c r="A198" s="1293" t="str">
        <f t="shared" si="6"/>
        <v>05.17.01.07</v>
      </c>
      <c r="B198" s="1339">
        <v>190</v>
      </c>
      <c r="C198" s="1296" t="s">
        <v>1772</v>
      </c>
      <c r="D198" s="1307" t="s">
        <v>1405</v>
      </c>
      <c r="E198" s="1307"/>
      <c r="F198" s="1296" t="s">
        <v>1844</v>
      </c>
      <c r="G198" s="1307"/>
      <c r="H198" s="1296"/>
      <c r="I198" s="1296"/>
      <c r="J198" s="1296"/>
      <c r="K198" s="1296"/>
      <c r="L198" s="1296"/>
      <c r="M198" s="1295">
        <v>5</v>
      </c>
      <c r="N198" s="1307">
        <v>2018</v>
      </c>
      <c r="O198" s="1307" t="s">
        <v>81</v>
      </c>
      <c r="P198" s="1308">
        <v>659102.66077776579</v>
      </c>
      <c r="Q198" s="1340"/>
      <c r="R198" s="1315">
        <f t="shared" si="8"/>
        <v>131820.53215555317</v>
      </c>
      <c r="S198" s="1311"/>
      <c r="T198" s="1307"/>
      <c r="U198" s="1312"/>
      <c r="V198" s="1309"/>
      <c r="W198" s="1313"/>
      <c r="X198" s="1314"/>
      <c r="Y198" s="1314"/>
      <c r="Z198" s="1305"/>
      <c r="AA198" s="1293"/>
      <c r="AB198" s="1293"/>
      <c r="AC198" s="1293"/>
      <c r="AD198" s="1293"/>
      <c r="AE198" s="1293"/>
      <c r="AF198" s="1293"/>
      <c r="AG198" s="1293"/>
      <c r="AH198" s="1293"/>
    </row>
    <row r="199" spans="1:34" s="1306" customFormat="1" ht="41.25" customHeight="1" x14ac:dyDescent="0.2">
      <c r="A199" s="1293" t="str">
        <f t="shared" si="6"/>
        <v>05.17.01.07</v>
      </c>
      <c r="B199" s="1339">
        <v>191</v>
      </c>
      <c r="C199" s="1296" t="s">
        <v>1772</v>
      </c>
      <c r="D199" s="1307" t="s">
        <v>1405</v>
      </c>
      <c r="E199" s="1307"/>
      <c r="F199" s="1296" t="s">
        <v>1845</v>
      </c>
      <c r="G199" s="1307"/>
      <c r="H199" s="1296"/>
      <c r="I199" s="1296"/>
      <c r="J199" s="1296"/>
      <c r="K199" s="1296"/>
      <c r="L199" s="1296"/>
      <c r="M199" s="1295">
        <v>10</v>
      </c>
      <c r="N199" s="1307">
        <v>2018</v>
      </c>
      <c r="O199" s="1307" t="s">
        <v>81</v>
      </c>
      <c r="P199" s="1308">
        <v>1357751.4812021975</v>
      </c>
      <c r="Q199" s="1340"/>
      <c r="R199" s="1315">
        <f t="shared" si="8"/>
        <v>135775.14812021976</v>
      </c>
      <c r="S199" s="1311"/>
      <c r="T199" s="1307"/>
      <c r="U199" s="1312"/>
      <c r="V199" s="1309"/>
      <c r="W199" s="1313"/>
      <c r="X199" s="1314"/>
      <c r="Y199" s="1314"/>
      <c r="Z199" s="1305"/>
      <c r="AA199" s="1293"/>
      <c r="AB199" s="1293"/>
      <c r="AC199" s="1293"/>
      <c r="AD199" s="1293"/>
      <c r="AE199" s="1293"/>
      <c r="AF199" s="1293"/>
      <c r="AG199" s="1293"/>
      <c r="AH199" s="1293"/>
    </row>
    <row r="200" spans="1:34" s="1306" customFormat="1" ht="41.25" customHeight="1" x14ac:dyDescent="0.2">
      <c r="A200" s="1293" t="str">
        <f t="shared" si="6"/>
        <v>05.17.01.07</v>
      </c>
      <c r="B200" s="1339">
        <v>192</v>
      </c>
      <c r="C200" s="1296" t="s">
        <v>1772</v>
      </c>
      <c r="D200" s="1307" t="s">
        <v>1405</v>
      </c>
      <c r="E200" s="1307"/>
      <c r="F200" s="1296" t="s">
        <v>1846</v>
      </c>
      <c r="G200" s="1307"/>
      <c r="H200" s="1296"/>
      <c r="I200" s="1296"/>
      <c r="J200" s="1296"/>
      <c r="K200" s="1296"/>
      <c r="L200" s="1296"/>
      <c r="M200" s="1295">
        <v>10</v>
      </c>
      <c r="N200" s="1307">
        <v>2018</v>
      </c>
      <c r="O200" s="1307" t="s">
        <v>81</v>
      </c>
      <c r="P200" s="1308">
        <v>4360217.6020682966</v>
      </c>
      <c r="Q200" s="1340"/>
      <c r="R200" s="1315">
        <f t="shared" si="8"/>
        <v>436021.76020682964</v>
      </c>
      <c r="S200" s="1311"/>
      <c r="T200" s="1307"/>
      <c r="U200" s="1312"/>
      <c r="V200" s="1309"/>
      <c r="W200" s="1313"/>
      <c r="X200" s="1314"/>
      <c r="Y200" s="1314"/>
      <c r="Z200" s="1305"/>
      <c r="AA200" s="1293"/>
      <c r="AB200" s="1293"/>
      <c r="AC200" s="1293"/>
      <c r="AD200" s="1293"/>
      <c r="AE200" s="1293"/>
      <c r="AF200" s="1293"/>
      <c r="AG200" s="1293"/>
      <c r="AH200" s="1293"/>
    </row>
    <row r="201" spans="1:34" s="1306" customFormat="1" ht="41.25" customHeight="1" x14ac:dyDescent="0.2">
      <c r="A201" s="1293" t="str">
        <f t="shared" si="6"/>
        <v>05.17.01.07</v>
      </c>
      <c r="B201" s="1339">
        <v>193</v>
      </c>
      <c r="C201" s="1296" t="s">
        <v>1772</v>
      </c>
      <c r="D201" s="1307" t="s">
        <v>1405</v>
      </c>
      <c r="E201" s="1307"/>
      <c r="F201" s="1296" t="s">
        <v>1847</v>
      </c>
      <c r="G201" s="1307"/>
      <c r="H201" s="1296"/>
      <c r="I201" s="1296"/>
      <c r="J201" s="1296"/>
      <c r="K201" s="1296"/>
      <c r="L201" s="1296"/>
      <c r="M201" s="1295">
        <v>10</v>
      </c>
      <c r="N201" s="1307">
        <v>2018</v>
      </c>
      <c r="O201" s="1307" t="s">
        <v>81</v>
      </c>
      <c r="P201" s="1308">
        <v>2230809.0057093613</v>
      </c>
      <c r="Q201" s="1340"/>
      <c r="R201" s="1315">
        <f t="shared" si="8"/>
        <v>223080.90057093612</v>
      </c>
      <c r="S201" s="1311"/>
      <c r="T201" s="1307"/>
      <c r="U201" s="1312"/>
      <c r="V201" s="1309"/>
      <c r="W201" s="1313"/>
      <c r="X201" s="1314"/>
      <c r="Y201" s="1314"/>
      <c r="Z201" s="1305"/>
      <c r="AA201" s="1293"/>
      <c r="AB201" s="1293"/>
      <c r="AC201" s="1293"/>
      <c r="AD201" s="1293"/>
      <c r="AE201" s="1293"/>
      <c r="AF201" s="1293"/>
      <c r="AG201" s="1293"/>
      <c r="AH201" s="1293"/>
    </row>
    <row r="202" spans="1:34" s="1306" customFormat="1" ht="51" customHeight="1" x14ac:dyDescent="0.2">
      <c r="A202" s="1293" t="str">
        <f t="shared" si="6"/>
        <v>05.17.01.01</v>
      </c>
      <c r="B202" s="1339">
        <v>194</v>
      </c>
      <c r="C202" s="1296" t="s">
        <v>1774</v>
      </c>
      <c r="D202" s="1307" t="s">
        <v>1329</v>
      </c>
      <c r="E202" s="1307"/>
      <c r="F202" s="1296" t="s">
        <v>1848</v>
      </c>
      <c r="G202" s="1307"/>
      <c r="H202" s="1296"/>
      <c r="I202" s="1296"/>
      <c r="J202" s="1296"/>
      <c r="K202" s="1296"/>
      <c r="L202" s="1296"/>
      <c r="M202" s="1295">
        <v>5</v>
      </c>
      <c r="N202" s="1307">
        <v>2018</v>
      </c>
      <c r="O202" s="1307" t="s">
        <v>81</v>
      </c>
      <c r="P202" s="1308">
        <v>1133656.5765377572</v>
      </c>
      <c r="Q202" s="1340"/>
      <c r="R202" s="1315">
        <f t="shared" si="8"/>
        <v>226731.31530755144</v>
      </c>
      <c r="S202" s="1311"/>
      <c r="T202" s="1307"/>
      <c r="U202" s="1312"/>
      <c r="V202" s="1309"/>
      <c r="W202" s="1313"/>
      <c r="X202" s="1314"/>
      <c r="Y202" s="1314"/>
      <c r="Z202" s="1305"/>
      <c r="AA202" s="1293"/>
      <c r="AB202" s="1293"/>
      <c r="AC202" s="1293"/>
      <c r="AD202" s="1293"/>
      <c r="AE202" s="1293"/>
      <c r="AF202" s="1293"/>
      <c r="AG202" s="1293"/>
      <c r="AH202" s="1293"/>
    </row>
    <row r="203" spans="1:34" s="1306" customFormat="1" ht="54" customHeight="1" x14ac:dyDescent="0.2">
      <c r="A203" s="1293" t="str">
        <f t="shared" si="6"/>
        <v>05.17.01.07</v>
      </c>
      <c r="B203" s="1339">
        <v>195</v>
      </c>
      <c r="C203" s="1296" t="s">
        <v>1776</v>
      </c>
      <c r="D203" s="1307" t="s">
        <v>1303</v>
      </c>
      <c r="E203" s="1307"/>
      <c r="F203" s="1296" t="s">
        <v>1849</v>
      </c>
      <c r="G203" s="1307"/>
      <c r="H203" s="1296"/>
      <c r="I203" s="1296"/>
      <c r="J203" s="1296"/>
      <c r="K203" s="1296"/>
      <c r="L203" s="1296"/>
      <c r="M203" s="1295">
        <v>5</v>
      </c>
      <c r="N203" s="1307">
        <v>2018</v>
      </c>
      <c r="O203" s="1307" t="s">
        <v>81</v>
      </c>
      <c r="P203" s="1308">
        <v>1749157.06129484</v>
      </c>
      <c r="Q203" s="1340"/>
      <c r="R203" s="1315">
        <f t="shared" si="8"/>
        <v>349831.41225896799</v>
      </c>
      <c r="S203" s="1311"/>
      <c r="T203" s="1307"/>
      <c r="U203" s="1312"/>
      <c r="V203" s="1309"/>
      <c r="W203" s="1313"/>
      <c r="X203" s="1314"/>
      <c r="Y203" s="1314"/>
      <c r="Z203" s="1305"/>
      <c r="AA203" s="1293"/>
      <c r="AB203" s="1293"/>
      <c r="AC203" s="1293"/>
      <c r="AD203" s="1293"/>
      <c r="AE203" s="1293"/>
      <c r="AF203" s="1293"/>
      <c r="AG203" s="1293"/>
      <c r="AH203" s="1293"/>
    </row>
    <row r="204" spans="1:34" s="1306" customFormat="1" ht="41.25" customHeight="1" x14ac:dyDescent="0.2">
      <c r="A204" s="1293" t="str">
        <f t="shared" si="6"/>
        <v>05.17.01.07</v>
      </c>
      <c r="B204" s="1339">
        <v>196</v>
      </c>
      <c r="C204" s="1296" t="s">
        <v>1780</v>
      </c>
      <c r="D204" s="1307" t="s">
        <v>1402</v>
      </c>
      <c r="E204" s="1307"/>
      <c r="F204" s="1296" t="s">
        <v>1850</v>
      </c>
      <c r="G204" s="1307"/>
      <c r="H204" s="1296"/>
      <c r="I204" s="1296"/>
      <c r="J204" s="1296"/>
      <c r="K204" s="1296"/>
      <c r="L204" s="1296"/>
      <c r="M204" s="1295">
        <v>5</v>
      </c>
      <c r="N204" s="1307">
        <v>2018</v>
      </c>
      <c r="O204" s="1307" t="s">
        <v>81</v>
      </c>
      <c r="P204" s="1308">
        <v>709802.86545297853</v>
      </c>
      <c r="Q204" s="1340"/>
      <c r="R204" s="1315">
        <f t="shared" si="8"/>
        <v>141960.57309059572</v>
      </c>
      <c r="S204" s="1311"/>
      <c r="T204" s="1307"/>
      <c r="U204" s="1312"/>
      <c r="V204" s="1309"/>
      <c r="W204" s="1313"/>
      <c r="X204" s="1314"/>
      <c r="Y204" s="1314"/>
      <c r="Z204" s="1305"/>
      <c r="AA204" s="1293"/>
      <c r="AB204" s="1293"/>
      <c r="AC204" s="1293"/>
      <c r="AD204" s="1293"/>
      <c r="AE204" s="1293"/>
      <c r="AF204" s="1293"/>
      <c r="AG204" s="1293"/>
      <c r="AH204" s="1293"/>
    </row>
    <row r="205" spans="1:34" s="1306" customFormat="1" ht="54" customHeight="1" x14ac:dyDescent="0.2">
      <c r="A205" s="1293" t="str">
        <f t="shared" ref="A205:A252" si="9">LEFT(D205,11)</f>
        <v>05.17.01.07</v>
      </c>
      <c r="B205" s="1339">
        <v>197</v>
      </c>
      <c r="C205" s="1296" t="s">
        <v>1780</v>
      </c>
      <c r="D205" s="1307" t="s">
        <v>1402</v>
      </c>
      <c r="E205" s="1307"/>
      <c r="F205" s="1296" t="s">
        <v>1851</v>
      </c>
      <c r="G205" s="1307"/>
      <c r="H205" s="1296"/>
      <c r="I205" s="1296"/>
      <c r="J205" s="1296"/>
      <c r="K205" s="1296"/>
      <c r="L205" s="1296"/>
      <c r="M205" s="1295">
        <v>5</v>
      </c>
      <c r="N205" s="1307">
        <v>2018</v>
      </c>
      <c r="O205" s="1307" t="s">
        <v>81</v>
      </c>
      <c r="P205" s="1308">
        <v>659102.66077776579</v>
      </c>
      <c r="Q205" s="1340"/>
      <c r="R205" s="1315">
        <f t="shared" si="8"/>
        <v>131820.53215555317</v>
      </c>
      <c r="S205" s="1311"/>
      <c r="T205" s="1307"/>
      <c r="U205" s="1312"/>
      <c r="V205" s="1309"/>
      <c r="W205" s="1313"/>
      <c r="X205" s="1314"/>
      <c r="Y205" s="1314"/>
      <c r="Z205" s="1305"/>
      <c r="AA205" s="1293"/>
      <c r="AB205" s="1293"/>
      <c r="AC205" s="1293"/>
      <c r="AD205" s="1293"/>
      <c r="AE205" s="1293"/>
      <c r="AF205" s="1293"/>
      <c r="AG205" s="1293"/>
      <c r="AH205" s="1293"/>
    </row>
    <row r="206" spans="1:34" s="1306" customFormat="1" ht="41.25" customHeight="1" x14ac:dyDescent="0.2">
      <c r="A206" s="1293" t="str">
        <f t="shared" si="9"/>
        <v>05.17.01.07</v>
      </c>
      <c r="B206" s="1339">
        <v>198</v>
      </c>
      <c r="C206" s="1296" t="s">
        <v>1780</v>
      </c>
      <c r="D206" s="1307" t="s">
        <v>1402</v>
      </c>
      <c r="E206" s="1307"/>
      <c r="F206" s="1296" t="s">
        <v>1852</v>
      </c>
      <c r="G206" s="1307"/>
      <c r="H206" s="1296"/>
      <c r="I206" s="1296"/>
      <c r="J206" s="1296"/>
      <c r="K206" s="1296"/>
      <c r="L206" s="1296"/>
      <c r="M206" s="1295">
        <v>5</v>
      </c>
      <c r="N206" s="1307">
        <v>2018</v>
      </c>
      <c r="O206" s="1307" t="s">
        <v>81</v>
      </c>
      <c r="P206" s="1308">
        <v>544013.1961650328</v>
      </c>
      <c r="Q206" s="1340"/>
      <c r="R206" s="1315">
        <f t="shared" ref="R206:R221" si="10">P206/M206</f>
        <v>108802.63923300656</v>
      </c>
      <c r="S206" s="1311"/>
      <c r="T206" s="1307"/>
      <c r="U206" s="1312"/>
      <c r="V206" s="1309"/>
      <c r="W206" s="1313"/>
      <c r="X206" s="1314"/>
      <c r="Y206" s="1314"/>
      <c r="Z206" s="1305"/>
      <c r="AA206" s="1293"/>
      <c r="AB206" s="1293"/>
      <c r="AC206" s="1293"/>
      <c r="AD206" s="1293"/>
      <c r="AE206" s="1293"/>
      <c r="AF206" s="1293"/>
      <c r="AG206" s="1293"/>
      <c r="AH206" s="1293"/>
    </row>
    <row r="207" spans="1:34" s="1306" customFormat="1" ht="41.25" customHeight="1" x14ac:dyDescent="0.2">
      <c r="A207" s="1293" t="str">
        <f t="shared" si="9"/>
        <v>05.17.01.07</v>
      </c>
      <c r="B207" s="1339">
        <v>199</v>
      </c>
      <c r="C207" s="1296" t="s">
        <v>1780</v>
      </c>
      <c r="D207" s="1307" t="s">
        <v>1402</v>
      </c>
      <c r="E207" s="1307"/>
      <c r="F207" s="1296" t="s">
        <v>1853</v>
      </c>
      <c r="G207" s="1307"/>
      <c r="H207" s="1296"/>
      <c r="I207" s="1296"/>
      <c r="J207" s="1296"/>
      <c r="K207" s="1296"/>
      <c r="L207" s="1296"/>
      <c r="M207" s="1295">
        <v>5</v>
      </c>
      <c r="N207" s="1307">
        <v>2018</v>
      </c>
      <c r="O207" s="1307" t="s">
        <v>81</v>
      </c>
      <c r="P207" s="1308">
        <v>659102.66077776579</v>
      </c>
      <c r="Q207" s="1340"/>
      <c r="R207" s="1315">
        <f t="shared" si="10"/>
        <v>131820.53215555317</v>
      </c>
      <c r="S207" s="1311"/>
      <c r="T207" s="1307"/>
      <c r="U207" s="1312"/>
      <c r="V207" s="1309"/>
      <c r="W207" s="1313"/>
      <c r="X207" s="1314"/>
      <c r="Y207" s="1314"/>
      <c r="Z207" s="1305"/>
      <c r="AA207" s="1293"/>
      <c r="AB207" s="1293"/>
      <c r="AC207" s="1293"/>
      <c r="AD207" s="1293"/>
      <c r="AE207" s="1293"/>
      <c r="AF207" s="1293"/>
      <c r="AG207" s="1293"/>
      <c r="AH207" s="1293"/>
    </row>
    <row r="208" spans="1:34" s="1306" customFormat="1" ht="41.25" customHeight="1" x14ac:dyDescent="0.2">
      <c r="A208" s="1293" t="str">
        <f t="shared" si="9"/>
        <v>05.17.01.07</v>
      </c>
      <c r="B208" s="1339">
        <v>200</v>
      </c>
      <c r="C208" s="1296" t="s">
        <v>1780</v>
      </c>
      <c r="D208" s="1307" t="s">
        <v>1402</v>
      </c>
      <c r="E208" s="1307"/>
      <c r="F208" s="1296" t="s">
        <v>1854</v>
      </c>
      <c r="G208" s="1307"/>
      <c r="H208" s="1296"/>
      <c r="I208" s="1296"/>
      <c r="J208" s="1296"/>
      <c r="K208" s="1296"/>
      <c r="L208" s="1296"/>
      <c r="M208" s="1295">
        <v>5</v>
      </c>
      <c r="N208" s="1307">
        <v>2018</v>
      </c>
      <c r="O208" s="1307" t="s">
        <v>81</v>
      </c>
      <c r="P208" s="1308">
        <v>669242.70171280834</v>
      </c>
      <c r="Q208" s="1340"/>
      <c r="R208" s="1315">
        <f t="shared" si="10"/>
        <v>133848.54034256167</v>
      </c>
      <c r="S208" s="1311"/>
      <c r="T208" s="1307"/>
      <c r="U208" s="1312"/>
      <c r="V208" s="1309"/>
      <c r="W208" s="1313"/>
      <c r="X208" s="1314"/>
      <c r="Y208" s="1314"/>
      <c r="Z208" s="1305"/>
      <c r="AA208" s="1293"/>
      <c r="AB208" s="1293"/>
      <c r="AC208" s="1293"/>
      <c r="AD208" s="1293"/>
      <c r="AE208" s="1293"/>
      <c r="AF208" s="1293"/>
      <c r="AG208" s="1293"/>
      <c r="AH208" s="1293"/>
    </row>
    <row r="209" spans="1:34" s="1306" customFormat="1" ht="41.25" customHeight="1" x14ac:dyDescent="0.2">
      <c r="A209" s="1293" t="str">
        <f t="shared" si="9"/>
        <v>05.17.01.07</v>
      </c>
      <c r="B209" s="1339">
        <v>201</v>
      </c>
      <c r="C209" s="1296" t="s">
        <v>1771</v>
      </c>
      <c r="D209" s="1307" t="s">
        <v>1309</v>
      </c>
      <c r="E209" s="1307"/>
      <c r="F209" s="1296" t="s">
        <v>1855</v>
      </c>
      <c r="G209" s="1307"/>
      <c r="H209" s="1296"/>
      <c r="I209" s="1296"/>
      <c r="J209" s="1296"/>
      <c r="K209" s="1296"/>
      <c r="L209" s="1296"/>
      <c r="M209" s="1295">
        <v>5</v>
      </c>
      <c r="N209" s="1307">
        <v>2018</v>
      </c>
      <c r="O209" s="1307" t="s">
        <v>81</v>
      </c>
      <c r="P209" s="1308">
        <v>1133656.5765377572</v>
      </c>
      <c r="Q209" s="1340"/>
      <c r="R209" s="1315">
        <f t="shared" si="10"/>
        <v>226731.31530755144</v>
      </c>
      <c r="S209" s="1311"/>
      <c r="T209" s="1307"/>
      <c r="U209" s="1312"/>
      <c r="V209" s="1309"/>
      <c r="W209" s="1313"/>
      <c r="X209" s="1314"/>
      <c r="Y209" s="1314"/>
      <c r="Z209" s="1305"/>
      <c r="AA209" s="1293"/>
      <c r="AB209" s="1293"/>
      <c r="AC209" s="1293"/>
      <c r="AD209" s="1293"/>
      <c r="AE209" s="1293"/>
      <c r="AF209" s="1293"/>
      <c r="AG209" s="1293"/>
      <c r="AH209" s="1293"/>
    </row>
    <row r="210" spans="1:34" s="1306" customFormat="1" ht="41.25" customHeight="1" x14ac:dyDescent="0.2">
      <c r="A210" s="1293" t="str">
        <f t="shared" si="9"/>
        <v>05.17.01.07</v>
      </c>
      <c r="B210" s="1339">
        <v>202</v>
      </c>
      <c r="C210" s="1296" t="s">
        <v>1775</v>
      </c>
      <c r="D210" s="1307" t="s">
        <v>1413</v>
      </c>
      <c r="E210" s="1307"/>
      <c r="F210" s="1296" t="s">
        <v>1856</v>
      </c>
      <c r="G210" s="1307"/>
      <c r="H210" s="1296"/>
      <c r="I210" s="1296"/>
      <c r="J210" s="1296"/>
      <c r="K210" s="1296"/>
      <c r="L210" s="1296"/>
      <c r="M210" s="1295">
        <v>5</v>
      </c>
      <c r="N210" s="1307">
        <v>2018</v>
      </c>
      <c r="O210" s="1307" t="s">
        <v>81</v>
      </c>
      <c r="P210" s="1308">
        <v>2217880.4535171818</v>
      </c>
      <c r="Q210" s="1340"/>
      <c r="R210" s="1315">
        <f t="shared" si="10"/>
        <v>443576.09070343635</v>
      </c>
      <c r="S210" s="1311"/>
      <c r="T210" s="1307"/>
      <c r="U210" s="1312"/>
      <c r="V210" s="1309"/>
      <c r="W210" s="1313"/>
      <c r="X210" s="1314"/>
      <c r="Y210" s="1314"/>
      <c r="Z210" s="1305"/>
      <c r="AA210" s="1293"/>
      <c r="AB210" s="1293"/>
      <c r="AC210" s="1293"/>
      <c r="AD210" s="1293"/>
      <c r="AE210" s="1293"/>
      <c r="AF210" s="1293"/>
      <c r="AG210" s="1293"/>
      <c r="AH210" s="1293"/>
    </row>
    <row r="211" spans="1:34" s="1306" customFormat="1" ht="41.25" customHeight="1" x14ac:dyDescent="0.2">
      <c r="A211" s="1293" t="str">
        <f t="shared" si="9"/>
        <v>05.17.01.01</v>
      </c>
      <c r="B211" s="1339">
        <v>203</v>
      </c>
      <c r="C211" s="1296" t="s">
        <v>1769</v>
      </c>
      <c r="D211" s="1307" t="s">
        <v>1310</v>
      </c>
      <c r="E211" s="1307"/>
      <c r="F211" s="1296" t="s">
        <v>1857</v>
      </c>
      <c r="G211" s="1307"/>
      <c r="H211" s="1296"/>
      <c r="I211" s="1296"/>
      <c r="J211" s="1296"/>
      <c r="K211" s="1296"/>
      <c r="L211" s="1296"/>
      <c r="M211" s="1295">
        <v>5</v>
      </c>
      <c r="N211" s="1307">
        <v>2018</v>
      </c>
      <c r="O211" s="1307" t="s">
        <v>81</v>
      </c>
      <c r="P211" s="1308">
        <v>1521006.1402563825</v>
      </c>
      <c r="Q211" s="1340"/>
      <c r="R211" s="1315">
        <f t="shared" si="10"/>
        <v>304201.22805127653</v>
      </c>
      <c r="S211" s="1311"/>
      <c r="T211" s="1307"/>
      <c r="U211" s="1312"/>
      <c r="V211" s="1309"/>
      <c r="W211" s="1313"/>
      <c r="X211" s="1314"/>
      <c r="Y211" s="1314"/>
      <c r="Z211" s="1305"/>
      <c r="AA211" s="1293"/>
      <c r="AB211" s="1293"/>
      <c r="AC211" s="1293"/>
      <c r="AD211" s="1293"/>
      <c r="AE211" s="1293"/>
      <c r="AF211" s="1293"/>
      <c r="AG211" s="1293"/>
      <c r="AH211" s="1293"/>
    </row>
    <row r="212" spans="1:34" s="1306" customFormat="1" ht="37.5" customHeight="1" x14ac:dyDescent="0.2">
      <c r="A212" s="1293" t="str">
        <f t="shared" si="9"/>
        <v>05.17.01.03</v>
      </c>
      <c r="B212" s="1339">
        <v>204</v>
      </c>
      <c r="C212" s="1296" t="s">
        <v>1768</v>
      </c>
      <c r="D212" s="1307" t="s">
        <v>1301</v>
      </c>
      <c r="E212" s="1307"/>
      <c r="F212" s="1296" t="s">
        <v>1858</v>
      </c>
      <c r="G212" s="1307"/>
      <c r="H212" s="1296"/>
      <c r="I212" s="1296"/>
      <c r="J212" s="1296"/>
      <c r="K212" s="1296"/>
      <c r="L212" s="1296"/>
      <c r="M212" s="1295">
        <v>5</v>
      </c>
      <c r="N212" s="1307">
        <v>2018</v>
      </c>
      <c r="O212" s="1307" t="s">
        <v>81</v>
      </c>
      <c r="P212" s="1308">
        <v>1285250.1885166434</v>
      </c>
      <c r="Q212" s="1340"/>
      <c r="R212" s="1315">
        <f t="shared" si="10"/>
        <v>257050.03770332868</v>
      </c>
      <c r="S212" s="1311"/>
      <c r="T212" s="1307"/>
      <c r="U212" s="1312"/>
      <c r="V212" s="1309"/>
      <c r="W212" s="1313"/>
      <c r="X212" s="1314"/>
      <c r="Y212" s="1314"/>
      <c r="Z212" s="1305"/>
      <c r="AA212" s="1293"/>
      <c r="AB212" s="1293"/>
      <c r="AC212" s="1293"/>
      <c r="AD212" s="1293"/>
      <c r="AE212" s="1293"/>
      <c r="AF212" s="1293"/>
      <c r="AG212" s="1293"/>
      <c r="AH212" s="1293"/>
    </row>
    <row r="213" spans="1:34" s="1306" customFormat="1" ht="37.5" customHeight="1" x14ac:dyDescent="0.2">
      <c r="A213" s="1293" t="str">
        <f t="shared" si="9"/>
        <v>05.17.01.01</v>
      </c>
      <c r="B213" s="1339"/>
      <c r="C213" s="1296" t="s">
        <v>1769</v>
      </c>
      <c r="D213" s="1307" t="s">
        <v>1310</v>
      </c>
      <c r="E213" s="1307"/>
      <c r="F213" s="1296" t="s">
        <v>1863</v>
      </c>
      <c r="G213" s="1307"/>
      <c r="H213" s="1296"/>
      <c r="I213" s="1296"/>
      <c r="J213" s="1296"/>
      <c r="K213" s="1296"/>
      <c r="L213" s="1296"/>
      <c r="M213" s="1295">
        <v>6</v>
      </c>
      <c r="N213" s="1307">
        <v>2019</v>
      </c>
      <c r="O213" s="1307" t="s">
        <v>81</v>
      </c>
      <c r="P213" s="1308">
        <v>639393.41411054111</v>
      </c>
      <c r="Q213" s="1340"/>
      <c r="R213" s="1315">
        <f t="shared" si="10"/>
        <v>106565.56901842351</v>
      </c>
      <c r="S213" s="1311"/>
      <c r="T213" s="1307"/>
      <c r="U213" s="1312"/>
      <c r="V213" s="1309"/>
      <c r="W213" s="1313"/>
      <c r="X213" s="1314"/>
      <c r="Y213" s="1314"/>
      <c r="Z213" s="1317"/>
      <c r="AA213" s="1293"/>
      <c r="AB213" s="1293"/>
      <c r="AC213" s="1293"/>
      <c r="AD213" s="1293"/>
      <c r="AE213" s="1293"/>
      <c r="AF213" s="1293"/>
      <c r="AG213" s="1293"/>
      <c r="AH213" s="1293"/>
    </row>
    <row r="214" spans="1:34" s="1306" customFormat="1" ht="37.5" customHeight="1" x14ac:dyDescent="0.2">
      <c r="A214" s="1293" t="str">
        <f t="shared" si="9"/>
        <v>05.17.01.01</v>
      </c>
      <c r="B214" s="1339"/>
      <c r="C214" s="1318" t="s">
        <v>1774</v>
      </c>
      <c r="D214" s="1307" t="s">
        <v>1329</v>
      </c>
      <c r="E214" s="1307"/>
      <c r="F214" s="1296" t="s">
        <v>1864</v>
      </c>
      <c r="G214" s="1307"/>
      <c r="H214" s="1296"/>
      <c r="I214" s="1296"/>
      <c r="J214" s="1296"/>
      <c r="K214" s="1296"/>
      <c r="L214" s="1296"/>
      <c r="M214" s="1295">
        <v>6</v>
      </c>
      <c r="N214" s="1307">
        <v>2019</v>
      </c>
      <c r="O214" s="1307" t="s">
        <v>81</v>
      </c>
      <c r="P214" s="1308">
        <v>639393.41411054111</v>
      </c>
      <c r="Q214" s="1340"/>
      <c r="R214" s="1315">
        <f t="shared" si="10"/>
        <v>106565.56901842351</v>
      </c>
      <c r="S214" s="1311"/>
      <c r="T214" s="1307"/>
      <c r="U214" s="1312"/>
      <c r="V214" s="1309"/>
      <c r="W214" s="1313"/>
      <c r="X214" s="1314"/>
      <c r="Y214" s="1314"/>
      <c r="Z214" s="1317"/>
      <c r="AA214" s="1293"/>
      <c r="AB214" s="1293"/>
      <c r="AC214" s="1293"/>
      <c r="AD214" s="1293"/>
      <c r="AE214" s="1293"/>
      <c r="AF214" s="1293"/>
      <c r="AG214" s="1293"/>
      <c r="AH214" s="1293"/>
    </row>
    <row r="215" spans="1:34" s="1306" customFormat="1" ht="37.5" customHeight="1" x14ac:dyDescent="0.2">
      <c r="A215" s="1293" t="str">
        <f t="shared" si="9"/>
        <v>05.17.01.09</v>
      </c>
      <c r="B215" s="1339"/>
      <c r="C215" s="1296" t="s">
        <v>2259</v>
      </c>
      <c r="D215" s="1307" t="s">
        <v>2258</v>
      </c>
      <c r="E215" s="1307"/>
      <c r="F215" s="1296" t="s">
        <v>1867</v>
      </c>
      <c r="G215" s="1307"/>
      <c r="H215" s="1296"/>
      <c r="I215" s="1296"/>
      <c r="J215" s="1296"/>
      <c r="K215" s="1296"/>
      <c r="L215" s="1296"/>
      <c r="M215" s="1295">
        <v>6</v>
      </c>
      <c r="N215" s="1307">
        <v>2019</v>
      </c>
      <c r="O215" s="1307" t="s">
        <v>81</v>
      </c>
      <c r="P215" s="1308">
        <v>667298.62952713016</v>
      </c>
      <c r="Q215" s="1340"/>
      <c r="R215" s="1315">
        <f t="shared" si="10"/>
        <v>111216.43825452169</v>
      </c>
      <c r="S215" s="1311"/>
      <c r="T215" s="1307"/>
      <c r="U215" s="1312"/>
      <c r="V215" s="1309"/>
      <c r="W215" s="1313"/>
      <c r="X215" s="1314"/>
      <c r="Y215" s="1314"/>
      <c r="Z215" s="1317"/>
      <c r="AA215" s="1293"/>
      <c r="AB215" s="1293"/>
      <c r="AC215" s="1293"/>
      <c r="AD215" s="1293"/>
      <c r="AE215" s="1293"/>
      <c r="AF215" s="1293"/>
      <c r="AG215" s="1293"/>
      <c r="AH215" s="1293"/>
    </row>
    <row r="216" spans="1:34" s="1306" customFormat="1" ht="37.5" customHeight="1" x14ac:dyDescent="0.2">
      <c r="A216" s="1293" t="str">
        <f t="shared" si="9"/>
        <v>05.17.01.01</v>
      </c>
      <c r="B216" s="1339"/>
      <c r="C216" s="1296" t="s">
        <v>1769</v>
      </c>
      <c r="D216" s="1307" t="s">
        <v>1310</v>
      </c>
      <c r="E216" s="1307"/>
      <c r="F216" s="1296" t="s">
        <v>1875</v>
      </c>
      <c r="G216" s="1307"/>
      <c r="H216" s="1296"/>
      <c r="I216" s="1296"/>
      <c r="J216" s="1296"/>
      <c r="K216" s="1296"/>
      <c r="L216" s="1296"/>
      <c r="M216" s="1295">
        <v>6</v>
      </c>
      <c r="N216" s="1307">
        <v>2019</v>
      </c>
      <c r="O216" s="1307" t="s">
        <v>81</v>
      </c>
      <c r="P216" s="1308">
        <v>734028.4924798432</v>
      </c>
      <c r="Q216" s="1340"/>
      <c r="R216" s="1315">
        <f t="shared" si="10"/>
        <v>122338.08207997387</v>
      </c>
      <c r="S216" s="1311"/>
      <c r="T216" s="1307"/>
      <c r="U216" s="1312"/>
      <c r="V216" s="1309"/>
      <c r="W216" s="1313"/>
      <c r="X216" s="1314"/>
      <c r="Y216" s="1314"/>
      <c r="Z216" s="1317"/>
      <c r="AA216" s="1293"/>
      <c r="AB216" s="1293"/>
      <c r="AC216" s="1293"/>
      <c r="AD216" s="1293"/>
      <c r="AE216" s="1293"/>
      <c r="AF216" s="1293"/>
      <c r="AG216" s="1293"/>
      <c r="AH216" s="1293"/>
    </row>
    <row r="217" spans="1:34" s="1306" customFormat="1" ht="37.5" customHeight="1" x14ac:dyDescent="0.2">
      <c r="A217" s="1293" t="str">
        <f t="shared" si="9"/>
        <v>05.17.01.01</v>
      </c>
      <c r="B217" s="1339"/>
      <c r="C217" s="1296" t="s">
        <v>1769</v>
      </c>
      <c r="D217" s="1307" t="s">
        <v>1310</v>
      </c>
      <c r="E217" s="1307"/>
      <c r="F217" s="1296" t="s">
        <v>1876</v>
      </c>
      <c r="G217" s="1307"/>
      <c r="H217" s="1296"/>
      <c r="I217" s="1296"/>
      <c r="J217" s="1296"/>
      <c r="K217" s="1296"/>
      <c r="L217" s="1296"/>
      <c r="M217" s="1295">
        <v>6</v>
      </c>
      <c r="N217" s="1307">
        <v>2019</v>
      </c>
      <c r="O217" s="1307" t="s">
        <v>81</v>
      </c>
      <c r="P217" s="1308">
        <v>734028.4924798432</v>
      </c>
      <c r="Q217" s="1340"/>
      <c r="R217" s="1315">
        <f t="shared" si="10"/>
        <v>122338.08207997387</v>
      </c>
      <c r="S217" s="1311"/>
      <c r="T217" s="1307"/>
      <c r="U217" s="1312"/>
      <c r="V217" s="1309"/>
      <c r="W217" s="1313"/>
      <c r="X217" s="1314"/>
      <c r="Y217" s="1314"/>
      <c r="Z217" s="1317"/>
      <c r="AA217" s="1293"/>
      <c r="AB217" s="1293"/>
      <c r="AC217" s="1293"/>
      <c r="AD217" s="1293"/>
      <c r="AE217" s="1293"/>
      <c r="AF217" s="1293"/>
      <c r="AG217" s="1293"/>
      <c r="AH217" s="1293"/>
    </row>
    <row r="218" spans="1:34" s="1306" customFormat="1" ht="37.5" customHeight="1" x14ac:dyDescent="0.2">
      <c r="A218" s="1293" t="str">
        <f t="shared" si="9"/>
        <v>05.17.01.01</v>
      </c>
      <c r="B218" s="1339"/>
      <c r="C218" s="1296" t="s">
        <v>1769</v>
      </c>
      <c r="D218" s="1307" t="s">
        <v>1310</v>
      </c>
      <c r="E218" s="1307"/>
      <c r="F218" s="1296" t="s">
        <v>1877</v>
      </c>
      <c r="G218" s="1307"/>
      <c r="H218" s="1296"/>
      <c r="I218" s="1296"/>
      <c r="J218" s="1296"/>
      <c r="K218" s="1296"/>
      <c r="L218" s="1296"/>
      <c r="M218" s="1295">
        <v>6</v>
      </c>
      <c r="N218" s="1307">
        <v>2019</v>
      </c>
      <c r="O218" s="1307" t="s">
        <v>81</v>
      </c>
      <c r="P218" s="1308">
        <v>633933.69805077359</v>
      </c>
      <c r="Q218" s="1340"/>
      <c r="R218" s="1315">
        <f t="shared" si="10"/>
        <v>105655.6163417956</v>
      </c>
      <c r="S218" s="1311"/>
      <c r="T218" s="1307"/>
      <c r="U218" s="1312"/>
      <c r="V218" s="1309"/>
      <c r="W218" s="1313"/>
      <c r="X218" s="1314"/>
      <c r="Y218" s="1314"/>
      <c r="Z218" s="1317"/>
      <c r="AA218" s="1293"/>
      <c r="AB218" s="1293"/>
      <c r="AC218" s="1293"/>
      <c r="AD218" s="1293"/>
      <c r="AE218" s="1293"/>
      <c r="AF218" s="1293"/>
      <c r="AG218" s="1293"/>
      <c r="AH218" s="1293"/>
    </row>
    <row r="219" spans="1:34" s="1306" customFormat="1" ht="37.5" customHeight="1" x14ac:dyDescent="0.2">
      <c r="A219" s="1293" t="str">
        <f t="shared" si="9"/>
        <v>05.17.01.01</v>
      </c>
      <c r="B219" s="1339"/>
      <c r="C219" s="1296" t="s">
        <v>1769</v>
      </c>
      <c r="D219" s="1307" t="s">
        <v>1310</v>
      </c>
      <c r="E219" s="1307"/>
      <c r="F219" s="1296" t="s">
        <v>1878</v>
      </c>
      <c r="G219" s="1307"/>
      <c r="H219" s="1296"/>
      <c r="I219" s="1296"/>
      <c r="J219" s="1296"/>
      <c r="K219" s="1296"/>
      <c r="L219" s="1296"/>
      <c r="M219" s="1295">
        <v>6</v>
      </c>
      <c r="N219" s="1307">
        <v>2019</v>
      </c>
      <c r="O219" s="1307" t="s">
        <v>81</v>
      </c>
      <c r="P219" s="1308">
        <v>667298.62952713016</v>
      </c>
      <c r="Q219" s="1340"/>
      <c r="R219" s="1315">
        <f t="shared" si="10"/>
        <v>111216.43825452169</v>
      </c>
      <c r="S219" s="1311"/>
      <c r="T219" s="1307"/>
      <c r="U219" s="1312"/>
      <c r="V219" s="1309"/>
      <c r="W219" s="1313"/>
      <c r="X219" s="1314"/>
      <c r="Y219" s="1314"/>
      <c r="Z219" s="1317"/>
      <c r="AA219" s="1293"/>
      <c r="AB219" s="1293"/>
      <c r="AC219" s="1293"/>
      <c r="AD219" s="1293"/>
      <c r="AE219" s="1293"/>
      <c r="AF219" s="1293"/>
      <c r="AG219" s="1293"/>
      <c r="AH219" s="1293"/>
    </row>
    <row r="220" spans="1:34" s="1306" customFormat="1" ht="37.5" customHeight="1" x14ac:dyDescent="0.2">
      <c r="A220" s="1293" t="str">
        <f t="shared" si="9"/>
        <v>05.17.01.01</v>
      </c>
      <c r="B220" s="1339"/>
      <c r="C220" s="1296" t="s">
        <v>1769</v>
      </c>
      <c r="D220" s="1307" t="s">
        <v>1310</v>
      </c>
      <c r="E220" s="1307"/>
      <c r="F220" s="1296" t="s">
        <v>1879</v>
      </c>
      <c r="G220" s="1307"/>
      <c r="H220" s="1296"/>
      <c r="I220" s="1296"/>
      <c r="J220" s="1296"/>
      <c r="K220" s="1296"/>
      <c r="L220" s="1296"/>
      <c r="M220" s="1295">
        <v>6</v>
      </c>
      <c r="N220" s="1307">
        <v>2019</v>
      </c>
      <c r="O220" s="1307" t="s">
        <v>81</v>
      </c>
      <c r="P220" s="1308">
        <v>727962.14130232378</v>
      </c>
      <c r="Q220" s="1340"/>
      <c r="R220" s="1315">
        <f t="shared" si="10"/>
        <v>121327.0235503873</v>
      </c>
      <c r="S220" s="1311"/>
      <c r="T220" s="1307"/>
      <c r="U220" s="1312"/>
      <c r="V220" s="1309"/>
      <c r="W220" s="1313"/>
      <c r="X220" s="1314"/>
      <c r="Y220" s="1314"/>
      <c r="Z220" s="1317"/>
      <c r="AA220" s="1293"/>
      <c r="AB220" s="1293"/>
      <c r="AC220" s="1293"/>
      <c r="AD220" s="1293"/>
      <c r="AE220" s="1293"/>
      <c r="AF220" s="1293"/>
      <c r="AG220" s="1293"/>
      <c r="AH220" s="1293"/>
    </row>
    <row r="221" spans="1:34" s="1306" customFormat="1" ht="37.5" customHeight="1" x14ac:dyDescent="0.2">
      <c r="A221" s="1293" t="str">
        <f t="shared" si="9"/>
        <v>05.17.01.01</v>
      </c>
      <c r="B221" s="1339"/>
      <c r="C221" s="1296" t="s">
        <v>1769</v>
      </c>
      <c r="D221" s="1307" t="s">
        <v>1310</v>
      </c>
      <c r="E221" s="1307"/>
      <c r="F221" s="1296" t="s">
        <v>1880</v>
      </c>
      <c r="G221" s="1307"/>
      <c r="H221" s="1296"/>
      <c r="I221" s="1296"/>
      <c r="J221" s="1296"/>
      <c r="K221" s="1296"/>
      <c r="L221" s="1296"/>
      <c r="M221" s="1295">
        <v>6</v>
      </c>
      <c r="N221" s="1307">
        <v>2019</v>
      </c>
      <c r="O221" s="1307" t="s">
        <v>81</v>
      </c>
      <c r="P221" s="1308">
        <v>667298.62952713016</v>
      </c>
      <c r="Q221" s="1340"/>
      <c r="R221" s="1315">
        <f t="shared" si="10"/>
        <v>111216.43825452169</v>
      </c>
      <c r="S221" s="1311"/>
      <c r="T221" s="1307"/>
      <c r="U221" s="1312"/>
      <c r="V221" s="1309"/>
      <c r="W221" s="1313"/>
      <c r="X221" s="1314"/>
      <c r="Y221" s="1314"/>
      <c r="Z221" s="1317"/>
      <c r="AA221" s="1293"/>
      <c r="AB221" s="1293"/>
      <c r="AC221" s="1293"/>
      <c r="AD221" s="1293"/>
      <c r="AE221" s="1293"/>
      <c r="AF221" s="1293"/>
      <c r="AG221" s="1293"/>
      <c r="AH221" s="1293"/>
    </row>
    <row r="222" spans="1:34" s="1306" customFormat="1" ht="60" customHeight="1" x14ac:dyDescent="0.2">
      <c r="A222" s="1293" t="str">
        <f t="shared" si="9"/>
        <v>05.17.01.01</v>
      </c>
      <c r="B222" s="1339"/>
      <c r="C222" s="1318" t="s">
        <v>1774</v>
      </c>
      <c r="D222" s="1307" t="s">
        <v>1329</v>
      </c>
      <c r="E222" s="1307"/>
      <c r="F222" s="1296" t="s">
        <v>2069</v>
      </c>
      <c r="G222" s="1307"/>
      <c r="H222" s="1296"/>
      <c r="I222" s="1296"/>
      <c r="J222" s="1296"/>
      <c r="K222" s="1296"/>
      <c r="L222" s="1296"/>
      <c r="M222" s="1295">
        <v>6</v>
      </c>
      <c r="N222" s="1307">
        <v>2019</v>
      </c>
      <c r="O222" s="1307" t="s">
        <v>81</v>
      </c>
      <c r="P222" s="1308">
        <v>606635.11775193654</v>
      </c>
      <c r="Q222" s="1340"/>
      <c r="R222" s="1315">
        <f t="shared" ref="R222" si="11">P222/M222</f>
        <v>101105.85295865609</v>
      </c>
      <c r="S222" s="1311"/>
      <c r="T222" s="1307"/>
      <c r="U222" s="1312"/>
      <c r="V222" s="1309"/>
      <c r="W222" s="1313"/>
      <c r="X222" s="1314"/>
      <c r="Y222" s="1314"/>
      <c r="Z222" s="1317"/>
      <c r="AA222" s="1293"/>
      <c r="AB222" s="1293"/>
      <c r="AC222" s="1293"/>
      <c r="AD222" s="1293"/>
      <c r="AE222" s="1293"/>
      <c r="AF222" s="1293"/>
      <c r="AG222" s="1293"/>
      <c r="AH222" s="1293"/>
    </row>
    <row r="223" spans="1:34" s="1306" customFormat="1" ht="68" customHeight="1" x14ac:dyDescent="0.2">
      <c r="A223" s="1293" t="str">
        <f t="shared" si="9"/>
        <v>05.17.01.01</v>
      </c>
      <c r="B223" s="1339"/>
      <c r="C223" s="1296" t="s">
        <v>1769</v>
      </c>
      <c r="D223" s="1307" t="s">
        <v>1310</v>
      </c>
      <c r="E223" s="1307"/>
      <c r="F223" s="1296" t="s">
        <v>2197</v>
      </c>
      <c r="G223" s="1307"/>
      <c r="H223" s="1296"/>
      <c r="I223" s="1296"/>
      <c r="J223" s="1296"/>
      <c r="K223" s="1296"/>
      <c r="L223" s="1296"/>
      <c r="M223" s="1295">
        <v>6</v>
      </c>
      <c r="N223" s="1307">
        <v>2019</v>
      </c>
      <c r="O223" s="1307" t="s">
        <v>81</v>
      </c>
      <c r="P223" s="1308">
        <v>2505403.0363154979</v>
      </c>
      <c r="Q223" s="1340"/>
      <c r="R223" s="1315">
        <f t="shared" ref="R223:R252" si="12">P223/M223</f>
        <v>417567.17271924968</v>
      </c>
      <c r="S223" s="1311"/>
      <c r="T223" s="1307"/>
      <c r="U223" s="1312"/>
      <c r="V223" s="1309"/>
      <c r="W223" s="1313"/>
      <c r="X223" s="1314"/>
      <c r="Y223" s="1314"/>
      <c r="Z223" s="1317"/>
      <c r="AA223" s="1293"/>
      <c r="AB223" s="1293"/>
      <c r="AC223" s="1293"/>
      <c r="AD223" s="1293"/>
      <c r="AE223" s="1293"/>
      <c r="AF223" s="1293"/>
      <c r="AG223" s="1293"/>
      <c r="AH223" s="1293"/>
    </row>
    <row r="224" spans="1:34" s="1306" customFormat="1" ht="91" customHeight="1" x14ac:dyDescent="0.2">
      <c r="A224" s="1293" t="str">
        <f t="shared" si="9"/>
        <v>05.17.01.01</v>
      </c>
      <c r="B224" s="1339"/>
      <c r="C224" s="1296" t="s">
        <v>1769</v>
      </c>
      <c r="D224" s="1307" t="s">
        <v>1310</v>
      </c>
      <c r="E224" s="1307"/>
      <c r="F224" s="1296" t="s">
        <v>2198</v>
      </c>
      <c r="G224" s="1307"/>
      <c r="H224" s="1296"/>
      <c r="I224" s="1296"/>
      <c r="J224" s="1296"/>
      <c r="K224" s="1296"/>
      <c r="L224" s="1296"/>
      <c r="M224" s="1295">
        <v>6</v>
      </c>
      <c r="N224" s="1307">
        <v>2019</v>
      </c>
      <c r="O224" s="1307" t="s">
        <v>81</v>
      </c>
      <c r="P224" s="1308">
        <v>2262748.989214723</v>
      </c>
      <c r="Q224" s="1340"/>
      <c r="R224" s="1315">
        <f t="shared" si="12"/>
        <v>377124.83153578715</v>
      </c>
      <c r="S224" s="1311"/>
      <c r="T224" s="1307"/>
      <c r="U224" s="1312"/>
      <c r="V224" s="1309"/>
      <c r="W224" s="1313"/>
      <c r="X224" s="1314"/>
      <c r="Y224" s="1314"/>
      <c r="Z224" s="1317"/>
      <c r="AA224" s="1293"/>
      <c r="AB224" s="1293"/>
      <c r="AC224" s="1293"/>
      <c r="AD224" s="1293"/>
      <c r="AE224" s="1293"/>
      <c r="AF224" s="1293"/>
      <c r="AG224" s="1293"/>
      <c r="AH224" s="1293"/>
    </row>
    <row r="225" spans="1:34" s="1306" customFormat="1" ht="80" customHeight="1" x14ac:dyDescent="0.2">
      <c r="A225" s="1293" t="str">
        <f t="shared" si="9"/>
        <v>05.17.01.01</v>
      </c>
      <c r="B225" s="1339"/>
      <c r="C225" s="1296" t="s">
        <v>1769</v>
      </c>
      <c r="D225" s="1307" t="s">
        <v>1310</v>
      </c>
      <c r="E225" s="1307"/>
      <c r="F225" s="1296" t="s">
        <v>2199</v>
      </c>
      <c r="G225" s="1307"/>
      <c r="H225" s="1296"/>
      <c r="I225" s="1296"/>
      <c r="J225" s="1296"/>
      <c r="K225" s="1296"/>
      <c r="L225" s="1296"/>
      <c r="M225" s="1295">
        <v>6</v>
      </c>
      <c r="N225" s="1307">
        <v>2019</v>
      </c>
      <c r="O225" s="1307" t="s">
        <v>81</v>
      </c>
      <c r="P225" s="1308">
        <v>2487203.9827829394</v>
      </c>
      <c r="Q225" s="1340"/>
      <c r="R225" s="1315">
        <f t="shared" si="12"/>
        <v>414533.99713048991</v>
      </c>
      <c r="S225" s="1311"/>
      <c r="T225" s="1307"/>
      <c r="U225" s="1312"/>
      <c r="V225" s="1309"/>
      <c r="W225" s="1313"/>
      <c r="X225" s="1314"/>
      <c r="Y225" s="1314"/>
      <c r="Z225" s="1317"/>
      <c r="AA225" s="1293"/>
      <c r="AB225" s="1293"/>
      <c r="AC225" s="1293"/>
      <c r="AD225" s="1293"/>
      <c r="AE225" s="1293"/>
      <c r="AF225" s="1293"/>
      <c r="AG225" s="1293"/>
      <c r="AH225" s="1293"/>
    </row>
    <row r="226" spans="1:34" s="1306" customFormat="1" ht="76" customHeight="1" x14ac:dyDescent="0.2">
      <c r="A226" s="1293" t="str">
        <f t="shared" si="9"/>
        <v>05.17.01.01</v>
      </c>
      <c r="B226" s="1339"/>
      <c r="C226" s="1296" t="s">
        <v>1769</v>
      </c>
      <c r="D226" s="1307" t="s">
        <v>1310</v>
      </c>
      <c r="E226" s="1307"/>
      <c r="F226" s="1296" t="s">
        <v>2200</v>
      </c>
      <c r="G226" s="1307"/>
      <c r="H226" s="1296"/>
      <c r="I226" s="1296"/>
      <c r="J226" s="1296"/>
      <c r="K226" s="1296"/>
      <c r="L226" s="1296"/>
      <c r="M226" s="1295">
        <v>6</v>
      </c>
      <c r="N226" s="1307">
        <v>2019</v>
      </c>
      <c r="O226" s="1307" t="s">
        <v>81</v>
      </c>
      <c r="P226" s="1308">
        <v>2766256.1369488304</v>
      </c>
      <c r="Q226" s="1340"/>
      <c r="R226" s="1315">
        <f t="shared" si="12"/>
        <v>461042.68949147174</v>
      </c>
      <c r="S226" s="1311"/>
      <c r="T226" s="1307"/>
      <c r="U226" s="1312"/>
      <c r="V226" s="1309"/>
      <c r="W226" s="1313"/>
      <c r="X226" s="1314"/>
      <c r="Y226" s="1314"/>
      <c r="Z226" s="1317"/>
      <c r="AA226" s="1293"/>
      <c r="AB226" s="1293"/>
      <c r="AC226" s="1293"/>
      <c r="AD226" s="1293"/>
      <c r="AE226" s="1293"/>
      <c r="AF226" s="1293"/>
      <c r="AG226" s="1293"/>
      <c r="AH226" s="1293"/>
    </row>
    <row r="227" spans="1:34" s="1306" customFormat="1" ht="108" customHeight="1" x14ac:dyDescent="0.2">
      <c r="A227" s="1293" t="str">
        <f t="shared" si="9"/>
        <v>05.17.01.01</v>
      </c>
      <c r="B227" s="1339"/>
      <c r="C227" s="1296" t="s">
        <v>1769</v>
      </c>
      <c r="D227" s="1307" t="s">
        <v>1310</v>
      </c>
      <c r="E227" s="1307"/>
      <c r="F227" s="1296" t="s">
        <v>2201</v>
      </c>
      <c r="G227" s="1307"/>
      <c r="H227" s="1296"/>
      <c r="I227" s="1296"/>
      <c r="J227" s="1296"/>
      <c r="K227" s="1296"/>
      <c r="L227" s="1296"/>
      <c r="M227" s="1295">
        <v>6</v>
      </c>
      <c r="N227" s="1307">
        <v>2019</v>
      </c>
      <c r="O227" s="1307" t="s">
        <v>81</v>
      </c>
      <c r="P227" s="1308">
        <v>3172701.6658426276</v>
      </c>
      <c r="Q227" s="1340"/>
      <c r="R227" s="1315">
        <f t="shared" si="12"/>
        <v>528783.61097377131</v>
      </c>
      <c r="S227" s="1311"/>
      <c r="T227" s="1307"/>
      <c r="U227" s="1312"/>
      <c r="V227" s="1309"/>
      <c r="W227" s="1313"/>
      <c r="X227" s="1314"/>
      <c r="Y227" s="1314"/>
      <c r="Z227" s="1317"/>
      <c r="AA227" s="1293"/>
      <c r="AB227" s="1293"/>
      <c r="AC227" s="1293"/>
      <c r="AD227" s="1293"/>
      <c r="AE227" s="1293"/>
      <c r="AF227" s="1293"/>
      <c r="AG227" s="1293"/>
      <c r="AH227" s="1293"/>
    </row>
    <row r="228" spans="1:34" s="1306" customFormat="1" ht="60" customHeight="1" x14ac:dyDescent="0.2">
      <c r="A228" s="1293" t="str">
        <f t="shared" si="9"/>
        <v>05.17.01.01</v>
      </c>
      <c r="B228" s="1339"/>
      <c r="C228" s="1296" t="s">
        <v>1769</v>
      </c>
      <c r="D228" s="1307" t="s">
        <v>1310</v>
      </c>
      <c r="E228" s="1307"/>
      <c r="F228" s="1296" t="s">
        <v>2202</v>
      </c>
      <c r="G228" s="1307"/>
      <c r="H228" s="1296"/>
      <c r="I228" s="1296"/>
      <c r="J228" s="1296"/>
      <c r="K228" s="1296"/>
      <c r="L228" s="1296"/>
      <c r="M228" s="1295">
        <v>6</v>
      </c>
      <c r="N228" s="1307">
        <v>2019</v>
      </c>
      <c r="O228" s="1307" t="s">
        <v>81</v>
      </c>
      <c r="P228" s="1308">
        <v>2288834.2992780562</v>
      </c>
      <c r="Q228" s="1340"/>
      <c r="R228" s="1315">
        <f t="shared" si="12"/>
        <v>381472.38321300939</v>
      </c>
      <c r="S228" s="1311"/>
      <c r="T228" s="1307"/>
      <c r="U228" s="1312"/>
      <c r="V228" s="1309"/>
      <c r="W228" s="1313"/>
      <c r="X228" s="1314"/>
      <c r="Y228" s="1314"/>
      <c r="Z228" s="1317"/>
      <c r="AA228" s="1293"/>
      <c r="AB228" s="1293"/>
      <c r="AC228" s="1293"/>
      <c r="AD228" s="1293"/>
      <c r="AE228" s="1293"/>
      <c r="AF228" s="1293"/>
      <c r="AG228" s="1293"/>
      <c r="AH228" s="1293"/>
    </row>
    <row r="229" spans="1:34" s="1306" customFormat="1" ht="60" customHeight="1" x14ac:dyDescent="0.2">
      <c r="A229" s="1293" t="str">
        <f t="shared" si="9"/>
        <v>05.17.01.01</v>
      </c>
      <c r="B229" s="1339"/>
      <c r="C229" s="1296" t="s">
        <v>1769</v>
      </c>
      <c r="D229" s="1307" t="s">
        <v>1310</v>
      </c>
      <c r="E229" s="1307"/>
      <c r="F229" s="1296" t="s">
        <v>2203</v>
      </c>
      <c r="G229" s="1307"/>
      <c r="H229" s="1296"/>
      <c r="I229" s="1296"/>
      <c r="J229" s="1296"/>
      <c r="K229" s="1296"/>
      <c r="L229" s="1296"/>
      <c r="M229" s="1295">
        <v>6</v>
      </c>
      <c r="N229" s="1307">
        <v>2019</v>
      </c>
      <c r="O229" s="1307" t="s">
        <v>81</v>
      </c>
      <c r="P229" s="1308">
        <v>2123222.9121317775</v>
      </c>
      <c r="Q229" s="1340"/>
      <c r="R229" s="1315">
        <f t="shared" si="12"/>
        <v>353870.48535529623</v>
      </c>
      <c r="S229" s="1311"/>
      <c r="T229" s="1307"/>
      <c r="U229" s="1312"/>
      <c r="V229" s="1309"/>
      <c r="W229" s="1313"/>
      <c r="X229" s="1314"/>
      <c r="Y229" s="1314"/>
      <c r="Z229" s="1317"/>
      <c r="AA229" s="1293"/>
      <c r="AB229" s="1293"/>
      <c r="AC229" s="1293"/>
      <c r="AD229" s="1293"/>
      <c r="AE229" s="1293"/>
      <c r="AF229" s="1293"/>
      <c r="AG229" s="1293"/>
      <c r="AH229" s="1293"/>
    </row>
    <row r="230" spans="1:34" s="1306" customFormat="1" ht="60" customHeight="1" x14ac:dyDescent="0.2">
      <c r="A230" s="1293" t="str">
        <f t="shared" si="9"/>
        <v>05.17.01.01</v>
      </c>
      <c r="B230" s="1339"/>
      <c r="C230" s="1296" t="s">
        <v>1769</v>
      </c>
      <c r="D230" s="1307" t="s">
        <v>1310</v>
      </c>
      <c r="E230" s="1307"/>
      <c r="F230" s="1296" t="s">
        <v>2204</v>
      </c>
      <c r="G230" s="1307"/>
      <c r="H230" s="1296"/>
      <c r="I230" s="1296"/>
      <c r="J230" s="1296"/>
      <c r="K230" s="1296"/>
      <c r="L230" s="1296"/>
      <c r="M230" s="1295">
        <v>6</v>
      </c>
      <c r="N230" s="1307">
        <v>2019</v>
      </c>
      <c r="O230" s="1307" t="s">
        <v>81</v>
      </c>
      <c r="P230" s="1308">
        <v>2749270.353651776</v>
      </c>
      <c r="Q230" s="1340"/>
      <c r="R230" s="1315">
        <f t="shared" si="12"/>
        <v>458211.72560862935</v>
      </c>
      <c r="S230" s="1311"/>
      <c r="T230" s="1307"/>
      <c r="U230" s="1312"/>
      <c r="V230" s="1309"/>
      <c r="W230" s="1313"/>
      <c r="X230" s="1314"/>
      <c r="Y230" s="1314"/>
      <c r="Z230" s="1317"/>
      <c r="AA230" s="1293"/>
      <c r="AB230" s="1293"/>
      <c r="AC230" s="1293"/>
      <c r="AD230" s="1293"/>
      <c r="AE230" s="1293"/>
      <c r="AF230" s="1293"/>
      <c r="AG230" s="1293"/>
      <c r="AH230" s="1293"/>
    </row>
    <row r="231" spans="1:34" s="1306" customFormat="1" ht="60" customHeight="1" x14ac:dyDescent="0.2">
      <c r="A231" s="1293" t="str">
        <f t="shared" si="9"/>
        <v>05.17.01.01</v>
      </c>
      <c r="B231" s="1339"/>
      <c r="C231" s="1296" t="s">
        <v>1769</v>
      </c>
      <c r="D231" s="1307" t="s">
        <v>1310</v>
      </c>
      <c r="E231" s="1307"/>
      <c r="F231" s="1296" t="s">
        <v>2205</v>
      </c>
      <c r="G231" s="1307"/>
      <c r="H231" s="1296"/>
      <c r="I231" s="1296"/>
      <c r="J231" s="1296"/>
      <c r="K231" s="1296"/>
      <c r="L231" s="1296"/>
      <c r="M231" s="1295">
        <v>6</v>
      </c>
      <c r="N231" s="1307">
        <v>2019</v>
      </c>
      <c r="O231" s="1307" t="s">
        <v>81</v>
      </c>
      <c r="P231" s="1308">
        <v>2050426.6980015454</v>
      </c>
      <c r="Q231" s="1340"/>
      <c r="R231" s="1315">
        <f t="shared" si="12"/>
        <v>341737.78300025756</v>
      </c>
      <c r="S231" s="1311"/>
      <c r="T231" s="1307"/>
      <c r="U231" s="1312"/>
      <c r="V231" s="1309"/>
      <c r="W231" s="1313"/>
      <c r="X231" s="1314"/>
      <c r="Y231" s="1314"/>
      <c r="Z231" s="1317"/>
      <c r="AA231" s="1293"/>
      <c r="AB231" s="1293"/>
      <c r="AC231" s="1293"/>
      <c r="AD231" s="1293"/>
      <c r="AE231" s="1293"/>
      <c r="AF231" s="1293"/>
      <c r="AG231" s="1293"/>
      <c r="AH231" s="1293"/>
    </row>
    <row r="232" spans="1:34" s="1306" customFormat="1" ht="60" customHeight="1" x14ac:dyDescent="0.2">
      <c r="A232" s="1293" t="str">
        <f t="shared" si="9"/>
        <v>05.17.01.01</v>
      </c>
      <c r="B232" s="1339"/>
      <c r="C232" s="1296" t="s">
        <v>1769</v>
      </c>
      <c r="D232" s="1307" t="s">
        <v>1310</v>
      </c>
      <c r="E232" s="1307"/>
      <c r="F232" s="1296" t="s">
        <v>2206</v>
      </c>
      <c r="G232" s="1307"/>
      <c r="H232" s="1296"/>
      <c r="I232" s="1296"/>
      <c r="J232" s="1296"/>
      <c r="K232" s="1296"/>
      <c r="L232" s="1296"/>
      <c r="M232" s="1295">
        <v>6</v>
      </c>
      <c r="N232" s="1307">
        <v>2019</v>
      </c>
      <c r="O232" s="1307" t="s">
        <v>81</v>
      </c>
      <c r="P232" s="1308">
        <v>2189952.7750844909</v>
      </c>
      <c r="Q232" s="1340"/>
      <c r="R232" s="1315">
        <f t="shared" si="12"/>
        <v>364992.12918074848</v>
      </c>
      <c r="S232" s="1311"/>
      <c r="T232" s="1307"/>
      <c r="U232" s="1312"/>
      <c r="V232" s="1309"/>
      <c r="W232" s="1313"/>
      <c r="X232" s="1314"/>
      <c r="Y232" s="1314"/>
      <c r="Z232" s="1317"/>
      <c r="AA232" s="1293"/>
      <c r="AB232" s="1293"/>
      <c r="AC232" s="1293"/>
      <c r="AD232" s="1293"/>
      <c r="AE232" s="1293"/>
      <c r="AF232" s="1293"/>
      <c r="AG232" s="1293"/>
      <c r="AH232" s="1293"/>
    </row>
    <row r="233" spans="1:34" s="1306" customFormat="1" ht="60" customHeight="1" x14ac:dyDescent="0.2">
      <c r="A233" s="1293" t="str">
        <f t="shared" si="9"/>
        <v>05.17.01.01</v>
      </c>
      <c r="B233" s="1339"/>
      <c r="C233" s="1296" t="s">
        <v>1769</v>
      </c>
      <c r="D233" s="1307" t="s">
        <v>1310</v>
      </c>
      <c r="E233" s="1307"/>
      <c r="F233" s="1296" t="s">
        <v>2207</v>
      </c>
      <c r="G233" s="1307"/>
      <c r="H233" s="1296"/>
      <c r="I233" s="1296"/>
      <c r="J233" s="1296"/>
      <c r="K233" s="1296"/>
      <c r="L233" s="1296"/>
      <c r="M233" s="1295">
        <v>6</v>
      </c>
      <c r="N233" s="1307">
        <v>2019</v>
      </c>
      <c r="O233" s="1307" t="s">
        <v>81</v>
      </c>
      <c r="P233" s="1308">
        <v>1941232.3768061968</v>
      </c>
      <c r="Q233" s="1340"/>
      <c r="R233" s="1315">
        <f t="shared" si="12"/>
        <v>323538.72946769948</v>
      </c>
      <c r="S233" s="1311"/>
      <c r="T233" s="1307"/>
      <c r="U233" s="1312"/>
      <c r="V233" s="1309"/>
      <c r="W233" s="1313"/>
      <c r="X233" s="1314"/>
      <c r="Y233" s="1314"/>
      <c r="Z233" s="1317"/>
      <c r="AA233" s="1293"/>
      <c r="AB233" s="1293"/>
      <c r="AC233" s="1293"/>
      <c r="AD233" s="1293"/>
      <c r="AE233" s="1293"/>
      <c r="AF233" s="1293"/>
      <c r="AG233" s="1293"/>
      <c r="AH233" s="1293"/>
    </row>
    <row r="234" spans="1:34" s="1306" customFormat="1" ht="60" customHeight="1" x14ac:dyDescent="0.2">
      <c r="A234" s="1293" t="str">
        <f t="shared" si="9"/>
        <v>05.17.01.01</v>
      </c>
      <c r="B234" s="1339"/>
      <c r="C234" s="1296" t="s">
        <v>1769</v>
      </c>
      <c r="D234" s="1307" t="s">
        <v>1310</v>
      </c>
      <c r="E234" s="1307"/>
      <c r="F234" s="1296" t="s">
        <v>2208</v>
      </c>
      <c r="G234" s="1307"/>
      <c r="H234" s="1296"/>
      <c r="I234" s="1296"/>
      <c r="J234" s="1296"/>
      <c r="K234" s="1296"/>
      <c r="L234" s="1296"/>
      <c r="M234" s="1295">
        <v>6</v>
      </c>
      <c r="N234" s="1307">
        <v>2019</v>
      </c>
      <c r="O234" s="1307" t="s">
        <v>81</v>
      </c>
      <c r="P234" s="1308">
        <v>2365876.9592325524</v>
      </c>
      <c r="Q234" s="1340"/>
      <c r="R234" s="1315">
        <f t="shared" si="12"/>
        <v>394312.82653875876</v>
      </c>
      <c r="S234" s="1311"/>
      <c r="T234" s="1307"/>
      <c r="U234" s="1312"/>
      <c r="V234" s="1309"/>
      <c r="W234" s="1313"/>
      <c r="X234" s="1314"/>
      <c r="Y234" s="1314"/>
      <c r="Z234" s="1317"/>
      <c r="AA234" s="1293"/>
      <c r="AB234" s="1293"/>
      <c r="AC234" s="1293"/>
      <c r="AD234" s="1293"/>
      <c r="AE234" s="1293"/>
      <c r="AF234" s="1293"/>
      <c r="AG234" s="1293"/>
      <c r="AH234" s="1293"/>
    </row>
    <row r="235" spans="1:34" s="1306" customFormat="1" ht="60" customHeight="1" x14ac:dyDescent="0.2">
      <c r="A235" s="1293" t="str">
        <f t="shared" si="9"/>
        <v>05.17.01.01</v>
      </c>
      <c r="B235" s="1339"/>
      <c r="C235" s="1296" t="s">
        <v>1769</v>
      </c>
      <c r="D235" s="1307" t="s">
        <v>1310</v>
      </c>
      <c r="E235" s="1307"/>
      <c r="F235" s="1296" t="s">
        <v>2209</v>
      </c>
      <c r="G235" s="1307"/>
      <c r="H235" s="1296"/>
      <c r="I235" s="1296"/>
      <c r="J235" s="1296"/>
      <c r="K235" s="1296"/>
      <c r="L235" s="1296"/>
      <c r="M235" s="1295">
        <v>6</v>
      </c>
      <c r="N235" s="1307">
        <v>2019</v>
      </c>
      <c r="O235" s="1307" t="s">
        <v>81</v>
      </c>
      <c r="P235" s="1308">
        <v>1910900.6209185999</v>
      </c>
      <c r="Q235" s="1340"/>
      <c r="R235" s="1315">
        <f t="shared" si="12"/>
        <v>318483.43681976665</v>
      </c>
      <c r="S235" s="1311"/>
      <c r="T235" s="1307"/>
      <c r="U235" s="1312"/>
      <c r="V235" s="1309"/>
      <c r="W235" s="1313"/>
      <c r="X235" s="1314"/>
      <c r="Y235" s="1314"/>
      <c r="Z235" s="1317"/>
      <c r="AA235" s="1293"/>
      <c r="AB235" s="1293"/>
      <c r="AC235" s="1293"/>
      <c r="AD235" s="1293"/>
      <c r="AE235" s="1293"/>
      <c r="AF235" s="1293"/>
      <c r="AG235" s="1293"/>
      <c r="AH235" s="1293"/>
    </row>
    <row r="236" spans="1:34" s="1306" customFormat="1" ht="60" customHeight="1" x14ac:dyDescent="0.2">
      <c r="A236" s="1293" t="str">
        <f t="shared" si="9"/>
        <v>05.17.01.01</v>
      </c>
      <c r="B236" s="1339"/>
      <c r="C236" s="1296" t="s">
        <v>1769</v>
      </c>
      <c r="D236" s="1307" t="s">
        <v>1310</v>
      </c>
      <c r="E236" s="1307"/>
      <c r="F236" s="1296" t="s">
        <v>2210</v>
      </c>
      <c r="G236" s="1307"/>
      <c r="H236" s="1296"/>
      <c r="I236" s="1296"/>
      <c r="J236" s="1296"/>
      <c r="K236" s="1296"/>
      <c r="L236" s="1296"/>
      <c r="M236" s="1295">
        <v>6</v>
      </c>
      <c r="N236" s="1307">
        <v>2019</v>
      </c>
      <c r="O236" s="1307" t="s">
        <v>81</v>
      </c>
      <c r="P236" s="1308">
        <v>2135355.6144868163</v>
      </c>
      <c r="Q236" s="1340"/>
      <c r="R236" s="1315">
        <f t="shared" si="12"/>
        <v>355892.60241446941</v>
      </c>
      <c r="S236" s="1311"/>
      <c r="T236" s="1307"/>
      <c r="U236" s="1312"/>
      <c r="V236" s="1309"/>
      <c r="W236" s="1313"/>
      <c r="X236" s="1314"/>
      <c r="Y236" s="1314"/>
      <c r="Z236" s="1317"/>
      <c r="AA236" s="1293"/>
      <c r="AB236" s="1293"/>
      <c r="AC236" s="1293"/>
      <c r="AD236" s="1293"/>
      <c r="AE236" s="1293"/>
      <c r="AF236" s="1293"/>
      <c r="AG236" s="1293"/>
      <c r="AH236" s="1293"/>
    </row>
    <row r="237" spans="1:34" s="1306" customFormat="1" ht="60" customHeight="1" x14ac:dyDescent="0.2">
      <c r="A237" s="1293" t="str">
        <f t="shared" si="9"/>
        <v>05.17.01.01</v>
      </c>
      <c r="B237" s="1339"/>
      <c r="C237" s="1318" t="s">
        <v>1774</v>
      </c>
      <c r="D237" s="1307" t="s">
        <v>1329</v>
      </c>
      <c r="E237" s="1307"/>
      <c r="F237" s="1296" t="s">
        <v>2211</v>
      </c>
      <c r="G237" s="1307"/>
      <c r="H237" s="1296"/>
      <c r="I237" s="1296"/>
      <c r="J237" s="1296"/>
      <c r="K237" s="1296"/>
      <c r="L237" s="1296"/>
      <c r="M237" s="1295">
        <v>6</v>
      </c>
      <c r="N237" s="1307">
        <v>2019</v>
      </c>
      <c r="O237" s="1307" t="s">
        <v>81</v>
      </c>
      <c r="P237" s="1308">
        <v>1213270.2355038731</v>
      </c>
      <c r="Q237" s="1340"/>
      <c r="R237" s="1315">
        <f t="shared" si="12"/>
        <v>202211.70591731218</v>
      </c>
      <c r="S237" s="1311"/>
      <c r="T237" s="1307"/>
      <c r="U237" s="1312"/>
      <c r="V237" s="1309"/>
      <c r="W237" s="1313"/>
      <c r="X237" s="1314"/>
      <c r="Y237" s="1314"/>
      <c r="Z237" s="1317"/>
      <c r="AA237" s="1293"/>
      <c r="AB237" s="1293"/>
      <c r="AC237" s="1293"/>
      <c r="AD237" s="1293"/>
      <c r="AE237" s="1293"/>
      <c r="AF237" s="1293"/>
      <c r="AG237" s="1293"/>
      <c r="AH237" s="1293"/>
    </row>
    <row r="238" spans="1:34" s="1306" customFormat="1" ht="60" customHeight="1" x14ac:dyDescent="0.2">
      <c r="A238" s="1293" t="str">
        <f t="shared" si="9"/>
        <v>05.17.01.01</v>
      </c>
      <c r="B238" s="1339"/>
      <c r="C238" s="1318" t="s">
        <v>1774</v>
      </c>
      <c r="D238" s="1307" t="s">
        <v>1329</v>
      </c>
      <c r="E238" s="1307"/>
      <c r="F238" s="1296" t="s">
        <v>2212</v>
      </c>
      <c r="G238" s="1307"/>
      <c r="H238" s="1296"/>
      <c r="I238" s="1296"/>
      <c r="J238" s="1296"/>
      <c r="K238" s="1296"/>
      <c r="L238" s="1296"/>
      <c r="M238" s="1295">
        <v>6</v>
      </c>
      <c r="N238" s="1307">
        <v>2019</v>
      </c>
      <c r="O238" s="1307" t="s">
        <v>81</v>
      </c>
      <c r="P238" s="1308">
        <v>1637914.8179302285</v>
      </c>
      <c r="Q238" s="1340"/>
      <c r="R238" s="1315">
        <f t="shared" si="12"/>
        <v>272985.8029883714</v>
      </c>
      <c r="S238" s="1311"/>
      <c r="T238" s="1307"/>
      <c r="U238" s="1312"/>
      <c r="V238" s="1309"/>
      <c r="W238" s="1313"/>
      <c r="X238" s="1314"/>
      <c r="Y238" s="1314"/>
      <c r="Z238" s="1317"/>
      <c r="AA238" s="1293"/>
      <c r="AB238" s="1293"/>
      <c r="AC238" s="1293"/>
      <c r="AD238" s="1293"/>
      <c r="AE238" s="1293"/>
      <c r="AF238" s="1293"/>
      <c r="AG238" s="1293"/>
      <c r="AH238" s="1293"/>
    </row>
    <row r="239" spans="1:34" s="1306" customFormat="1" ht="60" customHeight="1" x14ac:dyDescent="0.2">
      <c r="A239" s="1293" t="str">
        <f t="shared" si="9"/>
        <v>05.17.01.01</v>
      </c>
      <c r="B239" s="1339"/>
      <c r="C239" s="1318" t="s">
        <v>1774</v>
      </c>
      <c r="D239" s="1307" t="s">
        <v>1329</v>
      </c>
      <c r="E239" s="1307"/>
      <c r="F239" s="1296" t="s">
        <v>2213</v>
      </c>
      <c r="G239" s="1307"/>
      <c r="H239" s="1296"/>
      <c r="I239" s="1296"/>
      <c r="J239" s="1296"/>
      <c r="K239" s="1296"/>
      <c r="L239" s="1296"/>
      <c r="M239" s="1295">
        <v>6</v>
      </c>
      <c r="N239" s="1307">
        <v>2019</v>
      </c>
      <c r="O239" s="1307" t="s">
        <v>81</v>
      </c>
      <c r="P239" s="1308">
        <v>1637914.8179302285</v>
      </c>
      <c r="Q239" s="1340"/>
      <c r="R239" s="1315">
        <f t="shared" si="12"/>
        <v>272985.8029883714</v>
      </c>
      <c r="S239" s="1311"/>
      <c r="T239" s="1307"/>
      <c r="U239" s="1312"/>
      <c r="V239" s="1309"/>
      <c r="W239" s="1313"/>
      <c r="X239" s="1314"/>
      <c r="Y239" s="1314"/>
      <c r="Z239" s="1317"/>
      <c r="AA239" s="1293"/>
      <c r="AB239" s="1293"/>
      <c r="AC239" s="1293"/>
      <c r="AD239" s="1293"/>
      <c r="AE239" s="1293"/>
      <c r="AF239" s="1293"/>
      <c r="AG239" s="1293"/>
      <c r="AH239" s="1293"/>
    </row>
    <row r="240" spans="1:34" s="1306" customFormat="1" ht="60" customHeight="1" x14ac:dyDescent="0.2">
      <c r="A240" s="1293" t="str">
        <f t="shared" si="9"/>
        <v>05.17.01.01</v>
      </c>
      <c r="B240" s="1339"/>
      <c r="C240" s="1318" t="s">
        <v>1774</v>
      </c>
      <c r="D240" s="1307" t="s">
        <v>1329</v>
      </c>
      <c r="E240" s="1307"/>
      <c r="F240" s="1296" t="s">
        <v>2214</v>
      </c>
      <c r="G240" s="1307"/>
      <c r="H240" s="1296"/>
      <c r="I240" s="1296"/>
      <c r="J240" s="1296"/>
      <c r="K240" s="1296"/>
      <c r="L240" s="1296"/>
      <c r="M240" s="1295">
        <v>6</v>
      </c>
      <c r="N240" s="1307">
        <v>2019</v>
      </c>
      <c r="O240" s="1307" t="s">
        <v>81</v>
      </c>
      <c r="P240" s="1308">
        <v>1716777.3832379803</v>
      </c>
      <c r="Q240" s="1340"/>
      <c r="R240" s="1315">
        <f t="shared" si="12"/>
        <v>286129.56387299672</v>
      </c>
      <c r="S240" s="1311"/>
      <c r="T240" s="1307"/>
      <c r="U240" s="1312"/>
      <c r="V240" s="1309"/>
      <c r="W240" s="1313"/>
      <c r="X240" s="1314"/>
      <c r="Y240" s="1314"/>
      <c r="Z240" s="1317"/>
      <c r="AA240" s="1293"/>
      <c r="AB240" s="1293"/>
      <c r="AC240" s="1293"/>
      <c r="AD240" s="1293"/>
      <c r="AE240" s="1293"/>
      <c r="AF240" s="1293"/>
      <c r="AG240" s="1293"/>
      <c r="AH240" s="1293"/>
    </row>
    <row r="241" spans="1:34" s="1306" customFormat="1" ht="60" customHeight="1" x14ac:dyDescent="0.2">
      <c r="A241" s="1293" t="str">
        <f t="shared" si="9"/>
        <v>05.17.01.01</v>
      </c>
      <c r="B241" s="1339"/>
      <c r="C241" s="1318" t="s">
        <v>1774</v>
      </c>
      <c r="D241" s="1307" t="s">
        <v>1329</v>
      </c>
      <c r="E241" s="1307"/>
      <c r="F241" s="1296" t="s">
        <v>2215</v>
      </c>
      <c r="G241" s="1307"/>
      <c r="H241" s="1296"/>
      <c r="I241" s="1296"/>
      <c r="J241" s="1296"/>
      <c r="K241" s="1296"/>
      <c r="L241" s="1296"/>
      <c r="M241" s="1295">
        <v>6</v>
      </c>
      <c r="N241" s="1307">
        <v>2019</v>
      </c>
      <c r="O241" s="1307" t="s">
        <v>81</v>
      </c>
      <c r="P241" s="1308">
        <v>1273933.7472790666</v>
      </c>
      <c r="Q241" s="1340"/>
      <c r="R241" s="1315">
        <f t="shared" si="12"/>
        <v>212322.29121317776</v>
      </c>
      <c r="S241" s="1311"/>
      <c r="T241" s="1307"/>
      <c r="U241" s="1312"/>
      <c r="V241" s="1309"/>
      <c r="W241" s="1313"/>
      <c r="X241" s="1314"/>
      <c r="Y241" s="1314"/>
      <c r="Z241" s="1317"/>
      <c r="AA241" s="1293"/>
      <c r="AB241" s="1293"/>
      <c r="AC241" s="1293"/>
      <c r="AD241" s="1293"/>
      <c r="AE241" s="1293"/>
      <c r="AF241" s="1293"/>
      <c r="AG241" s="1293"/>
      <c r="AH241" s="1293"/>
    </row>
    <row r="242" spans="1:34" s="1306" customFormat="1" ht="60" customHeight="1" x14ac:dyDescent="0.2">
      <c r="A242" s="1293" t="str">
        <f t="shared" si="9"/>
        <v>05.17.01.01</v>
      </c>
      <c r="B242" s="1339"/>
      <c r="C242" s="1318" t="s">
        <v>1774</v>
      </c>
      <c r="D242" s="1307" t="s">
        <v>1329</v>
      </c>
      <c r="E242" s="1307"/>
      <c r="F242" s="1296" t="s">
        <v>2216</v>
      </c>
      <c r="G242" s="1307"/>
      <c r="H242" s="1296"/>
      <c r="I242" s="1296"/>
      <c r="J242" s="1296"/>
      <c r="K242" s="1296"/>
      <c r="L242" s="1296"/>
      <c r="M242" s="1295">
        <v>6</v>
      </c>
      <c r="N242" s="1307">
        <v>2019</v>
      </c>
      <c r="O242" s="1307" t="s">
        <v>81</v>
      </c>
      <c r="P242" s="1308">
        <v>1395260.7708294538</v>
      </c>
      <c r="Q242" s="1340"/>
      <c r="R242" s="1315">
        <f t="shared" si="12"/>
        <v>232543.46180490896</v>
      </c>
      <c r="S242" s="1311"/>
      <c r="T242" s="1307"/>
      <c r="U242" s="1312"/>
      <c r="V242" s="1309"/>
      <c r="W242" s="1313"/>
      <c r="X242" s="1314"/>
      <c r="Y242" s="1314"/>
      <c r="Z242" s="1317"/>
      <c r="AA242" s="1293"/>
      <c r="AB242" s="1293"/>
      <c r="AC242" s="1293"/>
      <c r="AD242" s="1293"/>
      <c r="AE242" s="1293"/>
      <c r="AF242" s="1293"/>
      <c r="AG242" s="1293"/>
      <c r="AH242" s="1293"/>
    </row>
    <row r="243" spans="1:34" s="1306" customFormat="1" ht="60" customHeight="1" x14ac:dyDescent="0.2">
      <c r="A243" s="1293" t="str">
        <f t="shared" si="9"/>
        <v>05.17.01.01</v>
      </c>
      <c r="B243" s="1339"/>
      <c r="C243" s="1296" t="s">
        <v>1769</v>
      </c>
      <c r="D243" s="1307" t="s">
        <v>1310</v>
      </c>
      <c r="E243" s="1307"/>
      <c r="F243" s="1296" t="s">
        <v>2217</v>
      </c>
      <c r="G243" s="1307"/>
      <c r="H243" s="1296"/>
      <c r="I243" s="1296"/>
      <c r="J243" s="1296"/>
      <c r="K243" s="1296"/>
      <c r="L243" s="1296"/>
      <c r="M243" s="1295">
        <v>6</v>
      </c>
      <c r="N243" s="1307">
        <v>2019</v>
      </c>
      <c r="O243" s="1307" t="s">
        <v>81</v>
      </c>
      <c r="P243" s="1308">
        <v>3184834.3681976665</v>
      </c>
      <c r="Q243" s="1340"/>
      <c r="R243" s="1315">
        <f t="shared" si="12"/>
        <v>530805.72803294437</v>
      </c>
      <c r="S243" s="1311"/>
      <c r="T243" s="1307"/>
      <c r="U243" s="1312"/>
      <c r="V243" s="1309"/>
      <c r="W243" s="1313"/>
      <c r="X243" s="1314"/>
      <c r="Y243" s="1314"/>
      <c r="Z243" s="1317"/>
      <c r="AA243" s="1293"/>
      <c r="AB243" s="1293"/>
      <c r="AC243" s="1293"/>
      <c r="AD243" s="1293"/>
      <c r="AE243" s="1293"/>
      <c r="AF243" s="1293"/>
      <c r="AG243" s="1293"/>
      <c r="AH243" s="1293"/>
    </row>
    <row r="244" spans="1:34" s="1306" customFormat="1" ht="60" customHeight="1" x14ac:dyDescent="0.2">
      <c r="A244" s="1293" t="str">
        <f t="shared" si="9"/>
        <v>05.17.01.01</v>
      </c>
      <c r="B244" s="1339"/>
      <c r="C244" s="1296" t="s">
        <v>1769</v>
      </c>
      <c r="D244" s="1307" t="s">
        <v>1310</v>
      </c>
      <c r="E244" s="1307"/>
      <c r="F244" s="1296" t="s">
        <v>2218</v>
      </c>
      <c r="G244" s="1307"/>
      <c r="H244" s="1296"/>
      <c r="I244" s="1296"/>
      <c r="J244" s="1296"/>
      <c r="K244" s="1296"/>
      <c r="L244" s="1296"/>
      <c r="M244" s="1295">
        <v>6</v>
      </c>
      <c r="N244" s="1307">
        <v>2019</v>
      </c>
      <c r="O244" s="1307" t="s">
        <v>81</v>
      </c>
      <c r="P244" s="1308">
        <v>3154502.6123100696</v>
      </c>
      <c r="Q244" s="1340"/>
      <c r="R244" s="1315">
        <f t="shared" si="12"/>
        <v>525750.4353850116</v>
      </c>
      <c r="S244" s="1311"/>
      <c r="T244" s="1307"/>
      <c r="U244" s="1312"/>
      <c r="V244" s="1309"/>
      <c r="W244" s="1313"/>
      <c r="X244" s="1314"/>
      <c r="Y244" s="1314"/>
      <c r="Z244" s="1317"/>
      <c r="AA244" s="1293"/>
      <c r="AB244" s="1293"/>
      <c r="AC244" s="1293"/>
      <c r="AD244" s="1293"/>
      <c r="AE244" s="1293"/>
      <c r="AF244" s="1293"/>
      <c r="AG244" s="1293"/>
      <c r="AH244" s="1293"/>
    </row>
    <row r="245" spans="1:34" s="1306" customFormat="1" ht="60" customHeight="1" x14ac:dyDescent="0.2">
      <c r="A245" s="1293" t="str">
        <f t="shared" si="9"/>
        <v>05.17.01.01</v>
      </c>
      <c r="B245" s="1339"/>
      <c r="C245" s="1296" t="s">
        <v>1769</v>
      </c>
      <c r="D245" s="1307" t="s">
        <v>1310</v>
      </c>
      <c r="E245" s="1307"/>
      <c r="F245" s="1296" t="s">
        <v>2219</v>
      </c>
      <c r="G245" s="1307"/>
      <c r="H245" s="1296"/>
      <c r="I245" s="1296"/>
      <c r="J245" s="1296"/>
      <c r="K245" s="1296"/>
      <c r="L245" s="1296"/>
      <c r="M245" s="1295">
        <v>6</v>
      </c>
      <c r="N245" s="1307">
        <v>2019</v>
      </c>
      <c r="O245" s="1307" t="s">
        <v>81</v>
      </c>
      <c r="P245" s="1308">
        <v>2547867.4945581332</v>
      </c>
      <c r="Q245" s="1340"/>
      <c r="R245" s="1315">
        <f t="shared" si="12"/>
        <v>424644.58242635551</v>
      </c>
      <c r="S245" s="1311"/>
      <c r="T245" s="1307"/>
      <c r="U245" s="1312"/>
      <c r="V245" s="1309"/>
      <c r="W245" s="1313"/>
      <c r="X245" s="1314"/>
      <c r="Y245" s="1314"/>
      <c r="Z245" s="1317"/>
      <c r="AA245" s="1293"/>
      <c r="AB245" s="1293"/>
      <c r="AC245" s="1293"/>
      <c r="AD245" s="1293"/>
      <c r="AE245" s="1293"/>
      <c r="AF245" s="1293"/>
      <c r="AG245" s="1293"/>
      <c r="AH245" s="1293"/>
    </row>
    <row r="246" spans="1:34" s="1306" customFormat="1" ht="60" customHeight="1" x14ac:dyDescent="0.2">
      <c r="A246" s="1293" t="str">
        <f t="shared" si="9"/>
        <v>05.17.01.01</v>
      </c>
      <c r="B246" s="1339"/>
      <c r="C246" s="1296" t="s">
        <v>1769</v>
      </c>
      <c r="D246" s="1307" t="s">
        <v>1310</v>
      </c>
      <c r="E246" s="1307"/>
      <c r="F246" s="1296" t="s">
        <v>2220</v>
      </c>
      <c r="G246" s="1307"/>
      <c r="H246" s="1296"/>
      <c r="I246" s="1296"/>
      <c r="J246" s="1296"/>
      <c r="K246" s="1296"/>
      <c r="L246" s="1296"/>
      <c r="M246" s="1295">
        <v>6</v>
      </c>
      <c r="N246" s="1307">
        <v>2019</v>
      </c>
      <c r="O246" s="1307" t="s">
        <v>81</v>
      </c>
      <c r="P246" s="1308">
        <v>3336493.1476356508</v>
      </c>
      <c r="Q246" s="1340"/>
      <c r="R246" s="1315">
        <f t="shared" si="12"/>
        <v>556082.19127260847</v>
      </c>
      <c r="S246" s="1311"/>
      <c r="T246" s="1307"/>
      <c r="U246" s="1312"/>
      <c r="V246" s="1309"/>
      <c r="W246" s="1313"/>
      <c r="X246" s="1314"/>
      <c r="Y246" s="1314"/>
      <c r="Z246" s="1317"/>
      <c r="AA246" s="1293"/>
      <c r="AB246" s="1293"/>
      <c r="AC246" s="1293"/>
      <c r="AD246" s="1293"/>
      <c r="AE246" s="1293"/>
      <c r="AF246" s="1293"/>
      <c r="AG246" s="1293"/>
      <c r="AH246" s="1293"/>
    </row>
    <row r="247" spans="1:34" s="1306" customFormat="1" ht="60" customHeight="1" x14ac:dyDescent="0.2">
      <c r="A247" s="1293" t="str">
        <f t="shared" si="9"/>
        <v>05.17.01.01</v>
      </c>
      <c r="B247" s="1339"/>
      <c r="C247" s="1296" t="s">
        <v>1769</v>
      </c>
      <c r="D247" s="1307" t="s">
        <v>1310</v>
      </c>
      <c r="E247" s="1307"/>
      <c r="F247" s="1296" t="s">
        <v>2221</v>
      </c>
      <c r="G247" s="1307"/>
      <c r="H247" s="1296"/>
      <c r="I247" s="1296"/>
      <c r="J247" s="1296"/>
      <c r="K247" s="1296"/>
      <c r="L247" s="1296"/>
      <c r="M247" s="1295">
        <v>6</v>
      </c>
      <c r="N247" s="1307">
        <v>2019</v>
      </c>
      <c r="O247" s="1307" t="s">
        <v>81</v>
      </c>
      <c r="P247" s="1308">
        <v>3215166.1240852633</v>
      </c>
      <c r="Q247" s="1340"/>
      <c r="R247" s="1315">
        <f t="shared" si="12"/>
        <v>535861.02068087726</v>
      </c>
      <c r="S247" s="1311"/>
      <c r="T247" s="1307"/>
      <c r="U247" s="1312"/>
      <c r="V247" s="1309"/>
      <c r="W247" s="1313"/>
      <c r="X247" s="1314"/>
      <c r="Y247" s="1314"/>
      <c r="Z247" s="1317"/>
      <c r="AA247" s="1293"/>
      <c r="AB247" s="1293"/>
      <c r="AC247" s="1293"/>
      <c r="AD247" s="1293"/>
      <c r="AE247" s="1293"/>
      <c r="AF247" s="1293"/>
      <c r="AG247" s="1293"/>
      <c r="AH247" s="1293"/>
    </row>
    <row r="248" spans="1:34" s="1306" customFormat="1" ht="60" customHeight="1" x14ac:dyDescent="0.2">
      <c r="A248" s="1293" t="str">
        <f t="shared" si="9"/>
        <v>05.17.01.03</v>
      </c>
      <c r="B248" s="1339"/>
      <c r="C248" s="1296" t="s">
        <v>1768</v>
      </c>
      <c r="D248" s="1307" t="s">
        <v>1301</v>
      </c>
      <c r="E248" s="1307"/>
      <c r="F248" s="1296" t="s">
        <v>2222</v>
      </c>
      <c r="G248" s="1307"/>
      <c r="H248" s="1296"/>
      <c r="I248" s="1296"/>
      <c r="J248" s="1296"/>
      <c r="K248" s="1296"/>
      <c r="L248" s="1296"/>
      <c r="M248" s="1295">
        <v>6</v>
      </c>
      <c r="N248" s="1307">
        <v>2019</v>
      </c>
      <c r="O248" s="1307" t="s">
        <v>81</v>
      </c>
      <c r="P248" s="1308">
        <v>1819905.3532558095</v>
      </c>
      <c r="Q248" s="1340"/>
      <c r="R248" s="1315">
        <f t="shared" si="12"/>
        <v>303317.55887596827</v>
      </c>
      <c r="S248" s="1311"/>
      <c r="T248" s="1307"/>
      <c r="U248" s="1312"/>
      <c r="V248" s="1309"/>
      <c r="W248" s="1313"/>
      <c r="X248" s="1314"/>
      <c r="Y248" s="1314"/>
      <c r="Z248" s="1317"/>
      <c r="AA248" s="1293"/>
      <c r="AB248" s="1293"/>
      <c r="AC248" s="1293"/>
      <c r="AD248" s="1293"/>
      <c r="AE248" s="1293"/>
      <c r="AF248" s="1293"/>
      <c r="AG248" s="1293"/>
      <c r="AH248" s="1293"/>
    </row>
    <row r="249" spans="1:34" s="1306" customFormat="1" ht="60" customHeight="1" x14ac:dyDescent="0.2">
      <c r="A249" s="1293" t="str">
        <f t="shared" si="9"/>
        <v>05.17.01.03</v>
      </c>
      <c r="B249" s="1339"/>
      <c r="C249" s="1296" t="s">
        <v>1768</v>
      </c>
      <c r="D249" s="1307" t="s">
        <v>1301</v>
      </c>
      <c r="E249" s="1307"/>
      <c r="F249" s="1296" t="s">
        <v>2223</v>
      </c>
      <c r="G249" s="1307"/>
      <c r="H249" s="1296"/>
      <c r="I249" s="1296"/>
      <c r="J249" s="1296"/>
      <c r="K249" s="1296"/>
      <c r="L249" s="1296"/>
      <c r="M249" s="1295">
        <v>6</v>
      </c>
      <c r="N249" s="1307">
        <v>2019</v>
      </c>
      <c r="O249" s="1307" t="s">
        <v>81</v>
      </c>
      <c r="P249" s="1308">
        <v>3336493.1476356508</v>
      </c>
      <c r="Q249" s="1340"/>
      <c r="R249" s="1315">
        <f t="shared" si="12"/>
        <v>556082.19127260847</v>
      </c>
      <c r="S249" s="1311"/>
      <c r="T249" s="1307"/>
      <c r="U249" s="1312"/>
      <c r="V249" s="1309"/>
      <c r="W249" s="1313"/>
      <c r="X249" s="1314"/>
      <c r="Y249" s="1314"/>
      <c r="Z249" s="1317"/>
      <c r="AA249" s="1293"/>
      <c r="AB249" s="1293"/>
      <c r="AC249" s="1293"/>
      <c r="AD249" s="1293"/>
      <c r="AE249" s="1293"/>
      <c r="AF249" s="1293"/>
      <c r="AG249" s="1293"/>
      <c r="AH249" s="1293"/>
    </row>
    <row r="250" spans="1:34" s="1306" customFormat="1" ht="60" customHeight="1" x14ac:dyDescent="0.2">
      <c r="A250" s="1293" t="str">
        <f t="shared" si="9"/>
        <v>05.17.01.03</v>
      </c>
      <c r="B250" s="1339"/>
      <c r="C250" s="1296" t="s">
        <v>1768</v>
      </c>
      <c r="D250" s="1307" t="s">
        <v>1301</v>
      </c>
      <c r="E250" s="1307"/>
      <c r="F250" s="1296" t="s">
        <v>2224</v>
      </c>
      <c r="G250" s="1307"/>
      <c r="H250" s="1296"/>
      <c r="I250" s="1296"/>
      <c r="J250" s="1296"/>
      <c r="K250" s="1296"/>
      <c r="L250" s="1296"/>
      <c r="M250" s="1295">
        <v>6</v>
      </c>
      <c r="N250" s="1307">
        <v>2019</v>
      </c>
      <c r="O250" s="1307" t="s">
        <v>81</v>
      </c>
      <c r="P250" s="1308">
        <v>1637914.8179302285</v>
      </c>
      <c r="Q250" s="1340"/>
      <c r="R250" s="1315">
        <f t="shared" si="12"/>
        <v>272985.8029883714</v>
      </c>
      <c r="S250" s="1311"/>
      <c r="T250" s="1307"/>
      <c r="U250" s="1312"/>
      <c r="V250" s="1309"/>
      <c r="W250" s="1313"/>
      <c r="X250" s="1314"/>
      <c r="Y250" s="1314"/>
      <c r="Z250" s="1317"/>
      <c r="AA250" s="1293"/>
      <c r="AB250" s="1293"/>
      <c r="AC250" s="1293"/>
      <c r="AD250" s="1293"/>
      <c r="AE250" s="1293"/>
      <c r="AF250" s="1293"/>
      <c r="AG250" s="1293"/>
      <c r="AH250" s="1293"/>
    </row>
    <row r="251" spans="1:34" s="1306" customFormat="1" ht="60" customHeight="1" x14ac:dyDescent="0.2">
      <c r="A251" s="1293" t="str">
        <f t="shared" si="9"/>
        <v>05.17.01.03</v>
      </c>
      <c r="B251" s="1339"/>
      <c r="C251" s="1296" t="s">
        <v>1768</v>
      </c>
      <c r="D251" s="1307" t="s">
        <v>1301</v>
      </c>
      <c r="E251" s="1307"/>
      <c r="F251" s="1296" t="s">
        <v>2225</v>
      </c>
      <c r="G251" s="1307"/>
      <c r="H251" s="1296"/>
      <c r="I251" s="1296"/>
      <c r="J251" s="1296"/>
      <c r="K251" s="1296"/>
      <c r="L251" s="1296"/>
      <c r="M251" s="1295">
        <v>6</v>
      </c>
      <c r="N251" s="1307">
        <v>2019</v>
      </c>
      <c r="O251" s="1307" t="s">
        <v>81</v>
      </c>
      <c r="P251" s="1308">
        <v>2183886.4239069712</v>
      </c>
      <c r="Q251" s="1340"/>
      <c r="R251" s="1315">
        <f t="shared" si="12"/>
        <v>363981.07065116189</v>
      </c>
      <c r="S251" s="1311"/>
      <c r="T251" s="1307"/>
      <c r="U251" s="1312"/>
      <c r="V251" s="1309"/>
      <c r="W251" s="1313"/>
      <c r="X251" s="1314"/>
      <c r="Y251" s="1314"/>
      <c r="Z251" s="1317"/>
      <c r="AA251" s="1293"/>
      <c r="AB251" s="1293"/>
      <c r="AC251" s="1293"/>
      <c r="AD251" s="1293"/>
      <c r="AE251" s="1293"/>
      <c r="AF251" s="1293"/>
      <c r="AG251" s="1293"/>
      <c r="AH251" s="1293"/>
    </row>
    <row r="252" spans="1:34" s="1306" customFormat="1" ht="60" customHeight="1" x14ac:dyDescent="0.2">
      <c r="A252" s="1293" t="str">
        <f t="shared" si="9"/>
        <v>05.17.01.03</v>
      </c>
      <c r="B252" s="1339"/>
      <c r="C252" s="1296" t="s">
        <v>1768</v>
      </c>
      <c r="D252" s="1307" t="s">
        <v>1301</v>
      </c>
      <c r="E252" s="1307"/>
      <c r="F252" s="1296" t="s">
        <v>2226</v>
      </c>
      <c r="G252" s="1307"/>
      <c r="H252" s="1296"/>
      <c r="I252" s="1296"/>
      <c r="J252" s="1296"/>
      <c r="K252" s="1296"/>
      <c r="L252" s="1296"/>
      <c r="M252" s="1295">
        <v>6</v>
      </c>
      <c r="N252" s="1307">
        <v>2019</v>
      </c>
      <c r="O252" s="1307" t="s">
        <v>81</v>
      </c>
      <c r="P252" s="1308">
        <v>1941232.3768061968</v>
      </c>
      <c r="Q252" s="1340"/>
      <c r="R252" s="1315">
        <f t="shared" si="12"/>
        <v>323538.72946769948</v>
      </c>
      <c r="S252" s="1311"/>
      <c r="T252" s="1307"/>
      <c r="U252" s="1312"/>
      <c r="V252" s="1309"/>
      <c r="W252" s="1313"/>
      <c r="X252" s="1314"/>
      <c r="Y252" s="1314"/>
      <c r="Z252" s="1317"/>
      <c r="AA252" s="1293"/>
      <c r="AB252" s="1293"/>
      <c r="AC252" s="1293"/>
      <c r="AD252" s="1293"/>
      <c r="AE252" s="1293"/>
      <c r="AF252" s="1293"/>
      <c r="AG252" s="1293"/>
      <c r="AH252" s="1293"/>
    </row>
    <row r="253" spans="1:34" s="1306" customFormat="1" ht="36" customHeight="1" x14ac:dyDescent="0.2">
      <c r="A253" s="1293"/>
      <c r="B253" s="1339"/>
      <c r="C253" s="1296"/>
      <c r="D253" s="1307"/>
      <c r="E253" s="1307"/>
      <c r="F253" s="1296"/>
      <c r="G253" s="1307"/>
      <c r="H253" s="1296"/>
      <c r="I253" s="1296"/>
      <c r="J253" s="1296"/>
      <c r="K253" s="1296"/>
      <c r="L253" s="1296"/>
      <c r="M253" s="1295"/>
      <c r="N253" s="1307"/>
      <c r="O253" s="1307"/>
      <c r="P253" s="1308"/>
      <c r="Q253" s="1340"/>
      <c r="R253" s="1315"/>
      <c r="S253" s="1311"/>
      <c r="T253" s="1307"/>
      <c r="U253" s="1312"/>
      <c r="V253" s="1309"/>
      <c r="W253" s="1313"/>
      <c r="X253" s="1314"/>
      <c r="Y253" s="1314"/>
      <c r="Z253" s="1305"/>
      <c r="AA253" s="1293"/>
      <c r="AB253" s="1293"/>
      <c r="AC253" s="1293"/>
      <c r="AD253" s="1293"/>
      <c r="AE253" s="1293"/>
      <c r="AF253" s="1293"/>
      <c r="AG253" s="1293"/>
      <c r="AH253" s="1293"/>
    </row>
    <row r="254" spans="1:34" s="1306" customFormat="1" ht="36" customHeight="1" x14ac:dyDescent="0.2">
      <c r="A254" s="1293"/>
      <c r="B254" s="1337" t="s">
        <v>619</v>
      </c>
      <c r="C254" s="1294" t="s">
        <v>996</v>
      </c>
      <c r="D254" s="1363" t="s">
        <v>763</v>
      </c>
      <c r="E254" s="1295"/>
      <c r="F254" s="1296"/>
      <c r="G254" s="1296"/>
      <c r="H254" s="1296"/>
      <c r="I254" s="1296"/>
      <c r="J254" s="1296"/>
      <c r="K254" s="1296"/>
      <c r="L254" s="1296"/>
      <c r="M254" s="1296"/>
      <c r="N254" s="1296"/>
      <c r="O254" s="1296"/>
      <c r="P254" s="1319"/>
      <c r="Q254" s="1338"/>
      <c r="R254" s="1298"/>
      <c r="S254" s="1296"/>
      <c r="T254" s="1295"/>
      <c r="U254" s="1296"/>
      <c r="V254" s="1299"/>
      <c r="W254" s="1303"/>
      <c r="X254" s="1304"/>
      <c r="Y254" s="1304"/>
      <c r="Z254" s="1305"/>
      <c r="AA254" s="1293"/>
      <c r="AB254" s="1293"/>
      <c r="AC254" s="1293"/>
      <c r="AD254" s="1293"/>
      <c r="AE254" s="1293"/>
      <c r="AF254" s="1293"/>
      <c r="AG254" s="1293"/>
      <c r="AH254" s="1293"/>
    </row>
    <row r="255" spans="1:34" s="1306" customFormat="1" ht="36" customHeight="1" x14ac:dyDescent="0.2">
      <c r="A255" s="1293"/>
      <c r="B255" s="1341"/>
      <c r="C255" s="1294" t="s">
        <v>950</v>
      </c>
      <c r="D255" s="1363"/>
      <c r="E255" s="1295"/>
      <c r="F255" s="1320"/>
      <c r="G255" s="1320"/>
      <c r="H255" s="1320"/>
      <c r="I255" s="1320"/>
      <c r="J255" s="1320"/>
      <c r="K255" s="1320"/>
      <c r="L255" s="1320"/>
      <c r="M255" s="1320"/>
      <c r="N255" s="1320"/>
      <c r="O255" s="1320"/>
      <c r="P255" s="1321"/>
      <c r="Q255" s="1338"/>
      <c r="R255" s="1298"/>
      <c r="S255" s="1320"/>
      <c r="T255" s="1295"/>
      <c r="U255" s="1320"/>
      <c r="V255" s="1322"/>
      <c r="W255" s="1323"/>
      <c r="X255" s="1324"/>
      <c r="Y255" s="1324"/>
      <c r="Z255" s="1305"/>
      <c r="AA255" s="1293"/>
      <c r="AB255" s="1293"/>
      <c r="AC255" s="1293"/>
      <c r="AD255" s="1293"/>
      <c r="AE255" s="1293"/>
      <c r="AF255" s="1293"/>
      <c r="AG255" s="1293"/>
      <c r="AH255" s="1293"/>
    </row>
    <row r="256" spans="1:34" s="1306" customFormat="1" ht="36" customHeight="1" x14ac:dyDescent="0.2">
      <c r="A256" s="1293"/>
      <c r="B256" s="1337" t="s">
        <v>621</v>
      </c>
      <c r="C256" s="1294" t="s">
        <v>997</v>
      </c>
      <c r="D256" s="1363" t="s">
        <v>763</v>
      </c>
      <c r="E256" s="1295"/>
      <c r="F256" s="1296"/>
      <c r="G256" s="1296"/>
      <c r="H256" s="1296"/>
      <c r="I256" s="1296"/>
      <c r="J256" s="1296"/>
      <c r="K256" s="1296"/>
      <c r="L256" s="1296"/>
      <c r="M256" s="1296"/>
      <c r="N256" s="1296"/>
      <c r="O256" s="1296"/>
      <c r="P256" s="1319"/>
      <c r="Q256" s="1338"/>
      <c r="R256" s="1298"/>
      <c r="S256" s="1296"/>
      <c r="T256" s="1295"/>
      <c r="U256" s="1296"/>
      <c r="V256" s="1299"/>
      <c r="W256" s="1303"/>
      <c r="X256" s="1304"/>
      <c r="Y256" s="1304"/>
      <c r="Z256" s="1305"/>
      <c r="AA256" s="1293"/>
      <c r="AB256" s="1293"/>
      <c r="AC256" s="1293"/>
      <c r="AD256" s="1293"/>
      <c r="AE256" s="1293"/>
      <c r="AF256" s="1293"/>
      <c r="AG256" s="1293"/>
      <c r="AH256" s="1293"/>
    </row>
    <row r="257" spans="1:34" s="1306" customFormat="1" ht="36" customHeight="1" thickBot="1" x14ac:dyDescent="0.25">
      <c r="A257" s="1293"/>
      <c r="B257" s="1342"/>
      <c r="C257" s="1325"/>
      <c r="D257" s="1326"/>
      <c r="E257" s="1326"/>
      <c r="F257" s="1325"/>
      <c r="G257" s="1325"/>
      <c r="H257" s="1325"/>
      <c r="I257" s="1325"/>
      <c r="J257" s="1325"/>
      <c r="K257" s="1325"/>
      <c r="L257" s="1325"/>
      <c r="M257" s="1325"/>
      <c r="N257" s="1325"/>
      <c r="O257" s="1325"/>
      <c r="P257" s="1327"/>
      <c r="Q257" s="1343"/>
      <c r="R257" s="1310"/>
      <c r="S257" s="1325"/>
      <c r="T257" s="1326"/>
      <c r="U257" s="1325"/>
      <c r="V257" s="1328"/>
      <c r="W257" s="1329"/>
      <c r="X257" s="1330"/>
      <c r="Y257" s="1330"/>
      <c r="Z257" s="1305"/>
      <c r="AA257" s="1293"/>
      <c r="AB257" s="1293"/>
      <c r="AC257" s="1293"/>
      <c r="AD257" s="1293"/>
      <c r="AE257" s="1293"/>
      <c r="AF257" s="1293"/>
      <c r="AG257" s="1293"/>
      <c r="AH257" s="1293"/>
    </row>
    <row r="258" spans="1:34" s="1263" customFormat="1" x14ac:dyDescent="0.15">
      <c r="B258" s="1266"/>
      <c r="D258" s="1266"/>
      <c r="E258" s="1266"/>
      <c r="P258" s="1267"/>
      <c r="Q258" s="1266"/>
      <c r="R258" s="1266"/>
      <c r="T258" s="1266"/>
    </row>
    <row r="259" spans="1:34" s="1364" customFormat="1" x14ac:dyDescent="0.15">
      <c r="B259" s="1265"/>
      <c r="D259" s="1265"/>
      <c r="E259" s="1265"/>
      <c r="P259" s="1365"/>
      <c r="Q259" s="1265"/>
      <c r="R259" s="1265"/>
      <c r="T259" s="1265"/>
    </row>
    <row r="260" spans="1:34" s="1269" customFormat="1" ht="18" customHeight="1" x14ac:dyDescent="0.2">
      <c r="B260" s="1367" t="s">
        <v>1763</v>
      </c>
      <c r="C260" s="1367"/>
      <c r="D260" s="1367"/>
      <c r="E260" s="1367"/>
      <c r="F260" s="1367"/>
      <c r="G260" s="1366"/>
      <c r="H260" s="1366"/>
      <c r="M260" s="1368" t="s">
        <v>2276</v>
      </c>
      <c r="N260" s="1369"/>
      <c r="O260" s="1369"/>
      <c r="P260" s="1369"/>
      <c r="AF260" s="1269">
        <v>5</v>
      </c>
      <c r="AH260" s="1366" t="str">
        <f>"0"&amp;AF260&amp;"."&amp;"0"&amp;AF261&amp;"."&amp;"0"&amp;AF262&amp;"."&amp;"0"&amp;AF263&amp;"."&amp;"0"&amp;AF264</f>
        <v>05.017.03.09.08</v>
      </c>
    </row>
    <row r="261" spans="1:34" s="1269" customFormat="1" ht="18" customHeight="1" x14ac:dyDescent="0.2">
      <c r="B261" s="1367" t="s">
        <v>1013</v>
      </c>
      <c r="C261" s="1367"/>
      <c r="D261" s="1367"/>
      <c r="E261" s="1367"/>
      <c r="F261" s="1367"/>
      <c r="G261" s="1366"/>
      <c r="H261" s="1366"/>
      <c r="M261" s="1369"/>
      <c r="N261" s="1369"/>
      <c r="O261" s="1369"/>
      <c r="P261" s="1369"/>
      <c r="AF261" s="1269">
        <v>17</v>
      </c>
    </row>
    <row r="262" spans="1:34" s="1269" customFormat="1" ht="18" customHeight="1" x14ac:dyDescent="0.2">
      <c r="B262" s="1367" t="s">
        <v>631</v>
      </c>
      <c r="C262" s="1367"/>
      <c r="D262" s="1367"/>
      <c r="E262" s="1367"/>
      <c r="F262" s="1367"/>
      <c r="G262" s="1366"/>
      <c r="H262" s="1366"/>
      <c r="M262" s="1369"/>
      <c r="N262" s="1369" t="s">
        <v>1765</v>
      </c>
      <c r="O262" s="1369"/>
      <c r="P262" s="1369"/>
      <c r="AF262" s="1269">
        <v>3</v>
      </c>
    </row>
    <row r="263" spans="1:34" s="1269" customFormat="1" ht="18" customHeight="1" x14ac:dyDescent="0.2">
      <c r="D263" s="1370"/>
      <c r="E263" s="1370"/>
      <c r="AF263" s="1269">
        <v>9</v>
      </c>
    </row>
    <row r="264" spans="1:34" s="1269" customFormat="1" ht="18" customHeight="1" x14ac:dyDescent="0.2">
      <c r="D264" s="1370"/>
      <c r="E264" s="1370"/>
      <c r="AF264" s="1269">
        <v>8</v>
      </c>
    </row>
    <row r="265" spans="1:34" s="1269" customFormat="1" ht="18" customHeight="1" x14ac:dyDescent="0.2">
      <c r="D265" s="1370"/>
      <c r="E265" s="1370"/>
    </row>
    <row r="266" spans="1:34" s="1269" customFormat="1" ht="18" customHeight="1" x14ac:dyDescent="0.2">
      <c r="D266" s="1370"/>
      <c r="E266" s="1370"/>
      <c r="M266" s="1371"/>
      <c r="N266" s="1371"/>
      <c r="O266" s="1371"/>
      <c r="P266" s="1371"/>
    </row>
    <row r="267" spans="1:34" s="1269" customFormat="1" ht="18" customHeight="1" x14ac:dyDescent="0.2">
      <c r="B267" s="1372" t="s">
        <v>2256</v>
      </c>
      <c r="C267" s="1372"/>
      <c r="D267" s="1372"/>
      <c r="E267" s="1372"/>
      <c r="F267" s="1372"/>
      <c r="G267" s="1375"/>
      <c r="H267" s="1375"/>
      <c r="M267" s="1371"/>
      <c r="N267" s="1371" t="s">
        <v>1761</v>
      </c>
      <c r="O267" s="1371"/>
      <c r="P267" s="1371"/>
      <c r="W267" s="1366"/>
    </row>
    <row r="268" spans="1:34" s="1269" customFormat="1" ht="18" customHeight="1" x14ac:dyDescent="0.2">
      <c r="B268" s="1373" t="s">
        <v>2257</v>
      </c>
      <c r="C268" s="1373"/>
      <c r="D268" s="1373"/>
      <c r="E268" s="1373"/>
      <c r="F268" s="1373"/>
      <c r="G268" s="1374"/>
      <c r="H268" s="1374"/>
      <c r="M268" s="1369"/>
      <c r="N268" s="1369" t="s">
        <v>1766</v>
      </c>
      <c r="O268" s="1369"/>
      <c r="P268" s="1369"/>
    </row>
    <row r="269" spans="1:34" s="1263" customFormat="1" x14ac:dyDescent="0.15">
      <c r="B269" s="1266"/>
      <c r="D269" s="1266"/>
      <c r="E269" s="1266"/>
      <c r="P269" s="1267"/>
      <c r="Q269" s="1266"/>
      <c r="R269" s="1266"/>
      <c r="T269" s="1266"/>
    </row>
  </sheetData>
  <autoFilter ref="A9:Q252" xr:uid="{00000000-0009-0000-0000-00000C000000}"/>
  <mergeCells count="23">
    <mergeCell ref="B1:Q1"/>
    <mergeCell ref="B2:Q2"/>
    <mergeCell ref="S7:U7"/>
    <mergeCell ref="V7:V8"/>
    <mergeCell ref="D7:E7"/>
    <mergeCell ref="B260:F260"/>
    <mergeCell ref="B261:F261"/>
    <mergeCell ref="B262:F262"/>
    <mergeCell ref="B267:F267"/>
    <mergeCell ref="B268:F268"/>
    <mergeCell ref="W7:Y7"/>
    <mergeCell ref="P7:P8"/>
    <mergeCell ref="X8:Y8"/>
    <mergeCell ref="B5:F5"/>
    <mergeCell ref="B7:B8"/>
    <mergeCell ref="C7:C8"/>
    <mergeCell ref="F7:G7"/>
    <mergeCell ref="H7:J7"/>
    <mergeCell ref="K7:L7"/>
    <mergeCell ref="M7:M8"/>
    <mergeCell ref="N7:N8"/>
    <mergeCell ref="O7:O8"/>
    <mergeCell ref="Q7:Q8"/>
  </mergeCells>
  <printOptions horizontalCentered="1"/>
  <pageMargins left="0.34055118099999998" right="0.893700787" top="1.0374015750000001" bottom="0.66929133858267698" header="0.47244094488188998" footer="0.23622047244094499"/>
  <pageSetup paperSize="5" scale="55" firstPageNumber="9" orientation="landscape" useFirstPageNumber="1" horizontalDpi="4294967293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R27"/>
  <sheetViews>
    <sheetView view="pageBreakPreview" zoomScale="93" zoomScaleNormal="75" zoomScaleSheetLayoutView="93" workbookViewId="0">
      <selection activeCell="G11" sqref="G11"/>
    </sheetView>
  </sheetViews>
  <sheetFormatPr baseColWidth="10" defaultColWidth="9.1640625" defaultRowHeight="14" x14ac:dyDescent="0.15"/>
  <cols>
    <col min="1" max="1" width="6.5" style="902" customWidth="1"/>
    <col min="2" max="2" width="27.5" style="899" customWidth="1"/>
    <col min="3" max="3" width="12.6640625" style="899" customWidth="1"/>
    <col min="4" max="4" width="13.33203125" style="899" customWidth="1"/>
    <col min="5" max="5" width="11.5" style="899" customWidth="1"/>
    <col min="6" max="6" width="10.5" style="899" customWidth="1"/>
    <col min="7" max="7" width="18.1640625" style="899" customWidth="1"/>
    <col min="8" max="8" width="10.1640625" style="899" customWidth="1"/>
    <col min="9" max="9" width="9.83203125" style="899" customWidth="1"/>
    <col min="10" max="10" width="13.1640625" style="899" customWidth="1"/>
    <col min="11" max="11" width="11.83203125" style="899" customWidth="1"/>
    <col min="12" max="12" width="8.33203125" style="899" customWidth="1"/>
    <col min="13" max="13" width="9" style="899" customWidth="1"/>
    <col min="14" max="14" width="16.33203125" style="899" customWidth="1"/>
    <col min="15" max="15" width="14.6640625" style="899" customWidth="1"/>
    <col min="16" max="16" width="23.33203125" style="899" hidden="1" customWidth="1"/>
    <col min="17" max="17" width="6.5" style="899" hidden="1" customWidth="1"/>
    <col min="18" max="18" width="7.5" style="899" hidden="1" customWidth="1"/>
    <col min="19" max="16384" width="9.1640625" style="899"/>
  </cols>
  <sheetData>
    <row r="1" spans="1:18" s="1024" customFormat="1" ht="25" x14ac:dyDescent="0.25">
      <c r="A1" s="1221" t="s">
        <v>2278</v>
      </c>
      <c r="B1" s="1221"/>
      <c r="C1" s="1221"/>
      <c r="D1" s="1221"/>
      <c r="E1" s="1221"/>
      <c r="F1" s="1221"/>
      <c r="G1" s="1221"/>
      <c r="H1" s="1221"/>
      <c r="I1" s="1221"/>
      <c r="J1" s="1221"/>
      <c r="K1" s="1221"/>
      <c r="L1" s="1221"/>
      <c r="M1" s="1221"/>
      <c r="N1" s="1221"/>
      <c r="O1" s="1221"/>
      <c r="P1" s="1023"/>
      <c r="Q1" s="1023"/>
      <c r="R1" s="1023"/>
    </row>
    <row r="2" spans="1:18" s="1024" customFormat="1" ht="25" x14ac:dyDescent="0.25">
      <c r="A2" s="1221" t="s">
        <v>2277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023"/>
      <c r="Q2" s="1023"/>
      <c r="R2" s="1023"/>
    </row>
    <row r="3" spans="1:18" s="1024" customFormat="1" ht="17.25" customHeight="1" x14ac:dyDescent="0.25">
      <c r="A3" s="1217"/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  <c r="P3" s="1023"/>
      <c r="Q3" s="1023"/>
      <c r="R3" s="1023"/>
    </row>
    <row r="4" spans="1:18" s="1024" customFormat="1" ht="18" customHeight="1" x14ac:dyDescent="0.25">
      <c r="A4" s="1025"/>
      <c r="B4" s="1025"/>
      <c r="C4" s="1025"/>
      <c r="D4" s="1025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3"/>
      <c r="Q4" s="1023"/>
      <c r="R4" s="1023"/>
    </row>
    <row r="5" spans="1:18" s="1024" customFormat="1" x14ac:dyDescent="0.15">
      <c r="A5" s="1230" t="s">
        <v>1595</v>
      </c>
      <c r="B5" s="1230"/>
      <c r="C5" s="1230"/>
    </row>
    <row r="6" spans="1:18" s="1024" customFormat="1" ht="15" thickBot="1" x14ac:dyDescent="0.2">
      <c r="A6" s="1032"/>
    </row>
    <row r="7" spans="1:18" s="1033" customFormat="1" ht="27" customHeight="1" x14ac:dyDescent="0.15">
      <c r="A7" s="1222" t="s">
        <v>918</v>
      </c>
      <c r="B7" s="1218" t="s">
        <v>919</v>
      </c>
      <c r="C7" s="1239" t="s">
        <v>1009</v>
      </c>
      <c r="D7" s="1218" t="s">
        <v>1597</v>
      </c>
      <c r="E7" s="1218"/>
      <c r="F7" s="1218" t="s">
        <v>921</v>
      </c>
      <c r="G7" s="1225" t="s">
        <v>923</v>
      </c>
      <c r="H7" s="1218" t="s">
        <v>987</v>
      </c>
      <c r="I7" s="1218"/>
      <c r="J7" s="1218" t="s">
        <v>1598</v>
      </c>
      <c r="K7" s="1218" t="s">
        <v>924</v>
      </c>
      <c r="L7" s="1218" t="s">
        <v>1010</v>
      </c>
      <c r="M7" s="1218" t="s">
        <v>925</v>
      </c>
      <c r="N7" s="1218" t="s">
        <v>1011</v>
      </c>
      <c r="O7" s="1233" t="s">
        <v>959</v>
      </c>
      <c r="P7" s="1236" t="s">
        <v>29</v>
      </c>
      <c r="Q7" s="1237"/>
      <c r="R7" s="1237"/>
    </row>
    <row r="8" spans="1:18" s="1024" customFormat="1" ht="18.75" customHeight="1" x14ac:dyDescent="0.15">
      <c r="A8" s="1223"/>
      <c r="B8" s="1219"/>
      <c r="C8" s="1240"/>
      <c r="D8" s="1219" t="s">
        <v>976</v>
      </c>
      <c r="E8" s="1219" t="s">
        <v>977</v>
      </c>
      <c r="F8" s="1219"/>
      <c r="G8" s="1226"/>
      <c r="H8" s="1228" t="s">
        <v>931</v>
      </c>
      <c r="I8" s="1228" t="s">
        <v>932</v>
      </c>
      <c r="J8" s="1219"/>
      <c r="K8" s="1219"/>
      <c r="L8" s="1219"/>
      <c r="M8" s="1219"/>
      <c r="N8" s="1219"/>
      <c r="O8" s="1234"/>
      <c r="P8" s="1238" t="s">
        <v>55</v>
      </c>
      <c r="Q8" s="1231" t="s">
        <v>56</v>
      </c>
      <c r="R8" s="1232"/>
    </row>
    <row r="9" spans="1:18" s="1024" customFormat="1" ht="17.25" customHeight="1" thickBot="1" x14ac:dyDescent="0.2">
      <c r="A9" s="1224"/>
      <c r="B9" s="1220"/>
      <c r="C9" s="1241"/>
      <c r="D9" s="1220"/>
      <c r="E9" s="1220"/>
      <c r="F9" s="1220"/>
      <c r="G9" s="1227"/>
      <c r="H9" s="1229"/>
      <c r="I9" s="1229"/>
      <c r="J9" s="1220"/>
      <c r="K9" s="1220"/>
      <c r="L9" s="1220"/>
      <c r="M9" s="1220"/>
      <c r="N9" s="1220"/>
      <c r="O9" s="1235"/>
      <c r="P9" s="1238"/>
      <c r="Q9" s="1035" t="s">
        <v>57</v>
      </c>
      <c r="R9" s="1036" t="s">
        <v>58</v>
      </c>
    </row>
    <row r="10" spans="1:18" s="1024" customFormat="1" ht="15" thickBot="1" x14ac:dyDescent="0.2">
      <c r="A10" s="1059">
        <v>1</v>
      </c>
      <c r="B10" s="1060">
        <v>2</v>
      </c>
      <c r="C10" s="1060">
        <v>3</v>
      </c>
      <c r="D10" s="1060">
        <v>4</v>
      </c>
      <c r="E10" s="1060">
        <v>5</v>
      </c>
      <c r="F10" s="1061">
        <v>6</v>
      </c>
      <c r="G10" s="1061">
        <v>7</v>
      </c>
      <c r="H10" s="1060">
        <v>8</v>
      </c>
      <c r="I10" s="1060">
        <v>9</v>
      </c>
      <c r="J10" s="1060">
        <v>10</v>
      </c>
      <c r="K10" s="1060">
        <v>11</v>
      </c>
      <c r="L10" s="1061">
        <v>12</v>
      </c>
      <c r="M10" s="1061">
        <v>13</v>
      </c>
      <c r="N10" s="1060">
        <v>14</v>
      </c>
      <c r="O10" s="1062">
        <v>15</v>
      </c>
      <c r="P10" s="1039">
        <v>46</v>
      </c>
      <c r="Q10" s="1038">
        <v>47</v>
      </c>
      <c r="R10" s="1037">
        <v>48</v>
      </c>
    </row>
    <row r="11" spans="1:18" s="1024" customFormat="1" ht="35" customHeight="1" thickTop="1" x14ac:dyDescent="0.15">
      <c r="A11" s="1054">
        <v>1</v>
      </c>
      <c r="B11" s="1055" t="s">
        <v>59</v>
      </c>
      <c r="C11" s="1056"/>
      <c r="D11" s="1056"/>
      <c r="E11" s="1056"/>
      <c r="F11" s="1056"/>
      <c r="G11" s="1056"/>
      <c r="H11" s="1056"/>
      <c r="I11" s="1056"/>
      <c r="J11" s="1056"/>
      <c r="K11" s="1056"/>
      <c r="L11" s="1056"/>
      <c r="M11" s="1057"/>
      <c r="N11" s="1057"/>
      <c r="O11" s="1058"/>
      <c r="P11" s="1041"/>
      <c r="Q11" s="1041"/>
      <c r="R11" s="1041"/>
    </row>
    <row r="12" spans="1:18" s="1024" customFormat="1" ht="35" customHeight="1" x14ac:dyDescent="0.15">
      <c r="A12" s="1050" t="s">
        <v>623</v>
      </c>
      <c r="B12" s="1042" t="s">
        <v>1012</v>
      </c>
      <c r="C12" s="1040" t="s">
        <v>763</v>
      </c>
      <c r="D12" s="1043"/>
      <c r="E12" s="1043"/>
      <c r="F12" s="1043"/>
      <c r="G12" s="1043"/>
      <c r="H12" s="1043"/>
      <c r="I12" s="1043"/>
      <c r="J12" s="1043"/>
      <c r="K12" s="1043"/>
      <c r="L12" s="1043"/>
      <c r="M12" s="1043"/>
      <c r="N12" s="1044"/>
      <c r="O12" s="1051"/>
      <c r="P12" s="1041"/>
      <c r="Q12" s="1041"/>
      <c r="R12" s="1041"/>
    </row>
    <row r="13" spans="1:18" s="1024" customFormat="1" ht="35" customHeight="1" thickBot="1" x14ac:dyDescent="0.2">
      <c r="A13" s="1052"/>
      <c r="B13" s="1045"/>
      <c r="C13" s="1045"/>
      <c r="D13" s="1045"/>
      <c r="E13" s="1045"/>
      <c r="F13" s="1045"/>
      <c r="G13" s="1045"/>
      <c r="H13" s="1045"/>
      <c r="I13" s="1045"/>
      <c r="J13" s="1045"/>
      <c r="K13" s="1045"/>
      <c r="L13" s="1045"/>
      <c r="M13" s="1045"/>
      <c r="N13" s="1045"/>
      <c r="O13" s="1053"/>
      <c r="P13" s="1046"/>
      <c r="Q13" s="1047"/>
      <c r="R13" s="1047"/>
    </row>
    <row r="14" spans="1:18" s="1024" customFormat="1" x14ac:dyDescent="0.15">
      <c r="A14" s="1028"/>
    </row>
    <row r="15" spans="1:18" s="1024" customFormat="1" x14ac:dyDescent="0.15">
      <c r="A15" s="1028"/>
    </row>
    <row r="16" spans="1:18" s="1029" customFormat="1" ht="14" customHeight="1" x14ac:dyDescent="0.15">
      <c r="A16" s="1048"/>
      <c r="B16" s="1242" t="s">
        <v>1763</v>
      </c>
      <c r="C16" s="1242"/>
      <c r="D16" s="1242"/>
      <c r="E16" s="1242"/>
      <c r="F16" s="1242"/>
      <c r="J16" s="1212" t="s">
        <v>2276</v>
      </c>
      <c r="K16" s="1212"/>
      <c r="L16" s="1212"/>
      <c r="M16" s="1212"/>
      <c r="N16" s="1212"/>
    </row>
    <row r="17" spans="1:15" s="1029" customFormat="1" ht="14" customHeight="1" x14ac:dyDescent="0.15">
      <c r="A17" s="1048"/>
      <c r="B17" s="1242" t="s">
        <v>1013</v>
      </c>
      <c r="C17" s="1242"/>
      <c r="D17" s="1242"/>
      <c r="E17" s="1242"/>
      <c r="F17" s="1242"/>
      <c r="G17" s="1049"/>
      <c r="H17" s="1049"/>
      <c r="I17" s="1049"/>
      <c r="J17" s="1049"/>
      <c r="K17" s="1049"/>
      <c r="L17" s="1049"/>
      <c r="M17" s="1049"/>
      <c r="N17" s="1049"/>
      <c r="O17" s="1049"/>
    </row>
    <row r="18" spans="1:15" s="1029" customFormat="1" ht="15" customHeight="1" x14ac:dyDescent="0.15">
      <c r="A18" s="1048"/>
      <c r="B18" s="1243" t="s">
        <v>631</v>
      </c>
      <c r="C18" s="1243"/>
      <c r="D18" s="1243"/>
      <c r="E18" s="1243"/>
      <c r="F18" s="1243"/>
      <c r="G18" s="1049"/>
      <c r="H18" s="1049"/>
      <c r="I18" s="1049"/>
      <c r="J18" s="1212" t="s">
        <v>1765</v>
      </c>
      <c r="K18" s="1212"/>
      <c r="L18" s="1212"/>
      <c r="M18" s="1212"/>
      <c r="N18" s="1212"/>
      <c r="O18" s="1049"/>
    </row>
    <row r="19" spans="1:15" s="1029" customFormat="1" x14ac:dyDescent="0.15">
      <c r="A19" s="1048"/>
      <c r="B19" s="1049"/>
      <c r="C19" s="1211"/>
      <c r="D19" s="1211"/>
      <c r="E19" s="1211"/>
      <c r="F19" s="1211"/>
      <c r="G19" s="1049"/>
      <c r="H19" s="1049"/>
      <c r="I19" s="1049"/>
      <c r="J19" s="1212"/>
      <c r="K19" s="1212"/>
      <c r="L19" s="1212"/>
      <c r="M19" s="1212"/>
      <c r="N19" s="1049"/>
      <c r="O19" s="1049"/>
    </row>
    <row r="20" spans="1:15" s="1029" customFormat="1" x14ac:dyDescent="0.15">
      <c r="A20" s="1048"/>
      <c r="B20" s="1049"/>
      <c r="C20" s="1216"/>
      <c r="D20" s="1216"/>
      <c r="E20" s="1216"/>
      <c r="F20" s="1049"/>
      <c r="G20" s="1049"/>
      <c r="H20" s="1049"/>
      <c r="I20" s="1049"/>
      <c r="J20" s="1216"/>
      <c r="K20" s="1216"/>
      <c r="L20" s="1216"/>
      <c r="M20" s="1216"/>
      <c r="N20" s="1049"/>
      <c r="O20" s="1049"/>
    </row>
    <row r="21" spans="1:15" s="1029" customFormat="1" x14ac:dyDescent="0.15">
      <c r="A21" s="1048"/>
      <c r="B21" s="1049"/>
      <c r="C21" s="1216"/>
      <c r="D21" s="1216"/>
      <c r="E21" s="1216"/>
      <c r="F21" s="1049"/>
      <c r="G21" s="1049"/>
      <c r="H21" s="1049"/>
      <c r="I21" s="1049"/>
      <c r="J21" s="1216"/>
      <c r="K21" s="1216"/>
      <c r="L21" s="1216"/>
      <c r="M21" s="1216"/>
      <c r="N21" s="1049"/>
      <c r="O21" s="1049"/>
    </row>
    <row r="22" spans="1:15" s="1029" customFormat="1" x14ac:dyDescent="0.15">
      <c r="A22" s="1048"/>
      <c r="B22" s="1049"/>
      <c r="C22" s="1216"/>
      <c r="D22" s="1216"/>
      <c r="E22" s="1216"/>
      <c r="F22" s="1049"/>
      <c r="G22" s="1049"/>
      <c r="H22" s="1049"/>
      <c r="I22" s="1049"/>
      <c r="J22" s="1216"/>
      <c r="K22" s="1216"/>
      <c r="L22" s="1216"/>
      <c r="M22" s="1216"/>
      <c r="N22" s="1049"/>
      <c r="O22" s="1049"/>
    </row>
    <row r="23" spans="1:15" s="1029" customFormat="1" ht="15" customHeight="1" x14ac:dyDescent="0.15">
      <c r="A23" s="1048"/>
      <c r="B23" s="1210" t="s">
        <v>2256</v>
      </c>
      <c r="C23" s="1210"/>
      <c r="D23" s="1210"/>
      <c r="E23" s="1210"/>
      <c r="F23" s="1210"/>
      <c r="G23" s="1049"/>
      <c r="H23" s="1049"/>
      <c r="I23" s="1049"/>
      <c r="J23" s="1213" t="s">
        <v>1761</v>
      </c>
      <c r="K23" s="1213"/>
      <c r="L23" s="1213"/>
      <c r="M23" s="1213"/>
      <c r="N23" s="1213"/>
      <c r="O23" s="1049"/>
    </row>
    <row r="24" spans="1:15" s="1029" customFormat="1" ht="15" customHeight="1" x14ac:dyDescent="0.15">
      <c r="A24" s="1048"/>
      <c r="B24" s="1211" t="s">
        <v>2257</v>
      </c>
      <c r="C24" s="1211"/>
      <c r="D24" s="1211"/>
      <c r="E24" s="1211"/>
      <c r="F24" s="1211"/>
      <c r="G24" s="1049"/>
      <c r="H24" s="1049"/>
      <c r="I24" s="1049"/>
      <c r="J24" s="1212" t="s">
        <v>1766</v>
      </c>
      <c r="K24" s="1212"/>
      <c r="L24" s="1212"/>
      <c r="M24" s="1212"/>
      <c r="N24" s="1212"/>
      <c r="O24" s="1049"/>
    </row>
    <row r="25" spans="1:15" s="1024" customFormat="1" x14ac:dyDescent="0.15">
      <c r="A25" s="1026"/>
      <c r="B25" s="1027"/>
      <c r="C25" s="1214"/>
      <c r="D25" s="1214"/>
      <c r="E25" s="1214"/>
      <c r="F25" s="1027"/>
      <c r="G25" s="1027"/>
      <c r="H25" s="1027"/>
      <c r="I25" s="1027"/>
      <c r="J25" s="1027"/>
      <c r="K25" s="1027"/>
      <c r="L25" s="1027"/>
      <c r="M25" s="1027"/>
      <c r="N25" s="1027"/>
      <c r="O25" s="1027"/>
    </row>
    <row r="26" spans="1:15" x14ac:dyDescent="0.15">
      <c r="A26" s="929"/>
      <c r="B26" s="948"/>
      <c r="C26" s="1215"/>
      <c r="D26" s="1215"/>
      <c r="E26" s="1215"/>
      <c r="F26" s="948"/>
      <c r="G26" s="948"/>
      <c r="H26" s="948"/>
      <c r="I26" s="948"/>
      <c r="J26" s="948"/>
      <c r="K26" s="948"/>
      <c r="L26" s="948"/>
      <c r="M26" s="948"/>
      <c r="N26" s="948"/>
      <c r="O26" s="948"/>
    </row>
    <row r="27" spans="1:15" x14ac:dyDescent="0.15">
      <c r="B27" s="948"/>
      <c r="C27" s="948"/>
      <c r="D27" s="948"/>
      <c r="E27" s="948"/>
      <c r="F27" s="948"/>
      <c r="G27" s="948"/>
      <c r="H27" s="948"/>
      <c r="I27" s="948"/>
      <c r="J27" s="948"/>
      <c r="K27" s="948"/>
      <c r="L27" s="948"/>
      <c r="M27" s="948"/>
      <c r="N27" s="948"/>
      <c r="O27" s="948"/>
    </row>
  </sheetData>
  <mergeCells count="43">
    <mergeCell ref="D8:D9"/>
    <mergeCell ref="E8:E9"/>
    <mergeCell ref="D7:E7"/>
    <mergeCell ref="B16:F16"/>
    <mergeCell ref="B17:F17"/>
    <mergeCell ref="Q8:R8"/>
    <mergeCell ref="O7:O9"/>
    <mergeCell ref="P7:R7"/>
    <mergeCell ref="M7:M9"/>
    <mergeCell ref="P8:P9"/>
    <mergeCell ref="A3:O3"/>
    <mergeCell ref="N7:N9"/>
    <mergeCell ref="K7:K9"/>
    <mergeCell ref="A1:O1"/>
    <mergeCell ref="A2:O2"/>
    <mergeCell ref="A7:A9"/>
    <mergeCell ref="B7:B9"/>
    <mergeCell ref="L7:L9"/>
    <mergeCell ref="F7:F9"/>
    <mergeCell ref="J7:J9"/>
    <mergeCell ref="G7:G9"/>
    <mergeCell ref="H7:I7"/>
    <mergeCell ref="H8:H9"/>
    <mergeCell ref="I8:I9"/>
    <mergeCell ref="A5:C5"/>
    <mergeCell ref="C7:C9"/>
    <mergeCell ref="C25:E25"/>
    <mergeCell ref="C26:E26"/>
    <mergeCell ref="C20:E20"/>
    <mergeCell ref="C21:E21"/>
    <mergeCell ref="J19:M19"/>
    <mergeCell ref="J20:M20"/>
    <mergeCell ref="J21:M21"/>
    <mergeCell ref="J22:M22"/>
    <mergeCell ref="C19:F19"/>
    <mergeCell ref="C22:E22"/>
    <mergeCell ref="B23:F23"/>
    <mergeCell ref="B24:F24"/>
    <mergeCell ref="J16:N16"/>
    <mergeCell ref="J18:N18"/>
    <mergeCell ref="J23:N23"/>
    <mergeCell ref="J24:N24"/>
    <mergeCell ref="B18:F18"/>
  </mergeCells>
  <phoneticPr fontId="34" type="noConversion"/>
  <printOptions horizontalCentered="1"/>
  <pageMargins left="0.59055118110236204" right="0.893700787" top="0.78740157480314998" bottom="0.70866141732283505" header="0.47244094488188998" footer="0.23622047244094499"/>
  <pageSetup paperSize="5" scale="70" firstPageNumber="10" orientation="landscape" useFirstPageNumber="1" horizontalDpi="4294967293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tabColor rgb="FFFF0000"/>
  </sheetPr>
  <dimension ref="A1:BE362"/>
  <sheetViews>
    <sheetView view="pageBreakPreview" zoomScale="70" zoomScaleNormal="75" zoomScaleSheetLayoutView="70" workbookViewId="0">
      <pane xSplit="3" topLeftCell="D1" activePane="topRight" state="frozen"/>
      <selection activeCell="A10" sqref="A10"/>
      <selection pane="topRight" activeCell="BC73" sqref="BC73"/>
    </sheetView>
  </sheetViews>
  <sheetFormatPr baseColWidth="10" defaultColWidth="9.1640625" defaultRowHeight="15" x14ac:dyDescent="0.2"/>
  <cols>
    <col min="1" max="1" width="6.5" style="167" customWidth="1"/>
    <col min="2" max="2" width="24" style="1" hidden="1" customWidth="1"/>
    <col min="3" max="3" width="26.5" style="1" customWidth="1"/>
    <col min="4" max="4" width="41.5" style="1" customWidth="1"/>
    <col min="5" max="5" width="24.5" style="167" hidden="1" customWidth="1"/>
    <col min="6" max="6" width="14.1640625" style="1" customWidth="1"/>
    <col min="7" max="7" width="13.33203125" style="1" hidden="1" customWidth="1"/>
    <col min="8" max="8" width="0" style="1" hidden="1" customWidth="1"/>
    <col min="9" max="9" width="19" style="1" hidden="1" customWidth="1"/>
    <col min="10" max="10" width="12.1640625" style="1" hidden="1" customWidth="1"/>
    <col min="11" max="11" width="14.83203125" style="1" bestFit="1" customWidth="1"/>
    <col min="12" max="12" width="10.5" style="1" customWidth="1"/>
    <col min="13" max="13" width="19.83203125" style="167" customWidth="1"/>
    <col min="14" max="14" width="11.1640625" style="167" customWidth="1"/>
    <col min="15" max="15" width="6.5" style="1" customWidth="1"/>
    <col min="16" max="16" width="21.6640625" style="1" customWidth="1"/>
    <col min="17" max="17" width="16.5" style="1" customWidth="1"/>
    <col min="18" max="18" width="11.6640625" style="1" customWidth="1"/>
    <col min="19" max="19" width="26.83203125" style="1" customWidth="1"/>
    <col min="20" max="20" width="14" style="1" customWidth="1"/>
    <col min="21" max="21" width="11.83203125" style="1" hidden="1" customWidth="1"/>
    <col min="22" max="22" width="13" style="1" hidden="1" customWidth="1"/>
    <col min="23" max="23" width="9.1640625" style="1" hidden="1" customWidth="1"/>
    <col min="24" max="24" width="11.5" style="1" hidden="1" customWidth="1"/>
    <col min="25" max="25" width="33.5" style="1" hidden="1" customWidth="1"/>
    <col min="26" max="26" width="8.33203125" style="1" hidden="1" customWidth="1"/>
    <col min="27" max="29" width="9.1640625" style="1" hidden="1" customWidth="1"/>
    <col min="30" max="30" width="7.5" style="1" hidden="1" customWidth="1"/>
    <col min="31" max="31" width="8.33203125" style="1" hidden="1" customWidth="1"/>
    <col min="32" max="32" width="6.83203125" style="1" hidden="1" customWidth="1"/>
    <col min="33" max="33" width="8" style="1" hidden="1" customWidth="1"/>
    <col min="34" max="34" width="9.1640625" style="1" hidden="1" customWidth="1"/>
    <col min="35" max="35" width="8" style="1" hidden="1" customWidth="1"/>
    <col min="36" max="36" width="5.83203125" style="1" hidden="1" customWidth="1"/>
    <col min="37" max="37" width="6.5" style="1" hidden="1" customWidth="1"/>
    <col min="38" max="39" width="0" style="1" hidden="1" customWidth="1"/>
    <col min="40" max="40" width="9.5" style="1" hidden="1" customWidth="1"/>
    <col min="41" max="41" width="6.5" style="1" hidden="1" customWidth="1"/>
    <col min="42" max="42" width="7.6640625" style="1" hidden="1" customWidth="1"/>
    <col min="43" max="43" width="23.83203125" style="1" customWidth="1"/>
    <col min="44" max="44" width="14" style="167" hidden="1" customWidth="1"/>
    <col min="45" max="45" width="9.1640625" style="1" hidden="1" customWidth="1"/>
    <col min="46" max="46" width="36.6640625" style="167" hidden="1" customWidth="1"/>
    <col min="47" max="47" width="25.5" style="1" hidden="1" customWidth="1"/>
    <col min="48" max="48" width="15.1640625" style="1" customWidth="1"/>
    <col min="49" max="49" width="23.33203125" style="1" hidden="1" customWidth="1"/>
    <col min="50" max="50" width="6.5" style="1" hidden="1" customWidth="1"/>
    <col min="51" max="51" width="7.5" style="1" hidden="1" customWidth="1"/>
    <col min="52" max="52" width="9.1640625" style="1"/>
    <col min="53" max="53" width="15.5" style="1" customWidth="1"/>
    <col min="54" max="55" width="9.1640625" style="1"/>
    <col min="56" max="56" width="24.6640625" style="1" customWidth="1"/>
    <col min="57" max="57" width="26" style="1" customWidth="1"/>
    <col min="58" max="16384" width="9.1640625" style="1"/>
  </cols>
  <sheetData>
    <row r="1" spans="1:54" ht="24" x14ac:dyDescent="0.3">
      <c r="A1" s="1132" t="s">
        <v>765</v>
      </c>
      <c r="B1" s="1132"/>
      <c r="C1" s="1132"/>
      <c r="D1" s="1132"/>
      <c r="E1" s="1132"/>
      <c r="F1" s="1132"/>
      <c r="G1" s="1132"/>
      <c r="H1" s="1132"/>
      <c r="I1" s="1132"/>
      <c r="J1" s="1132"/>
      <c r="K1" s="1132"/>
      <c r="L1" s="1132"/>
      <c r="M1" s="1132"/>
      <c r="N1" s="1132"/>
      <c r="O1" s="1132"/>
      <c r="P1" s="1132"/>
      <c r="Q1" s="1132"/>
      <c r="R1" s="1132"/>
      <c r="S1" s="1132"/>
      <c r="T1" s="1132"/>
      <c r="U1" s="1132"/>
      <c r="V1" s="1132"/>
      <c r="W1" s="1132"/>
      <c r="X1" s="1132"/>
      <c r="Y1" s="1132"/>
      <c r="Z1" s="1132"/>
      <c r="AA1" s="1132"/>
      <c r="AB1" s="1132"/>
      <c r="AC1" s="1132"/>
      <c r="AD1" s="1132"/>
      <c r="AE1" s="1132"/>
      <c r="AF1" s="1132"/>
      <c r="AG1" s="1132"/>
      <c r="AH1" s="1132"/>
      <c r="AI1" s="1132"/>
      <c r="AJ1" s="1132"/>
      <c r="AK1" s="1132"/>
      <c r="AL1" s="1132"/>
      <c r="AM1" s="1132"/>
      <c r="AN1" s="1132"/>
      <c r="AO1" s="1132"/>
      <c r="AP1" s="1132"/>
      <c r="AQ1" s="1132"/>
      <c r="AR1" s="1132"/>
      <c r="AS1" s="1132"/>
      <c r="AT1" s="1132"/>
      <c r="AU1" s="1132"/>
      <c r="AV1" s="1132"/>
      <c r="AW1" s="249"/>
      <c r="AX1" s="249"/>
      <c r="AY1" s="249"/>
      <c r="AZ1" s="249"/>
      <c r="BA1" s="249"/>
      <c r="BB1" s="249"/>
    </row>
    <row r="2" spans="1:54" ht="21" x14ac:dyDescent="0.25">
      <c r="A2" s="1132" t="s">
        <v>766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250"/>
      <c r="AX2" s="250"/>
      <c r="AY2" s="250"/>
      <c r="AZ2" s="250"/>
      <c r="BA2" s="250"/>
      <c r="BB2" s="250"/>
    </row>
    <row r="3" spans="1:54" ht="21" x14ac:dyDescent="0.25">
      <c r="A3" s="483"/>
      <c r="B3" s="483"/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483"/>
      <c r="Z3" s="483"/>
      <c r="AA3" s="483"/>
      <c r="AB3" s="483"/>
      <c r="AC3" s="483"/>
      <c r="AD3" s="483"/>
      <c r="AE3" s="483"/>
      <c r="AF3" s="483"/>
      <c r="AG3" s="483"/>
      <c r="AH3" s="483"/>
      <c r="AI3" s="483"/>
      <c r="AJ3" s="483"/>
      <c r="AK3" s="483"/>
      <c r="AL3" s="483"/>
      <c r="AM3" s="483"/>
      <c r="AN3" s="483"/>
      <c r="AO3" s="483"/>
      <c r="AP3" s="483"/>
      <c r="AQ3" s="483"/>
      <c r="AR3" s="483"/>
      <c r="AS3" s="483"/>
      <c r="AT3" s="483"/>
      <c r="AU3" s="483"/>
      <c r="AV3" s="483"/>
      <c r="AW3" s="250"/>
      <c r="AX3" s="250"/>
      <c r="AY3" s="250"/>
      <c r="AZ3" s="250"/>
      <c r="BA3" s="250"/>
      <c r="BB3" s="250"/>
    </row>
    <row r="4" spans="1:54" ht="21" x14ac:dyDescent="0.25">
      <c r="A4" s="483"/>
      <c r="B4" s="483"/>
      <c r="C4" s="483"/>
      <c r="D4" s="483"/>
      <c r="E4" s="483"/>
      <c r="F4" s="483"/>
      <c r="G4" s="483"/>
      <c r="H4" s="483"/>
      <c r="I4" s="483"/>
      <c r="J4" s="483"/>
      <c r="K4" s="483"/>
      <c r="L4" s="483"/>
      <c r="M4" s="483"/>
      <c r="N4" s="483"/>
      <c r="O4" s="483"/>
      <c r="P4" s="483"/>
      <c r="Q4" s="483"/>
      <c r="R4" s="483"/>
      <c r="S4" s="483"/>
      <c r="T4" s="483"/>
      <c r="U4" s="483"/>
      <c r="V4" s="483"/>
      <c r="W4" s="483"/>
      <c r="X4" s="483"/>
      <c r="Y4" s="483"/>
      <c r="Z4" s="483"/>
      <c r="AA4" s="483"/>
      <c r="AB4" s="483"/>
      <c r="AC4" s="483"/>
      <c r="AD4" s="483"/>
      <c r="AE4" s="483"/>
      <c r="AF4" s="483"/>
      <c r="AG4" s="483"/>
      <c r="AH4" s="483"/>
      <c r="AI4" s="483"/>
      <c r="AJ4" s="483"/>
      <c r="AK4" s="483"/>
      <c r="AL4" s="483"/>
      <c r="AM4" s="483"/>
      <c r="AN4" s="483"/>
      <c r="AO4" s="483"/>
      <c r="AP4" s="483"/>
      <c r="AQ4" s="483"/>
      <c r="AR4" s="483"/>
      <c r="AS4" s="483"/>
      <c r="AT4" s="483"/>
      <c r="AU4" s="483"/>
      <c r="AV4" s="483"/>
      <c r="AW4" s="250"/>
      <c r="AX4" s="250"/>
      <c r="AY4" s="250"/>
      <c r="AZ4" s="250"/>
      <c r="BA4" s="250"/>
      <c r="BB4" s="250"/>
    </row>
    <row r="5" spans="1:54" ht="26" x14ac:dyDescent="0.3">
      <c r="A5" s="347"/>
      <c r="B5" s="348"/>
      <c r="C5" s="349" t="s">
        <v>895</v>
      </c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246"/>
      <c r="AX5" s="246"/>
      <c r="AY5" s="246"/>
    </row>
    <row r="6" spans="1:54" x14ac:dyDescent="0.2">
      <c r="A6" s="350"/>
      <c r="B6" s="165"/>
      <c r="C6" s="165"/>
      <c r="D6" s="165"/>
      <c r="E6" s="350"/>
      <c r="F6" s="165"/>
      <c r="G6" s="165"/>
      <c r="H6" s="165"/>
      <c r="I6" s="165"/>
      <c r="J6" s="165"/>
      <c r="K6" s="165"/>
      <c r="L6" s="165"/>
      <c r="M6" s="350"/>
      <c r="N6" s="350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H6" s="165"/>
      <c r="AI6" s="165"/>
      <c r="AJ6" s="165"/>
      <c r="AK6" s="165"/>
      <c r="AL6" s="165"/>
      <c r="AM6" s="165"/>
      <c r="AN6" s="165"/>
      <c r="AO6" s="165"/>
      <c r="AP6" s="165"/>
      <c r="AQ6" s="165"/>
      <c r="AR6" s="350"/>
      <c r="AS6" s="165"/>
      <c r="AT6" s="350"/>
      <c r="AU6" s="165"/>
      <c r="AV6" s="165"/>
    </row>
    <row r="7" spans="1:54" s="164" customFormat="1" ht="36" customHeight="1" x14ac:dyDescent="0.2">
      <c r="A7" s="1090" t="s">
        <v>3</v>
      </c>
      <c r="B7" s="1136" t="s">
        <v>4</v>
      </c>
      <c r="C7" s="1070" t="s">
        <v>6</v>
      </c>
      <c r="D7" s="1070" t="s">
        <v>5</v>
      </c>
      <c r="E7" s="1070" t="s">
        <v>6</v>
      </c>
      <c r="F7" s="1070" t="s">
        <v>7</v>
      </c>
      <c r="G7" s="1070" t="s">
        <v>8</v>
      </c>
      <c r="H7" s="1070"/>
      <c r="I7" s="1070"/>
      <c r="J7" s="1070"/>
      <c r="K7" s="1070" t="s">
        <v>9</v>
      </c>
      <c r="L7" s="1070" t="s">
        <v>10</v>
      </c>
      <c r="M7" s="1070" t="s">
        <v>11</v>
      </c>
      <c r="N7" s="1070" t="s">
        <v>24</v>
      </c>
      <c r="O7" s="1070" t="s">
        <v>12</v>
      </c>
      <c r="P7" s="1070"/>
      <c r="Q7" s="1070"/>
      <c r="R7" s="1070"/>
      <c r="S7" s="1070"/>
      <c r="T7" s="1070" t="s">
        <v>23</v>
      </c>
      <c r="U7" s="1070" t="s">
        <v>13</v>
      </c>
      <c r="V7" s="1070"/>
      <c r="W7" s="1070"/>
      <c r="X7" s="1070" t="s">
        <v>14</v>
      </c>
      <c r="Y7" s="1070"/>
      <c r="Z7" s="1070" t="s">
        <v>15</v>
      </c>
      <c r="AA7" s="1070" t="s">
        <v>16</v>
      </c>
      <c r="AB7" s="1070"/>
      <c r="AC7" s="1070" t="s">
        <v>17</v>
      </c>
      <c r="AD7" s="1070"/>
      <c r="AE7" s="1070"/>
      <c r="AF7" s="1070" t="s">
        <v>18</v>
      </c>
      <c r="AG7" s="1070"/>
      <c r="AH7" s="1090" t="s">
        <v>19</v>
      </c>
      <c r="AI7" s="1070" t="s">
        <v>20</v>
      </c>
      <c r="AJ7" s="1070" t="s">
        <v>21</v>
      </c>
      <c r="AK7" s="1070" t="s">
        <v>22</v>
      </c>
      <c r="AL7" s="1070" t="s">
        <v>23</v>
      </c>
      <c r="AM7" s="1070" t="s">
        <v>24</v>
      </c>
      <c r="AN7" s="1070" t="s">
        <v>764</v>
      </c>
      <c r="AO7" s="1070"/>
      <c r="AP7" s="1070"/>
      <c r="AQ7" s="1070"/>
      <c r="AR7" s="1070" t="s">
        <v>26</v>
      </c>
      <c r="AS7" s="1070" t="s">
        <v>27</v>
      </c>
      <c r="AT7" s="1070"/>
      <c r="AU7" s="1070"/>
      <c r="AV7" s="1088" t="s">
        <v>28</v>
      </c>
      <c r="AW7" s="1244" t="s">
        <v>29</v>
      </c>
      <c r="AX7" s="1079"/>
      <c r="AY7" s="1079"/>
    </row>
    <row r="8" spans="1:54" ht="38.25" customHeight="1" x14ac:dyDescent="0.2">
      <c r="A8" s="1090"/>
      <c r="B8" s="1136"/>
      <c r="C8" s="1070"/>
      <c r="D8" s="1070"/>
      <c r="E8" s="1070"/>
      <c r="F8" s="1070"/>
      <c r="G8" s="1088" t="s">
        <v>30</v>
      </c>
      <c r="H8" s="1088" t="s">
        <v>31</v>
      </c>
      <c r="I8" s="1088"/>
      <c r="J8" s="1088" t="s">
        <v>32</v>
      </c>
      <c r="K8" s="1070"/>
      <c r="L8" s="1070"/>
      <c r="M8" s="1070"/>
      <c r="N8" s="1070"/>
      <c r="O8" s="1088" t="s">
        <v>33</v>
      </c>
      <c r="P8" s="1088" t="s">
        <v>34</v>
      </c>
      <c r="Q8" s="1088" t="s">
        <v>35</v>
      </c>
      <c r="R8" s="1088" t="s">
        <v>36</v>
      </c>
      <c r="S8" s="1088" t="s">
        <v>37</v>
      </c>
      <c r="T8" s="1070"/>
      <c r="U8" s="1070" t="s">
        <v>38</v>
      </c>
      <c r="V8" s="1070" t="s">
        <v>39</v>
      </c>
      <c r="W8" s="1070" t="s">
        <v>40</v>
      </c>
      <c r="X8" s="1088" t="s">
        <v>41</v>
      </c>
      <c r="Y8" s="1088" t="s">
        <v>12</v>
      </c>
      <c r="Z8" s="1070"/>
      <c r="AA8" s="1070" t="s">
        <v>42</v>
      </c>
      <c r="AB8" s="1070" t="s">
        <v>43</v>
      </c>
      <c r="AC8" s="1070" t="s">
        <v>44</v>
      </c>
      <c r="AD8" s="1070" t="s">
        <v>45</v>
      </c>
      <c r="AE8" s="1070" t="s">
        <v>11</v>
      </c>
      <c r="AF8" s="1088" t="s">
        <v>46</v>
      </c>
      <c r="AG8" s="1088" t="s">
        <v>47</v>
      </c>
      <c r="AH8" s="1090"/>
      <c r="AI8" s="1070"/>
      <c r="AJ8" s="1070"/>
      <c r="AK8" s="1070"/>
      <c r="AL8" s="1070"/>
      <c r="AM8" s="1070"/>
      <c r="AN8" s="1070"/>
      <c r="AO8" s="1070"/>
      <c r="AP8" s="1070"/>
      <c r="AQ8" s="1070"/>
      <c r="AR8" s="1070"/>
      <c r="AS8" s="1070" t="s">
        <v>52</v>
      </c>
      <c r="AT8" s="1245" t="s">
        <v>53</v>
      </c>
      <c r="AU8" s="1245" t="s">
        <v>54</v>
      </c>
      <c r="AV8" s="1088"/>
      <c r="AW8" s="1168" t="s">
        <v>55</v>
      </c>
      <c r="AX8" s="1074" t="s">
        <v>56</v>
      </c>
      <c r="AY8" s="1075"/>
    </row>
    <row r="9" spans="1:54" ht="24.75" customHeight="1" x14ac:dyDescent="0.2">
      <c r="A9" s="1090"/>
      <c r="B9" s="1136"/>
      <c r="C9" s="1070"/>
      <c r="D9" s="1070"/>
      <c r="E9" s="1070"/>
      <c r="F9" s="1070"/>
      <c r="G9" s="1088"/>
      <c r="H9" s="248" t="s">
        <v>41</v>
      </c>
      <c r="I9" s="481" t="s">
        <v>12</v>
      </c>
      <c r="J9" s="1088"/>
      <c r="K9" s="1070"/>
      <c r="L9" s="1070"/>
      <c r="M9" s="1070"/>
      <c r="N9" s="1070"/>
      <c r="O9" s="1088"/>
      <c r="P9" s="1088"/>
      <c r="Q9" s="1088"/>
      <c r="R9" s="1088"/>
      <c r="S9" s="1088"/>
      <c r="T9" s="1070"/>
      <c r="U9" s="1070"/>
      <c r="V9" s="1070"/>
      <c r="W9" s="1070"/>
      <c r="X9" s="1088"/>
      <c r="Y9" s="1088"/>
      <c r="Z9" s="1070"/>
      <c r="AA9" s="1070"/>
      <c r="AB9" s="1070"/>
      <c r="AC9" s="1070"/>
      <c r="AD9" s="1070"/>
      <c r="AE9" s="1070"/>
      <c r="AF9" s="1088"/>
      <c r="AG9" s="1088"/>
      <c r="AH9" s="1090"/>
      <c r="AI9" s="1070"/>
      <c r="AJ9" s="1070"/>
      <c r="AK9" s="1070"/>
      <c r="AL9" s="1070"/>
      <c r="AM9" s="1070"/>
      <c r="AN9" s="1070"/>
      <c r="AO9" s="1070"/>
      <c r="AP9" s="1070"/>
      <c r="AQ9" s="1070"/>
      <c r="AR9" s="1070"/>
      <c r="AS9" s="1070"/>
      <c r="AT9" s="1245"/>
      <c r="AU9" s="1245"/>
      <c r="AV9" s="1088"/>
      <c r="AW9" s="1168"/>
      <c r="AX9" s="480" t="s">
        <v>57</v>
      </c>
      <c r="AY9" s="10" t="s">
        <v>58</v>
      </c>
    </row>
    <row r="10" spans="1:54" ht="21" customHeight="1" x14ac:dyDescent="0.2">
      <c r="A10" s="3">
        <v>1</v>
      </c>
      <c r="B10" s="3">
        <v>2</v>
      </c>
      <c r="C10" s="3">
        <v>2</v>
      </c>
      <c r="D10" s="3">
        <v>3</v>
      </c>
      <c r="E10" s="3">
        <v>4</v>
      </c>
      <c r="F10" s="84">
        <v>4</v>
      </c>
      <c r="G10" s="3">
        <v>6</v>
      </c>
      <c r="H10" s="3">
        <v>7</v>
      </c>
      <c r="I10" s="84">
        <v>8</v>
      </c>
      <c r="J10" s="3">
        <v>9</v>
      </c>
      <c r="K10" s="3">
        <v>5</v>
      </c>
      <c r="L10" s="84">
        <v>6</v>
      </c>
      <c r="M10" s="3">
        <v>7</v>
      </c>
      <c r="N10" s="3">
        <v>8</v>
      </c>
      <c r="O10" s="3">
        <v>9</v>
      </c>
      <c r="P10" s="84">
        <v>10</v>
      </c>
      <c r="Q10" s="3">
        <v>11</v>
      </c>
      <c r="R10" s="3">
        <v>12</v>
      </c>
      <c r="S10" s="84">
        <v>13</v>
      </c>
      <c r="T10" s="84">
        <v>14</v>
      </c>
      <c r="U10" s="3">
        <v>18</v>
      </c>
      <c r="V10" s="3">
        <v>19</v>
      </c>
      <c r="W10" s="84">
        <v>20</v>
      </c>
      <c r="X10" s="3">
        <v>21</v>
      </c>
      <c r="Y10" s="3">
        <v>22</v>
      </c>
      <c r="Z10" s="84">
        <v>23</v>
      </c>
      <c r="AA10" s="3">
        <v>24</v>
      </c>
      <c r="AB10" s="3">
        <v>25</v>
      </c>
      <c r="AC10" s="84">
        <v>26</v>
      </c>
      <c r="AD10" s="3">
        <v>27</v>
      </c>
      <c r="AE10" s="3">
        <v>28</v>
      </c>
      <c r="AF10" s="84">
        <v>29</v>
      </c>
      <c r="AG10" s="3">
        <v>30</v>
      </c>
      <c r="AH10" s="3">
        <v>31</v>
      </c>
      <c r="AI10" s="84">
        <v>32</v>
      </c>
      <c r="AJ10" s="3">
        <v>33</v>
      </c>
      <c r="AK10" s="3">
        <v>34</v>
      </c>
      <c r="AL10" s="84">
        <v>35</v>
      </c>
      <c r="AM10" s="3">
        <v>36</v>
      </c>
      <c r="AN10" s="3">
        <v>37</v>
      </c>
      <c r="AO10" s="84">
        <v>38</v>
      </c>
      <c r="AP10" s="3">
        <v>39</v>
      </c>
      <c r="AQ10" s="3">
        <v>15</v>
      </c>
      <c r="AR10" s="84">
        <v>41</v>
      </c>
      <c r="AS10" s="3">
        <v>42</v>
      </c>
      <c r="AT10" s="3">
        <v>43</v>
      </c>
      <c r="AU10" s="84">
        <v>44</v>
      </c>
      <c r="AV10" s="3">
        <v>16</v>
      </c>
      <c r="AW10" s="352">
        <v>46</v>
      </c>
      <c r="AX10" s="11">
        <v>47</v>
      </c>
      <c r="AY10" s="3">
        <v>48</v>
      </c>
    </row>
    <row r="11" spans="1:54" hidden="1" x14ac:dyDescent="0.2">
      <c r="A11" s="340"/>
      <c r="B11" s="287"/>
      <c r="C11" s="338"/>
      <c r="D11" s="339"/>
      <c r="E11" s="338"/>
      <c r="F11" s="339"/>
      <c r="G11" s="339"/>
      <c r="H11" s="339"/>
      <c r="I11" s="339"/>
      <c r="J11" s="339"/>
      <c r="K11" s="339"/>
      <c r="L11" s="339"/>
      <c r="M11" s="338"/>
      <c r="N11" s="339"/>
      <c r="O11" s="339"/>
      <c r="P11" s="339"/>
      <c r="Q11" s="339"/>
      <c r="R11" s="339"/>
      <c r="S11" s="339"/>
      <c r="T11" s="339"/>
      <c r="U11" s="339"/>
      <c r="V11" s="339"/>
      <c r="W11" s="339"/>
      <c r="X11" s="339"/>
      <c r="Y11" s="339"/>
      <c r="Z11" s="339"/>
      <c r="AA11" s="339"/>
      <c r="AB11" s="339"/>
      <c r="AC11" s="339"/>
      <c r="AD11" s="339"/>
      <c r="AE11" s="339"/>
      <c r="AF11" s="339"/>
      <c r="AG11" s="339"/>
      <c r="AH11" s="339"/>
      <c r="AI11" s="339"/>
      <c r="AJ11" s="339"/>
      <c r="AK11" s="339"/>
      <c r="AL11" s="339"/>
      <c r="AM11" s="339"/>
      <c r="AN11" s="339"/>
      <c r="AO11" s="339"/>
      <c r="AP11" s="339"/>
      <c r="AQ11" s="339"/>
      <c r="AR11" s="338"/>
      <c r="AS11" s="339"/>
      <c r="AT11" s="338"/>
      <c r="AU11" s="339"/>
      <c r="AV11" s="338"/>
      <c r="AW11" s="215"/>
      <c r="AX11" s="4"/>
      <c r="AY11" s="4"/>
    </row>
    <row r="12" spans="1:54" s="166" customFormat="1" ht="29.25" hidden="1" customHeight="1" x14ac:dyDescent="0.2">
      <c r="A12" s="340"/>
      <c r="B12" s="389" t="s">
        <v>65</v>
      </c>
      <c r="C12" s="389" t="s">
        <v>65</v>
      </c>
      <c r="D12" s="351"/>
      <c r="E12" s="340"/>
      <c r="F12" s="351"/>
      <c r="G12" s="351"/>
      <c r="H12" s="351"/>
      <c r="I12" s="351"/>
      <c r="J12" s="351"/>
      <c r="K12" s="351"/>
      <c r="L12" s="351"/>
      <c r="M12" s="340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90">
        <f>SUM(AQ13,AQ21,AQ42,AQ47,AQ149)</f>
        <v>2401749869.548708</v>
      </c>
      <c r="AR12" s="340"/>
      <c r="AS12" s="351"/>
      <c r="AT12" s="340"/>
      <c r="AU12" s="351"/>
      <c r="AV12" s="340"/>
      <c r="AW12" s="353"/>
      <c r="AX12" s="174"/>
      <c r="AY12" s="174"/>
      <c r="BA12" s="485" t="str">
        <f>IF(AQ12&lt;300000,AQ12,"0")</f>
        <v>0</v>
      </c>
    </row>
    <row r="13" spans="1:54" s="166" customFormat="1" ht="20" hidden="1" customHeight="1" x14ac:dyDescent="0.2">
      <c r="A13" s="288"/>
      <c r="B13" s="294" t="s">
        <v>67</v>
      </c>
      <c r="C13" s="294" t="s">
        <v>67</v>
      </c>
      <c r="D13" s="289"/>
      <c r="E13" s="288"/>
      <c r="F13" s="289"/>
      <c r="G13" s="289"/>
      <c r="H13" s="289"/>
      <c r="I13" s="289"/>
      <c r="J13" s="289"/>
      <c r="K13" s="289"/>
      <c r="L13" s="289"/>
      <c r="M13" s="288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  <c r="AQ13" s="326">
        <f>SUM(AQ14:AQ20)</f>
        <v>1010000000</v>
      </c>
      <c r="AR13" s="288"/>
      <c r="AS13" s="289"/>
      <c r="AT13" s="288"/>
      <c r="AU13" s="289"/>
      <c r="AV13" s="288"/>
      <c r="AW13" s="353"/>
      <c r="AX13" s="174"/>
      <c r="AY13" s="174"/>
      <c r="BA13" s="485" t="str">
        <f t="shared" ref="BA13:BA76" si="0">IF(AQ13&lt;300000,AQ13,"0")</f>
        <v>0</v>
      </c>
    </row>
    <row r="14" spans="1:54" s="166" customFormat="1" ht="20" hidden="1" customHeight="1" x14ac:dyDescent="0.2">
      <c r="A14" s="288">
        <v>1</v>
      </c>
      <c r="B14" s="294" t="s">
        <v>68</v>
      </c>
      <c r="C14" s="288" t="s">
        <v>70</v>
      </c>
      <c r="D14" s="294" t="s">
        <v>69</v>
      </c>
      <c r="E14" s="288" t="s">
        <v>70</v>
      </c>
      <c r="F14" s="289"/>
      <c r="G14" s="289"/>
      <c r="H14" s="289"/>
      <c r="I14" s="289"/>
      <c r="J14" s="289"/>
      <c r="K14" s="288" t="s">
        <v>71</v>
      </c>
      <c r="L14" s="288" t="s">
        <v>72</v>
      </c>
      <c r="M14" s="288"/>
      <c r="N14" s="288" t="s">
        <v>75</v>
      </c>
      <c r="O14" s="289"/>
      <c r="P14" s="288" t="s">
        <v>72</v>
      </c>
      <c r="Q14" s="288" t="s">
        <v>72</v>
      </c>
      <c r="R14" s="288" t="s">
        <v>73</v>
      </c>
      <c r="S14" s="288" t="s">
        <v>72</v>
      </c>
      <c r="T14" s="288" t="s">
        <v>81</v>
      </c>
      <c r="U14" s="289" t="s">
        <v>72</v>
      </c>
      <c r="V14" s="289" t="s">
        <v>72</v>
      </c>
      <c r="W14" s="289" t="s">
        <v>72</v>
      </c>
      <c r="X14" s="289" t="s">
        <v>72</v>
      </c>
      <c r="Y14" s="289" t="s">
        <v>72</v>
      </c>
      <c r="Z14" s="289" t="s">
        <v>72</v>
      </c>
      <c r="AA14" s="289" t="s">
        <v>72</v>
      </c>
      <c r="AB14" s="289" t="s">
        <v>72</v>
      </c>
      <c r="AC14" s="289" t="s">
        <v>72</v>
      </c>
      <c r="AD14" s="289" t="s">
        <v>72</v>
      </c>
      <c r="AE14" s="289" t="s">
        <v>72</v>
      </c>
      <c r="AF14" s="289" t="s">
        <v>72</v>
      </c>
      <c r="AG14" s="289" t="s">
        <v>72</v>
      </c>
      <c r="AH14" s="289" t="s">
        <v>72</v>
      </c>
      <c r="AI14" s="289" t="s">
        <v>72</v>
      </c>
      <c r="AJ14" s="289" t="s">
        <v>72</v>
      </c>
      <c r="AK14" s="289" t="s">
        <v>72</v>
      </c>
      <c r="AL14" s="288" t="s">
        <v>74</v>
      </c>
      <c r="AM14" s="288" t="s">
        <v>75</v>
      </c>
      <c r="AN14" s="289"/>
      <c r="AO14" s="289"/>
      <c r="AP14" s="289"/>
      <c r="AQ14" s="290">
        <v>600000000</v>
      </c>
      <c r="AR14" s="288" t="s">
        <v>637</v>
      </c>
      <c r="AS14" s="327" t="s">
        <v>72</v>
      </c>
      <c r="AT14" s="288" t="s">
        <v>638</v>
      </c>
      <c r="AU14" s="289" t="s">
        <v>605</v>
      </c>
      <c r="AV14" s="288" t="s">
        <v>637</v>
      </c>
      <c r="AW14" s="354" t="s">
        <v>642</v>
      </c>
      <c r="AX14" s="178" t="s">
        <v>72</v>
      </c>
      <c r="AY14" s="178" t="s">
        <v>72</v>
      </c>
      <c r="BA14" s="485" t="str">
        <f t="shared" si="0"/>
        <v>0</v>
      </c>
    </row>
    <row r="15" spans="1:54" s="166" customFormat="1" ht="20" hidden="1" customHeight="1" x14ac:dyDescent="0.2">
      <c r="A15" s="288">
        <v>2</v>
      </c>
      <c r="B15" s="294"/>
      <c r="C15" s="288" t="s">
        <v>77</v>
      </c>
      <c r="D15" s="294" t="s">
        <v>76</v>
      </c>
      <c r="E15" s="288" t="s">
        <v>77</v>
      </c>
      <c r="F15" s="289"/>
      <c r="G15" s="289"/>
      <c r="H15" s="289"/>
      <c r="I15" s="289"/>
      <c r="J15" s="289"/>
      <c r="K15" s="288" t="s">
        <v>78</v>
      </c>
      <c r="L15" s="288" t="s">
        <v>79</v>
      </c>
      <c r="M15" s="288"/>
      <c r="N15" s="288" t="s">
        <v>82</v>
      </c>
      <c r="O15" s="289"/>
      <c r="P15" s="288" t="s">
        <v>72</v>
      </c>
      <c r="Q15" s="288" t="s">
        <v>72</v>
      </c>
      <c r="R15" s="288" t="s">
        <v>80</v>
      </c>
      <c r="S15" s="288" t="s">
        <v>72</v>
      </c>
      <c r="T15" s="288" t="s">
        <v>81</v>
      </c>
      <c r="U15" s="289" t="s">
        <v>72</v>
      </c>
      <c r="V15" s="289" t="s">
        <v>72</v>
      </c>
      <c r="W15" s="289" t="s">
        <v>72</v>
      </c>
      <c r="X15" s="289" t="s">
        <v>72</v>
      </c>
      <c r="Y15" s="289" t="s">
        <v>72</v>
      </c>
      <c r="Z15" s="289" t="s">
        <v>72</v>
      </c>
      <c r="AA15" s="289" t="s">
        <v>72</v>
      </c>
      <c r="AB15" s="289" t="s">
        <v>72</v>
      </c>
      <c r="AC15" s="289" t="s">
        <v>72</v>
      </c>
      <c r="AD15" s="289" t="s">
        <v>72</v>
      </c>
      <c r="AE15" s="289" t="s">
        <v>72</v>
      </c>
      <c r="AF15" s="289" t="s">
        <v>72</v>
      </c>
      <c r="AG15" s="289" t="s">
        <v>72</v>
      </c>
      <c r="AH15" s="289" t="s">
        <v>72</v>
      </c>
      <c r="AI15" s="289" t="s">
        <v>72</v>
      </c>
      <c r="AJ15" s="289" t="s">
        <v>72</v>
      </c>
      <c r="AK15" s="289" t="s">
        <v>72</v>
      </c>
      <c r="AL15" s="288" t="s">
        <v>81</v>
      </c>
      <c r="AM15" s="288" t="s">
        <v>82</v>
      </c>
      <c r="AN15" s="289"/>
      <c r="AO15" s="289"/>
      <c r="AP15" s="289"/>
      <c r="AQ15" s="290">
        <v>80000000</v>
      </c>
      <c r="AR15" s="288" t="s">
        <v>637</v>
      </c>
      <c r="AS15" s="327" t="s">
        <v>72</v>
      </c>
      <c r="AT15" s="288" t="s">
        <v>638</v>
      </c>
      <c r="AU15" s="289" t="s">
        <v>640</v>
      </c>
      <c r="AV15" s="288" t="s">
        <v>637</v>
      </c>
      <c r="AW15" s="354" t="s">
        <v>642</v>
      </c>
      <c r="AX15" s="178" t="s">
        <v>72</v>
      </c>
      <c r="AY15" s="178" t="s">
        <v>72</v>
      </c>
      <c r="BA15" s="485" t="str">
        <f t="shared" si="0"/>
        <v>0</v>
      </c>
    </row>
    <row r="16" spans="1:54" s="166" customFormat="1" ht="20" hidden="1" customHeight="1" x14ac:dyDescent="0.2">
      <c r="A16" s="288">
        <v>3</v>
      </c>
      <c r="B16" s="294"/>
      <c r="C16" s="288" t="s">
        <v>77</v>
      </c>
      <c r="D16" s="328" t="s">
        <v>76</v>
      </c>
      <c r="E16" s="288" t="s">
        <v>77</v>
      </c>
      <c r="F16" s="289"/>
      <c r="G16" s="289"/>
      <c r="H16" s="289"/>
      <c r="I16" s="289"/>
      <c r="J16" s="289"/>
      <c r="K16" s="288" t="s">
        <v>78</v>
      </c>
      <c r="L16" s="288" t="s">
        <v>79</v>
      </c>
      <c r="M16" s="288"/>
      <c r="N16" s="288" t="s">
        <v>82</v>
      </c>
      <c r="O16" s="289"/>
      <c r="P16" s="288" t="s">
        <v>72</v>
      </c>
      <c r="Q16" s="288" t="s">
        <v>72</v>
      </c>
      <c r="R16" s="288" t="s">
        <v>83</v>
      </c>
      <c r="S16" s="288" t="s">
        <v>72</v>
      </c>
      <c r="T16" s="288" t="s">
        <v>81</v>
      </c>
      <c r="U16" s="289" t="s">
        <v>72</v>
      </c>
      <c r="V16" s="289" t="s">
        <v>72</v>
      </c>
      <c r="W16" s="289" t="s">
        <v>72</v>
      </c>
      <c r="X16" s="289" t="s">
        <v>72</v>
      </c>
      <c r="Y16" s="289" t="s">
        <v>72</v>
      </c>
      <c r="Z16" s="289" t="s">
        <v>72</v>
      </c>
      <c r="AA16" s="289" t="s">
        <v>72</v>
      </c>
      <c r="AB16" s="289" t="s">
        <v>72</v>
      </c>
      <c r="AC16" s="289" t="s">
        <v>72</v>
      </c>
      <c r="AD16" s="289" t="s">
        <v>72</v>
      </c>
      <c r="AE16" s="289" t="s">
        <v>72</v>
      </c>
      <c r="AF16" s="289" t="s">
        <v>72</v>
      </c>
      <c r="AG16" s="289" t="s">
        <v>72</v>
      </c>
      <c r="AH16" s="289" t="s">
        <v>72</v>
      </c>
      <c r="AI16" s="289" t="s">
        <v>72</v>
      </c>
      <c r="AJ16" s="289" t="s">
        <v>72</v>
      </c>
      <c r="AK16" s="289" t="s">
        <v>72</v>
      </c>
      <c r="AL16" s="288" t="s">
        <v>81</v>
      </c>
      <c r="AM16" s="288" t="s">
        <v>82</v>
      </c>
      <c r="AN16" s="289"/>
      <c r="AO16" s="289"/>
      <c r="AP16" s="289"/>
      <c r="AQ16" s="290">
        <v>80000000</v>
      </c>
      <c r="AR16" s="288" t="s">
        <v>637</v>
      </c>
      <c r="AS16" s="327" t="s">
        <v>72</v>
      </c>
      <c r="AT16" s="288" t="s">
        <v>638</v>
      </c>
      <c r="AU16" s="289" t="s">
        <v>640</v>
      </c>
      <c r="AV16" s="288" t="s">
        <v>637</v>
      </c>
      <c r="AW16" s="354" t="s">
        <v>642</v>
      </c>
      <c r="AX16" s="178" t="s">
        <v>72</v>
      </c>
      <c r="AY16" s="178" t="s">
        <v>72</v>
      </c>
      <c r="BA16" s="485" t="str">
        <f t="shared" si="0"/>
        <v>0</v>
      </c>
    </row>
    <row r="17" spans="1:53" s="166" customFormat="1" ht="20" hidden="1" customHeight="1" x14ac:dyDescent="0.2">
      <c r="A17" s="288">
        <v>4</v>
      </c>
      <c r="B17" s="294"/>
      <c r="C17" s="288" t="s">
        <v>77</v>
      </c>
      <c r="D17" s="304" t="s">
        <v>76</v>
      </c>
      <c r="E17" s="288" t="s">
        <v>77</v>
      </c>
      <c r="F17" s="289"/>
      <c r="G17" s="289"/>
      <c r="H17" s="289"/>
      <c r="I17" s="289"/>
      <c r="J17" s="289"/>
      <c r="K17" s="288" t="s">
        <v>84</v>
      </c>
      <c r="L17" s="288" t="s">
        <v>72</v>
      </c>
      <c r="M17" s="288"/>
      <c r="N17" s="288" t="s">
        <v>86</v>
      </c>
      <c r="O17" s="289"/>
      <c r="P17" s="288" t="s">
        <v>72</v>
      </c>
      <c r="Q17" s="288" t="s">
        <v>72</v>
      </c>
      <c r="R17" s="288" t="s">
        <v>85</v>
      </c>
      <c r="S17" s="288" t="s">
        <v>72</v>
      </c>
      <c r="T17" s="288" t="s">
        <v>81</v>
      </c>
      <c r="U17" s="289" t="s">
        <v>72</v>
      </c>
      <c r="V17" s="289" t="s">
        <v>72</v>
      </c>
      <c r="W17" s="289" t="s">
        <v>72</v>
      </c>
      <c r="X17" s="289" t="s">
        <v>72</v>
      </c>
      <c r="Y17" s="289" t="s">
        <v>72</v>
      </c>
      <c r="Z17" s="289" t="s">
        <v>72</v>
      </c>
      <c r="AA17" s="289" t="s">
        <v>72</v>
      </c>
      <c r="AB17" s="289" t="s">
        <v>72</v>
      </c>
      <c r="AC17" s="289" t="s">
        <v>72</v>
      </c>
      <c r="AD17" s="289" t="s">
        <v>72</v>
      </c>
      <c r="AE17" s="289" t="s">
        <v>72</v>
      </c>
      <c r="AF17" s="289" t="s">
        <v>72</v>
      </c>
      <c r="AG17" s="289" t="s">
        <v>72</v>
      </c>
      <c r="AH17" s="289" t="s">
        <v>72</v>
      </c>
      <c r="AI17" s="289" t="s">
        <v>72</v>
      </c>
      <c r="AJ17" s="289" t="s">
        <v>72</v>
      </c>
      <c r="AK17" s="289" t="s">
        <v>72</v>
      </c>
      <c r="AL17" s="291" t="s">
        <v>74</v>
      </c>
      <c r="AM17" s="288" t="s">
        <v>86</v>
      </c>
      <c r="AN17" s="289"/>
      <c r="AO17" s="289"/>
      <c r="AP17" s="289"/>
      <c r="AQ17" s="292">
        <v>80000000</v>
      </c>
      <c r="AR17" s="288" t="s">
        <v>637</v>
      </c>
      <c r="AS17" s="327" t="s">
        <v>72</v>
      </c>
      <c r="AT17" s="288" t="s">
        <v>638</v>
      </c>
      <c r="AU17" s="289" t="s">
        <v>640</v>
      </c>
      <c r="AV17" s="288" t="s">
        <v>637</v>
      </c>
      <c r="AW17" s="354" t="s">
        <v>642</v>
      </c>
      <c r="AX17" s="178" t="s">
        <v>72</v>
      </c>
      <c r="AY17" s="178" t="s">
        <v>72</v>
      </c>
      <c r="BA17" s="485" t="str">
        <f t="shared" si="0"/>
        <v>0</v>
      </c>
    </row>
    <row r="18" spans="1:53" s="166" customFormat="1" ht="20" hidden="1" customHeight="1" x14ac:dyDescent="0.2">
      <c r="A18" s="288">
        <v>5</v>
      </c>
      <c r="B18" s="294"/>
      <c r="C18" s="288" t="s">
        <v>77</v>
      </c>
      <c r="D18" s="304" t="s">
        <v>76</v>
      </c>
      <c r="E18" s="288" t="s">
        <v>77</v>
      </c>
      <c r="F18" s="289"/>
      <c r="G18" s="289"/>
      <c r="H18" s="289"/>
      <c r="I18" s="289"/>
      <c r="J18" s="289"/>
      <c r="K18" s="288" t="s">
        <v>87</v>
      </c>
      <c r="L18" s="288" t="s">
        <v>88</v>
      </c>
      <c r="M18" s="288"/>
      <c r="N18" s="288" t="s">
        <v>82</v>
      </c>
      <c r="O18" s="289"/>
      <c r="P18" s="288" t="s">
        <v>72</v>
      </c>
      <c r="Q18" s="288" t="s">
        <v>72</v>
      </c>
      <c r="R18" s="288" t="s">
        <v>89</v>
      </c>
      <c r="S18" s="288" t="s">
        <v>72</v>
      </c>
      <c r="T18" s="288" t="s">
        <v>81</v>
      </c>
      <c r="U18" s="289" t="s">
        <v>72</v>
      </c>
      <c r="V18" s="289" t="s">
        <v>72</v>
      </c>
      <c r="W18" s="289" t="s">
        <v>72</v>
      </c>
      <c r="X18" s="289" t="s">
        <v>72</v>
      </c>
      <c r="Y18" s="289" t="s">
        <v>72</v>
      </c>
      <c r="Z18" s="289" t="s">
        <v>72</v>
      </c>
      <c r="AA18" s="289" t="s">
        <v>72</v>
      </c>
      <c r="AB18" s="289" t="s">
        <v>72</v>
      </c>
      <c r="AC18" s="289" t="s">
        <v>72</v>
      </c>
      <c r="AD18" s="289" t="s">
        <v>72</v>
      </c>
      <c r="AE18" s="289" t="s">
        <v>72</v>
      </c>
      <c r="AF18" s="289" t="s">
        <v>72</v>
      </c>
      <c r="AG18" s="289" t="s">
        <v>72</v>
      </c>
      <c r="AH18" s="289" t="s">
        <v>72</v>
      </c>
      <c r="AI18" s="289" t="s">
        <v>72</v>
      </c>
      <c r="AJ18" s="289" t="s">
        <v>72</v>
      </c>
      <c r="AK18" s="289" t="s">
        <v>72</v>
      </c>
      <c r="AL18" s="288" t="s">
        <v>81</v>
      </c>
      <c r="AM18" s="288" t="s">
        <v>82</v>
      </c>
      <c r="AN18" s="289"/>
      <c r="AO18" s="289"/>
      <c r="AP18" s="289"/>
      <c r="AQ18" s="292">
        <v>90000000</v>
      </c>
      <c r="AR18" s="288" t="s">
        <v>637</v>
      </c>
      <c r="AS18" s="327" t="s">
        <v>72</v>
      </c>
      <c r="AT18" s="288" t="s">
        <v>638</v>
      </c>
      <c r="AU18" s="289" t="s">
        <v>640</v>
      </c>
      <c r="AV18" s="288" t="s">
        <v>637</v>
      </c>
      <c r="AW18" s="354" t="s">
        <v>642</v>
      </c>
      <c r="AX18" s="178" t="s">
        <v>72</v>
      </c>
      <c r="AY18" s="178" t="s">
        <v>72</v>
      </c>
      <c r="BA18" s="485" t="str">
        <f t="shared" si="0"/>
        <v>0</v>
      </c>
    </row>
    <row r="19" spans="1:53" s="166" customFormat="1" ht="20" hidden="1" customHeight="1" x14ac:dyDescent="0.2">
      <c r="A19" s="288">
        <v>6</v>
      </c>
      <c r="B19" s="294"/>
      <c r="C19" s="288" t="s">
        <v>77</v>
      </c>
      <c r="D19" s="304" t="s">
        <v>76</v>
      </c>
      <c r="E19" s="291" t="s">
        <v>77</v>
      </c>
      <c r="F19" s="289"/>
      <c r="G19" s="289"/>
      <c r="H19" s="289"/>
      <c r="I19" s="289"/>
      <c r="J19" s="289"/>
      <c r="K19" s="288" t="s">
        <v>78</v>
      </c>
      <c r="L19" s="288" t="s">
        <v>79</v>
      </c>
      <c r="M19" s="288"/>
      <c r="N19" s="288" t="s">
        <v>82</v>
      </c>
      <c r="O19" s="289"/>
      <c r="P19" s="288" t="s">
        <v>90</v>
      </c>
      <c r="Q19" s="288" t="s">
        <v>91</v>
      </c>
      <c r="R19" s="288" t="s">
        <v>92</v>
      </c>
      <c r="S19" s="288" t="s">
        <v>72</v>
      </c>
      <c r="T19" s="288" t="s">
        <v>81</v>
      </c>
      <c r="U19" s="289" t="s">
        <v>72</v>
      </c>
      <c r="V19" s="289" t="s">
        <v>72</v>
      </c>
      <c r="W19" s="289" t="s">
        <v>72</v>
      </c>
      <c r="X19" s="289" t="s">
        <v>72</v>
      </c>
      <c r="Y19" s="289" t="s">
        <v>72</v>
      </c>
      <c r="Z19" s="289" t="s">
        <v>72</v>
      </c>
      <c r="AA19" s="289" t="s">
        <v>72</v>
      </c>
      <c r="AB19" s="289" t="s">
        <v>72</v>
      </c>
      <c r="AC19" s="289" t="s">
        <v>72</v>
      </c>
      <c r="AD19" s="289" t="s">
        <v>72</v>
      </c>
      <c r="AE19" s="289" t="s">
        <v>72</v>
      </c>
      <c r="AF19" s="289" t="s">
        <v>72</v>
      </c>
      <c r="AG19" s="289" t="s">
        <v>72</v>
      </c>
      <c r="AH19" s="289" t="s">
        <v>72</v>
      </c>
      <c r="AI19" s="289" t="s">
        <v>72</v>
      </c>
      <c r="AJ19" s="289" t="s">
        <v>72</v>
      </c>
      <c r="AK19" s="289" t="s">
        <v>72</v>
      </c>
      <c r="AL19" s="288" t="s">
        <v>81</v>
      </c>
      <c r="AM19" s="288" t="s">
        <v>82</v>
      </c>
      <c r="AN19" s="289"/>
      <c r="AO19" s="289"/>
      <c r="AP19" s="289"/>
      <c r="AQ19" s="292">
        <v>80000000</v>
      </c>
      <c r="AR19" s="288" t="s">
        <v>637</v>
      </c>
      <c r="AS19" s="327" t="s">
        <v>72</v>
      </c>
      <c r="AT19" s="288" t="s">
        <v>638</v>
      </c>
      <c r="AU19" s="289" t="s">
        <v>640</v>
      </c>
      <c r="AV19" s="288" t="s">
        <v>637</v>
      </c>
      <c r="AW19" s="354" t="s">
        <v>642</v>
      </c>
      <c r="AX19" s="178" t="s">
        <v>72</v>
      </c>
      <c r="AY19" s="178" t="s">
        <v>72</v>
      </c>
      <c r="BA19" s="485" t="str">
        <f t="shared" si="0"/>
        <v>0</v>
      </c>
    </row>
    <row r="20" spans="1:53" s="166" customFormat="1" ht="20" hidden="1" customHeight="1" x14ac:dyDescent="0.2">
      <c r="A20" s="288"/>
      <c r="B20" s="294"/>
      <c r="C20" s="288"/>
      <c r="D20" s="304"/>
      <c r="E20" s="291"/>
      <c r="F20" s="327"/>
      <c r="G20" s="289"/>
      <c r="H20" s="289"/>
      <c r="I20" s="289"/>
      <c r="J20" s="289"/>
      <c r="K20" s="288"/>
      <c r="L20" s="288"/>
      <c r="M20" s="288"/>
      <c r="N20" s="288"/>
      <c r="O20" s="289"/>
      <c r="P20" s="288"/>
      <c r="Q20" s="288"/>
      <c r="R20" s="288"/>
      <c r="S20" s="288"/>
      <c r="T20" s="288"/>
      <c r="U20" s="289"/>
      <c r="V20" s="289"/>
      <c r="W20" s="289"/>
      <c r="X20" s="289"/>
      <c r="Y20" s="289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8"/>
      <c r="AM20" s="288"/>
      <c r="AN20" s="289"/>
      <c r="AO20" s="289"/>
      <c r="AP20" s="289"/>
      <c r="AQ20" s="292"/>
      <c r="AR20" s="288"/>
      <c r="AS20" s="327"/>
      <c r="AT20" s="288"/>
      <c r="AU20" s="289"/>
      <c r="AV20" s="288"/>
      <c r="AW20" s="354"/>
      <c r="AX20" s="178"/>
      <c r="AY20" s="178"/>
      <c r="BA20" s="485">
        <f t="shared" si="0"/>
        <v>0</v>
      </c>
    </row>
    <row r="21" spans="1:53" s="166" customFormat="1" ht="30" hidden="1" customHeight="1" x14ac:dyDescent="0.2">
      <c r="A21" s="288"/>
      <c r="B21" s="294" t="s">
        <v>100</v>
      </c>
      <c r="C21" s="294" t="s">
        <v>100</v>
      </c>
      <c r="D21" s="294"/>
      <c r="E21" s="484"/>
      <c r="F21" s="294"/>
      <c r="G21" s="294"/>
      <c r="H21" s="294"/>
      <c r="I21" s="294"/>
      <c r="J21" s="294"/>
      <c r="K21" s="294"/>
      <c r="L21" s="294"/>
      <c r="M21" s="48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4"/>
      <c r="AD21" s="294"/>
      <c r="AE21" s="294"/>
      <c r="AF21" s="294"/>
      <c r="AG21" s="294"/>
      <c r="AH21" s="294"/>
      <c r="AI21" s="294"/>
      <c r="AJ21" s="294"/>
      <c r="AK21" s="294"/>
      <c r="AL21" s="294"/>
      <c r="AM21" s="294"/>
      <c r="AN21" s="294"/>
      <c r="AO21" s="294"/>
      <c r="AP21" s="294"/>
      <c r="AQ21" s="295">
        <f>SUM(AQ22:AQ37)</f>
        <v>597500000</v>
      </c>
      <c r="AR21" s="484"/>
      <c r="AS21" s="294"/>
      <c r="AT21" s="484"/>
      <c r="AU21" s="294"/>
      <c r="AV21" s="484"/>
      <c r="AW21" s="284"/>
      <c r="AX21" s="67"/>
      <c r="AY21" s="67"/>
      <c r="BA21" s="485" t="str">
        <f t="shared" si="0"/>
        <v>0</v>
      </c>
    </row>
    <row r="22" spans="1:53" hidden="1" x14ac:dyDescent="0.2">
      <c r="A22" s="288">
        <v>7</v>
      </c>
      <c r="B22" s="293" t="s">
        <v>68</v>
      </c>
      <c r="C22" s="288" t="s">
        <v>102</v>
      </c>
      <c r="D22" s="294" t="s">
        <v>101</v>
      </c>
      <c r="E22" s="288" t="s">
        <v>102</v>
      </c>
      <c r="F22" s="296"/>
      <c r="G22" s="293"/>
      <c r="H22" s="293"/>
      <c r="I22" s="293"/>
      <c r="J22" s="293"/>
      <c r="K22" s="288" t="s">
        <v>78</v>
      </c>
      <c r="L22" s="288" t="s">
        <v>72</v>
      </c>
      <c r="M22" s="288"/>
      <c r="N22" s="288" t="s">
        <v>82</v>
      </c>
      <c r="O22" s="288" t="s">
        <v>72</v>
      </c>
      <c r="P22" s="288" t="s">
        <v>103</v>
      </c>
      <c r="Q22" s="288" t="s">
        <v>104</v>
      </c>
      <c r="R22" s="288" t="s">
        <v>105</v>
      </c>
      <c r="S22" s="288" t="s">
        <v>72</v>
      </c>
      <c r="T22" s="288" t="s">
        <v>81</v>
      </c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88" t="s">
        <v>81</v>
      </c>
      <c r="AM22" s="288" t="s">
        <v>82</v>
      </c>
      <c r="AN22" s="293"/>
      <c r="AO22" s="293"/>
      <c r="AP22" s="293"/>
      <c r="AQ22" s="290">
        <v>65000000</v>
      </c>
      <c r="AR22" s="288" t="s">
        <v>637</v>
      </c>
      <c r="AS22" s="330" t="s">
        <v>72</v>
      </c>
      <c r="AT22" s="305" t="s">
        <v>638</v>
      </c>
      <c r="AU22" s="331" t="s">
        <v>646</v>
      </c>
      <c r="AV22" s="288" t="s">
        <v>637</v>
      </c>
      <c r="AW22" s="214" t="s">
        <v>646</v>
      </c>
      <c r="AX22" s="159"/>
      <c r="AY22" s="159"/>
      <c r="BA22" s="485" t="str">
        <f t="shared" si="0"/>
        <v>0</v>
      </c>
    </row>
    <row r="23" spans="1:53" hidden="1" x14ac:dyDescent="0.2">
      <c r="A23" s="288">
        <v>8</v>
      </c>
      <c r="B23" s="293"/>
      <c r="C23" s="288" t="s">
        <v>102</v>
      </c>
      <c r="D23" s="294" t="s">
        <v>101</v>
      </c>
      <c r="E23" s="288" t="s">
        <v>102</v>
      </c>
      <c r="F23" s="296"/>
      <c r="G23" s="293"/>
      <c r="H23" s="293"/>
      <c r="I23" s="293"/>
      <c r="J23" s="293"/>
      <c r="K23" s="288" t="s">
        <v>93</v>
      </c>
      <c r="L23" s="288" t="s">
        <v>72</v>
      </c>
      <c r="M23" s="288"/>
      <c r="N23" s="288" t="s">
        <v>75</v>
      </c>
      <c r="O23" s="288" t="s">
        <v>72</v>
      </c>
      <c r="P23" s="288" t="s">
        <v>72</v>
      </c>
      <c r="Q23" s="288" t="s">
        <v>72</v>
      </c>
      <c r="R23" s="288" t="s">
        <v>106</v>
      </c>
      <c r="S23" s="288" t="s">
        <v>72</v>
      </c>
      <c r="T23" s="288" t="s">
        <v>81</v>
      </c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88" t="s">
        <v>81</v>
      </c>
      <c r="AM23" s="288" t="s">
        <v>75</v>
      </c>
      <c r="AN23" s="293"/>
      <c r="AO23" s="293"/>
      <c r="AP23" s="293"/>
      <c r="AQ23" s="290">
        <v>60000000</v>
      </c>
      <c r="AR23" s="288" t="s">
        <v>637</v>
      </c>
      <c r="AS23" s="330" t="s">
        <v>72</v>
      </c>
      <c r="AT23" s="305" t="s">
        <v>638</v>
      </c>
      <c r="AU23" s="331" t="s">
        <v>646</v>
      </c>
      <c r="AV23" s="288" t="s">
        <v>637</v>
      </c>
      <c r="AW23" s="214" t="s">
        <v>705</v>
      </c>
      <c r="AX23" s="159"/>
      <c r="AY23" s="159"/>
      <c r="BA23" s="485" t="str">
        <f t="shared" si="0"/>
        <v>0</v>
      </c>
    </row>
    <row r="24" spans="1:53" hidden="1" x14ac:dyDescent="0.2">
      <c r="A24" s="288">
        <v>9</v>
      </c>
      <c r="B24" s="293"/>
      <c r="C24" s="288" t="s">
        <v>102</v>
      </c>
      <c r="D24" s="294" t="s">
        <v>101</v>
      </c>
      <c r="E24" s="288" t="s">
        <v>102</v>
      </c>
      <c r="F24" s="296"/>
      <c r="G24" s="293"/>
      <c r="H24" s="293"/>
      <c r="I24" s="293"/>
      <c r="J24" s="293"/>
      <c r="K24" s="288" t="s">
        <v>87</v>
      </c>
      <c r="L24" s="288" t="s">
        <v>107</v>
      </c>
      <c r="M24" s="288"/>
      <c r="N24" s="288" t="s">
        <v>110</v>
      </c>
      <c r="O24" s="288" t="s">
        <v>72</v>
      </c>
      <c r="P24" s="288" t="s">
        <v>108</v>
      </c>
      <c r="Q24" s="288" t="s">
        <v>109</v>
      </c>
      <c r="R24" s="288" t="s">
        <v>105</v>
      </c>
      <c r="S24" s="288" t="s">
        <v>72</v>
      </c>
      <c r="T24" s="288" t="s">
        <v>81</v>
      </c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88" t="s">
        <v>81</v>
      </c>
      <c r="AM24" s="288" t="s">
        <v>110</v>
      </c>
      <c r="AN24" s="293"/>
      <c r="AO24" s="293"/>
      <c r="AP24" s="293"/>
      <c r="AQ24" s="290">
        <v>60000000</v>
      </c>
      <c r="AR24" s="288" t="s">
        <v>637</v>
      </c>
      <c r="AS24" s="330" t="s">
        <v>72</v>
      </c>
      <c r="AT24" s="305" t="s">
        <v>638</v>
      </c>
      <c r="AU24" s="331" t="s">
        <v>646</v>
      </c>
      <c r="AV24" s="288" t="s">
        <v>637</v>
      </c>
      <c r="AW24" s="214" t="s">
        <v>646</v>
      </c>
      <c r="AX24" s="159"/>
      <c r="AY24" s="159"/>
      <c r="BA24" s="485" t="str">
        <f t="shared" si="0"/>
        <v>0</v>
      </c>
    </row>
    <row r="25" spans="1:53" hidden="1" x14ac:dyDescent="0.2">
      <c r="A25" s="288">
        <v>10</v>
      </c>
      <c r="B25" s="293"/>
      <c r="C25" s="288" t="s">
        <v>102</v>
      </c>
      <c r="D25" s="294" t="s">
        <v>101</v>
      </c>
      <c r="E25" s="288" t="s">
        <v>102</v>
      </c>
      <c r="F25" s="296"/>
      <c r="G25" s="293"/>
      <c r="H25" s="293"/>
      <c r="I25" s="293"/>
      <c r="J25" s="293"/>
      <c r="K25" s="288" t="s">
        <v>111</v>
      </c>
      <c r="L25" s="288" t="s">
        <v>72</v>
      </c>
      <c r="M25" s="288"/>
      <c r="N25" s="288" t="s">
        <v>86</v>
      </c>
      <c r="O25" s="288" t="s">
        <v>72</v>
      </c>
      <c r="P25" s="288" t="s">
        <v>112</v>
      </c>
      <c r="Q25" s="288" t="s">
        <v>113</v>
      </c>
      <c r="R25" s="288" t="s">
        <v>114</v>
      </c>
      <c r="S25" s="288" t="s">
        <v>72</v>
      </c>
      <c r="T25" s="288" t="s">
        <v>81</v>
      </c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88" t="s">
        <v>81</v>
      </c>
      <c r="AM25" s="288" t="s">
        <v>86</v>
      </c>
      <c r="AN25" s="293"/>
      <c r="AO25" s="293"/>
      <c r="AP25" s="293"/>
      <c r="AQ25" s="290">
        <v>5000000</v>
      </c>
      <c r="AR25" s="288" t="s">
        <v>637</v>
      </c>
      <c r="AS25" s="330" t="s">
        <v>72</v>
      </c>
      <c r="AT25" s="305" t="s">
        <v>645</v>
      </c>
      <c r="AU25" s="331" t="s">
        <v>646</v>
      </c>
      <c r="AV25" s="288" t="s">
        <v>637</v>
      </c>
      <c r="AW25" s="214" t="s">
        <v>646</v>
      </c>
      <c r="AX25" s="159"/>
      <c r="AY25" s="159"/>
      <c r="BA25" s="485" t="str">
        <f t="shared" si="0"/>
        <v>0</v>
      </c>
    </row>
    <row r="26" spans="1:53" hidden="1" x14ac:dyDescent="0.2">
      <c r="A26" s="288">
        <v>11</v>
      </c>
      <c r="B26" s="293"/>
      <c r="C26" s="288" t="s">
        <v>102</v>
      </c>
      <c r="D26" s="294" t="s">
        <v>101</v>
      </c>
      <c r="E26" s="288" t="s">
        <v>102</v>
      </c>
      <c r="F26" s="296"/>
      <c r="G26" s="293"/>
      <c r="H26" s="293"/>
      <c r="I26" s="293"/>
      <c r="J26" s="293"/>
      <c r="K26" s="288" t="s">
        <v>87</v>
      </c>
      <c r="L26" s="288" t="s">
        <v>115</v>
      </c>
      <c r="M26" s="288"/>
      <c r="N26" s="288" t="s">
        <v>110</v>
      </c>
      <c r="O26" s="288" t="s">
        <v>72</v>
      </c>
      <c r="P26" s="288" t="s">
        <v>116</v>
      </c>
      <c r="Q26" s="288" t="s">
        <v>117</v>
      </c>
      <c r="R26" s="288" t="s">
        <v>118</v>
      </c>
      <c r="S26" s="288" t="s">
        <v>119</v>
      </c>
      <c r="T26" s="288" t="s">
        <v>74</v>
      </c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J26" s="293"/>
      <c r="AK26" s="293"/>
      <c r="AL26" s="288" t="s">
        <v>74</v>
      </c>
      <c r="AM26" s="288" t="s">
        <v>110</v>
      </c>
      <c r="AN26" s="293"/>
      <c r="AO26" s="293"/>
      <c r="AP26" s="293"/>
      <c r="AQ26" s="290">
        <v>80000000</v>
      </c>
      <c r="AR26" s="288" t="s">
        <v>637</v>
      </c>
      <c r="AS26" s="330" t="s">
        <v>72</v>
      </c>
      <c r="AT26" s="305" t="s">
        <v>638</v>
      </c>
      <c r="AU26" s="331" t="s">
        <v>646</v>
      </c>
      <c r="AV26" s="288" t="s">
        <v>637</v>
      </c>
      <c r="AW26" s="214" t="s">
        <v>646</v>
      </c>
      <c r="AX26" s="159"/>
      <c r="AY26" s="159"/>
      <c r="BA26" s="485" t="str">
        <f t="shared" si="0"/>
        <v>0</v>
      </c>
    </row>
    <row r="27" spans="1:53" hidden="1" x14ac:dyDescent="0.2">
      <c r="A27" s="288">
        <v>12</v>
      </c>
      <c r="B27" s="293"/>
      <c r="C27" s="288" t="s">
        <v>102</v>
      </c>
      <c r="D27" s="294" t="s">
        <v>101</v>
      </c>
      <c r="E27" s="288" t="s">
        <v>102</v>
      </c>
      <c r="F27" s="296"/>
      <c r="G27" s="293"/>
      <c r="H27" s="293"/>
      <c r="I27" s="293"/>
      <c r="J27" s="293"/>
      <c r="K27" s="288" t="s">
        <v>87</v>
      </c>
      <c r="L27" s="288" t="s">
        <v>120</v>
      </c>
      <c r="M27" s="288"/>
      <c r="N27" s="288" t="s">
        <v>110</v>
      </c>
      <c r="O27" s="288" t="s">
        <v>72</v>
      </c>
      <c r="P27" s="288" t="s">
        <v>121</v>
      </c>
      <c r="Q27" s="288" t="s">
        <v>117</v>
      </c>
      <c r="R27" s="288" t="s">
        <v>122</v>
      </c>
      <c r="S27" s="288" t="s">
        <v>123</v>
      </c>
      <c r="T27" s="288" t="s">
        <v>74</v>
      </c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88" t="s">
        <v>74</v>
      </c>
      <c r="AM27" s="288" t="s">
        <v>110</v>
      </c>
      <c r="AN27" s="293"/>
      <c r="AO27" s="293"/>
      <c r="AP27" s="293"/>
      <c r="AQ27" s="290">
        <v>80000000</v>
      </c>
      <c r="AR27" s="288" t="s">
        <v>637</v>
      </c>
      <c r="AS27" s="330" t="s">
        <v>72</v>
      </c>
      <c r="AT27" s="305" t="s">
        <v>638</v>
      </c>
      <c r="AU27" s="331" t="s">
        <v>646</v>
      </c>
      <c r="AV27" s="288" t="s">
        <v>637</v>
      </c>
      <c r="AW27" s="214" t="s">
        <v>646</v>
      </c>
      <c r="AX27" s="159"/>
      <c r="AY27" s="159"/>
      <c r="BA27" s="485" t="str">
        <f t="shared" si="0"/>
        <v>0</v>
      </c>
    </row>
    <row r="28" spans="1:53" hidden="1" x14ac:dyDescent="0.2">
      <c r="A28" s="288">
        <v>13</v>
      </c>
      <c r="B28" s="293"/>
      <c r="C28" s="288" t="s">
        <v>102</v>
      </c>
      <c r="D28" s="294" t="s">
        <v>101</v>
      </c>
      <c r="E28" s="288" t="s">
        <v>102</v>
      </c>
      <c r="F28" s="296"/>
      <c r="G28" s="293"/>
      <c r="H28" s="293"/>
      <c r="I28" s="293"/>
      <c r="J28" s="293"/>
      <c r="K28" s="288" t="s">
        <v>78</v>
      </c>
      <c r="L28" s="288" t="s">
        <v>72</v>
      </c>
      <c r="M28" s="288"/>
      <c r="N28" s="288" t="s">
        <v>86</v>
      </c>
      <c r="O28" s="288" t="s">
        <v>72</v>
      </c>
      <c r="P28" s="288" t="s">
        <v>124</v>
      </c>
      <c r="Q28" s="288" t="s">
        <v>125</v>
      </c>
      <c r="R28" s="288" t="s">
        <v>126</v>
      </c>
      <c r="S28" s="288" t="s">
        <v>72</v>
      </c>
      <c r="T28" s="288" t="s">
        <v>81</v>
      </c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J28" s="293"/>
      <c r="AK28" s="293"/>
      <c r="AL28" s="288" t="s">
        <v>81</v>
      </c>
      <c r="AM28" s="288" t="s">
        <v>86</v>
      </c>
      <c r="AN28" s="293"/>
      <c r="AO28" s="293"/>
      <c r="AP28" s="293"/>
      <c r="AQ28" s="292">
        <v>120000000</v>
      </c>
      <c r="AR28" s="288" t="s">
        <v>637</v>
      </c>
      <c r="AS28" s="330" t="s">
        <v>72</v>
      </c>
      <c r="AT28" s="305" t="s">
        <v>647</v>
      </c>
      <c r="AU28" s="331" t="s">
        <v>648</v>
      </c>
      <c r="AV28" s="288" t="s">
        <v>637</v>
      </c>
      <c r="AW28" s="214" t="s">
        <v>648</v>
      </c>
      <c r="AX28" s="159"/>
      <c r="AY28" s="159"/>
      <c r="BA28" s="485" t="str">
        <f t="shared" si="0"/>
        <v>0</v>
      </c>
    </row>
    <row r="29" spans="1:53" hidden="1" x14ac:dyDescent="0.2">
      <c r="A29" s="288">
        <v>14</v>
      </c>
      <c r="B29" s="293"/>
      <c r="C29" s="288" t="s">
        <v>102</v>
      </c>
      <c r="D29" s="294" t="s">
        <v>101</v>
      </c>
      <c r="E29" s="288" t="s">
        <v>102</v>
      </c>
      <c r="F29" s="296"/>
      <c r="G29" s="293"/>
      <c r="H29" s="293"/>
      <c r="I29" s="293"/>
      <c r="J29" s="293"/>
      <c r="K29" s="288" t="s">
        <v>87</v>
      </c>
      <c r="L29" s="288" t="s">
        <v>107</v>
      </c>
      <c r="M29" s="288"/>
      <c r="N29" s="288" t="s">
        <v>110</v>
      </c>
      <c r="O29" s="288" t="s">
        <v>72</v>
      </c>
      <c r="P29" s="288" t="s">
        <v>72</v>
      </c>
      <c r="Q29" s="288" t="s">
        <v>72</v>
      </c>
      <c r="R29" s="288" t="s">
        <v>130</v>
      </c>
      <c r="S29" s="288" t="s">
        <v>72</v>
      </c>
      <c r="T29" s="288" t="s">
        <v>81</v>
      </c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293"/>
      <c r="AL29" s="288" t="s">
        <v>81</v>
      </c>
      <c r="AM29" s="288" t="s">
        <v>110</v>
      </c>
      <c r="AN29" s="293"/>
      <c r="AO29" s="293"/>
      <c r="AP29" s="293"/>
      <c r="AQ29" s="290">
        <v>60000000</v>
      </c>
      <c r="AR29" s="288" t="s">
        <v>637</v>
      </c>
      <c r="AS29" s="330" t="s">
        <v>72</v>
      </c>
      <c r="AT29" s="305" t="s">
        <v>638</v>
      </c>
      <c r="AU29" s="331" t="s">
        <v>646</v>
      </c>
      <c r="AV29" s="288" t="s">
        <v>637</v>
      </c>
      <c r="AW29" s="214" t="s">
        <v>646</v>
      </c>
      <c r="AX29" s="159"/>
      <c r="AY29" s="159"/>
      <c r="BA29" s="485" t="str">
        <f t="shared" si="0"/>
        <v>0</v>
      </c>
    </row>
    <row r="30" spans="1:53" hidden="1" x14ac:dyDescent="0.2">
      <c r="A30" s="288">
        <v>15</v>
      </c>
      <c r="B30" s="293"/>
      <c r="C30" s="288" t="s">
        <v>133</v>
      </c>
      <c r="D30" s="294" t="s">
        <v>132</v>
      </c>
      <c r="E30" s="288" t="s">
        <v>133</v>
      </c>
      <c r="F30" s="296"/>
      <c r="G30" s="293"/>
      <c r="H30" s="293"/>
      <c r="I30" s="293"/>
      <c r="J30" s="293"/>
      <c r="K30" s="288" t="s">
        <v>134</v>
      </c>
      <c r="L30" s="288" t="s">
        <v>135</v>
      </c>
      <c r="M30" s="288"/>
      <c r="N30" s="288" t="s">
        <v>75</v>
      </c>
      <c r="O30" s="288" t="s">
        <v>72</v>
      </c>
      <c r="P30" s="288" t="s">
        <v>136</v>
      </c>
      <c r="Q30" s="288" t="s">
        <v>137</v>
      </c>
      <c r="R30" s="288" t="s">
        <v>138</v>
      </c>
      <c r="S30" s="288" t="s">
        <v>72</v>
      </c>
      <c r="T30" s="288" t="s">
        <v>81</v>
      </c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88" t="s">
        <v>81</v>
      </c>
      <c r="AM30" s="288" t="s">
        <v>75</v>
      </c>
      <c r="AN30" s="293"/>
      <c r="AO30" s="293"/>
      <c r="AP30" s="293"/>
      <c r="AQ30" s="290">
        <v>15000000</v>
      </c>
      <c r="AR30" s="288" t="s">
        <v>637</v>
      </c>
      <c r="AS30" s="330" t="s">
        <v>72</v>
      </c>
      <c r="AT30" s="305" t="s">
        <v>638</v>
      </c>
      <c r="AU30" s="331" t="s">
        <v>646</v>
      </c>
      <c r="AV30" s="288" t="s">
        <v>637</v>
      </c>
      <c r="AW30" s="214" t="s">
        <v>646</v>
      </c>
      <c r="AX30" s="159"/>
      <c r="AY30" s="159"/>
      <c r="BA30" s="485" t="str">
        <f t="shared" si="0"/>
        <v>0</v>
      </c>
    </row>
    <row r="31" spans="1:53" hidden="1" x14ac:dyDescent="0.2">
      <c r="A31" s="288">
        <v>16</v>
      </c>
      <c r="B31" s="293"/>
      <c r="C31" s="288" t="s">
        <v>133</v>
      </c>
      <c r="D31" s="297" t="s">
        <v>132</v>
      </c>
      <c r="E31" s="288" t="s">
        <v>133</v>
      </c>
      <c r="F31" s="296"/>
      <c r="G31" s="293"/>
      <c r="H31" s="293"/>
      <c r="I31" s="293"/>
      <c r="J31" s="293"/>
      <c r="K31" s="288" t="s">
        <v>139</v>
      </c>
      <c r="L31" s="288" t="s">
        <v>140</v>
      </c>
      <c r="M31" s="288"/>
      <c r="N31" s="288" t="s">
        <v>82</v>
      </c>
      <c r="O31" s="288" t="s">
        <v>72</v>
      </c>
      <c r="P31" s="288" t="s">
        <v>141</v>
      </c>
      <c r="Q31" s="288" t="s">
        <v>142</v>
      </c>
      <c r="R31" s="288" t="s">
        <v>143</v>
      </c>
      <c r="S31" s="288" t="s">
        <v>144</v>
      </c>
      <c r="T31" s="288" t="s">
        <v>81</v>
      </c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88" t="s">
        <v>81</v>
      </c>
      <c r="AM31" s="288" t="s">
        <v>82</v>
      </c>
      <c r="AN31" s="293"/>
      <c r="AO31" s="293"/>
      <c r="AP31" s="293"/>
      <c r="AQ31" s="290">
        <v>7500000</v>
      </c>
      <c r="AR31" s="288" t="s">
        <v>637</v>
      </c>
      <c r="AS31" s="330" t="s">
        <v>72</v>
      </c>
      <c r="AT31" s="305" t="s">
        <v>638</v>
      </c>
      <c r="AU31" s="331"/>
      <c r="AV31" s="288" t="s">
        <v>637</v>
      </c>
      <c r="AW31" s="355"/>
      <c r="AX31" s="159"/>
      <c r="AY31" s="159"/>
      <c r="BA31" s="485" t="str">
        <f t="shared" si="0"/>
        <v>0</v>
      </c>
    </row>
    <row r="32" spans="1:53" hidden="1" x14ac:dyDescent="0.2">
      <c r="A32" s="288">
        <v>17</v>
      </c>
      <c r="B32" s="293"/>
      <c r="C32" s="288" t="s">
        <v>133</v>
      </c>
      <c r="D32" s="294" t="s">
        <v>132</v>
      </c>
      <c r="E32" s="288" t="s">
        <v>133</v>
      </c>
      <c r="F32" s="296"/>
      <c r="G32" s="293"/>
      <c r="H32" s="293"/>
      <c r="I32" s="293"/>
      <c r="J32" s="293"/>
      <c r="K32" s="288" t="s">
        <v>134</v>
      </c>
      <c r="L32" s="288" t="s">
        <v>135</v>
      </c>
      <c r="M32" s="288"/>
      <c r="N32" s="288" t="s">
        <v>75</v>
      </c>
      <c r="O32" s="288" t="s">
        <v>72</v>
      </c>
      <c r="P32" s="288" t="s">
        <v>145</v>
      </c>
      <c r="Q32" s="288" t="s">
        <v>146</v>
      </c>
      <c r="R32" s="288" t="s">
        <v>147</v>
      </c>
      <c r="S32" s="288" t="s">
        <v>72</v>
      </c>
      <c r="T32" s="288" t="s">
        <v>81</v>
      </c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88" t="s">
        <v>81</v>
      </c>
      <c r="AM32" s="288" t="s">
        <v>75</v>
      </c>
      <c r="AN32" s="293"/>
      <c r="AO32" s="293"/>
      <c r="AP32" s="293"/>
      <c r="AQ32" s="290">
        <v>15000000</v>
      </c>
      <c r="AR32" s="288" t="s">
        <v>637</v>
      </c>
      <c r="AS32" s="330" t="s">
        <v>72</v>
      </c>
      <c r="AT32" s="305" t="s">
        <v>638</v>
      </c>
      <c r="AU32" s="331" t="s">
        <v>646</v>
      </c>
      <c r="AV32" s="288" t="s">
        <v>637</v>
      </c>
      <c r="AW32" s="214" t="s">
        <v>646</v>
      </c>
      <c r="AX32" s="159"/>
      <c r="AY32" s="159"/>
      <c r="BA32" s="485" t="str">
        <f t="shared" si="0"/>
        <v>0</v>
      </c>
    </row>
    <row r="33" spans="1:56" hidden="1" x14ac:dyDescent="0.2">
      <c r="A33" s="288">
        <v>18</v>
      </c>
      <c r="B33" s="293"/>
      <c r="C33" s="288" t="s">
        <v>133</v>
      </c>
      <c r="D33" s="294" t="s">
        <v>132</v>
      </c>
      <c r="E33" s="288" t="s">
        <v>133</v>
      </c>
      <c r="F33" s="296"/>
      <c r="G33" s="293"/>
      <c r="H33" s="293"/>
      <c r="I33" s="293"/>
      <c r="J33" s="293"/>
      <c r="K33" s="288" t="s">
        <v>148</v>
      </c>
      <c r="L33" s="288" t="s">
        <v>149</v>
      </c>
      <c r="M33" s="288"/>
      <c r="N33" s="288" t="s">
        <v>154</v>
      </c>
      <c r="O33" s="288" t="s">
        <v>72</v>
      </c>
      <c r="P33" s="288" t="s">
        <v>150</v>
      </c>
      <c r="Q33" s="288" t="s">
        <v>151</v>
      </c>
      <c r="R33" s="288" t="s">
        <v>152</v>
      </c>
      <c r="S33" s="288" t="s">
        <v>153</v>
      </c>
      <c r="T33" s="288" t="s">
        <v>81</v>
      </c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88" t="s">
        <v>81</v>
      </c>
      <c r="AM33" s="288" t="s">
        <v>154</v>
      </c>
      <c r="AN33" s="293"/>
      <c r="AO33" s="293"/>
      <c r="AP33" s="293"/>
      <c r="AQ33" s="298">
        <v>7000000</v>
      </c>
      <c r="AR33" s="288" t="s">
        <v>637</v>
      </c>
      <c r="AS33" s="330" t="s">
        <v>72</v>
      </c>
      <c r="AT33" s="305" t="s">
        <v>647</v>
      </c>
      <c r="AU33" s="331" t="s">
        <v>646</v>
      </c>
      <c r="AV33" s="288" t="s">
        <v>637</v>
      </c>
      <c r="AW33" s="214" t="s">
        <v>646</v>
      </c>
      <c r="AX33" s="159"/>
      <c r="AY33" s="159"/>
      <c r="BA33" s="485" t="str">
        <f t="shared" si="0"/>
        <v>0</v>
      </c>
    </row>
    <row r="34" spans="1:56" hidden="1" x14ac:dyDescent="0.2">
      <c r="A34" s="288">
        <v>19</v>
      </c>
      <c r="B34" s="293"/>
      <c r="C34" s="288" t="s">
        <v>155</v>
      </c>
      <c r="D34" s="294" t="s">
        <v>132</v>
      </c>
      <c r="E34" s="288" t="s">
        <v>155</v>
      </c>
      <c r="F34" s="296"/>
      <c r="G34" s="293"/>
      <c r="H34" s="293"/>
      <c r="I34" s="293"/>
      <c r="J34" s="293"/>
      <c r="K34" s="288" t="s">
        <v>148</v>
      </c>
      <c r="L34" s="288" t="s">
        <v>149</v>
      </c>
      <c r="M34" s="288"/>
      <c r="N34" s="288" t="s">
        <v>154</v>
      </c>
      <c r="O34" s="288" t="s">
        <v>72</v>
      </c>
      <c r="P34" s="288" t="s">
        <v>156</v>
      </c>
      <c r="Q34" s="288" t="s">
        <v>157</v>
      </c>
      <c r="R34" s="288" t="s">
        <v>158</v>
      </c>
      <c r="S34" s="288" t="s">
        <v>159</v>
      </c>
      <c r="T34" s="288" t="s">
        <v>81</v>
      </c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88" t="s">
        <v>81</v>
      </c>
      <c r="AM34" s="288" t="s">
        <v>154</v>
      </c>
      <c r="AN34" s="293"/>
      <c r="AO34" s="293"/>
      <c r="AP34" s="293"/>
      <c r="AQ34" s="292">
        <v>7000000</v>
      </c>
      <c r="AR34" s="288" t="s">
        <v>637</v>
      </c>
      <c r="AS34" s="330" t="s">
        <v>72</v>
      </c>
      <c r="AT34" s="305" t="s">
        <v>652</v>
      </c>
      <c r="AU34" s="331" t="s">
        <v>646</v>
      </c>
      <c r="AV34" s="288" t="s">
        <v>637</v>
      </c>
      <c r="AW34" s="214" t="s">
        <v>646</v>
      </c>
      <c r="AX34" s="159"/>
      <c r="AY34" s="159"/>
      <c r="BA34" s="485" t="str">
        <f t="shared" si="0"/>
        <v>0</v>
      </c>
    </row>
    <row r="35" spans="1:56" hidden="1" x14ac:dyDescent="0.2">
      <c r="A35" s="288">
        <v>20</v>
      </c>
      <c r="B35" s="293"/>
      <c r="C35" s="288" t="s">
        <v>133</v>
      </c>
      <c r="D35" s="294" t="s">
        <v>132</v>
      </c>
      <c r="E35" s="288" t="s">
        <v>133</v>
      </c>
      <c r="F35" s="296"/>
      <c r="G35" s="293"/>
      <c r="H35" s="293"/>
      <c r="I35" s="293"/>
      <c r="J35" s="293"/>
      <c r="K35" s="288" t="s">
        <v>111</v>
      </c>
      <c r="L35" s="288" t="s">
        <v>160</v>
      </c>
      <c r="M35" s="288"/>
      <c r="N35" s="288" t="s">
        <v>86</v>
      </c>
      <c r="O35" s="288" t="s">
        <v>72</v>
      </c>
      <c r="P35" s="288" t="s">
        <v>161</v>
      </c>
      <c r="Q35" s="288" t="s">
        <v>162</v>
      </c>
      <c r="R35" s="288" t="s">
        <v>163</v>
      </c>
      <c r="S35" s="288" t="s">
        <v>164</v>
      </c>
      <c r="T35" s="288" t="s">
        <v>81</v>
      </c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88" t="s">
        <v>81</v>
      </c>
      <c r="AM35" s="288" t="s">
        <v>86</v>
      </c>
      <c r="AN35" s="293"/>
      <c r="AO35" s="293"/>
      <c r="AP35" s="293"/>
      <c r="AQ35" s="290">
        <v>3500000</v>
      </c>
      <c r="AR35" s="288" t="s">
        <v>644</v>
      </c>
      <c r="AS35" s="330" t="s">
        <v>72</v>
      </c>
      <c r="AT35" s="305" t="s">
        <v>647</v>
      </c>
      <c r="AU35" s="331" t="s">
        <v>646</v>
      </c>
      <c r="AV35" s="288" t="s">
        <v>644</v>
      </c>
      <c r="AW35" s="214" t="s">
        <v>646</v>
      </c>
      <c r="AX35" s="159"/>
      <c r="AY35" s="159"/>
      <c r="BA35" s="485" t="str">
        <f t="shared" si="0"/>
        <v>0</v>
      </c>
    </row>
    <row r="36" spans="1:56" hidden="1" x14ac:dyDescent="0.2">
      <c r="A36" s="288">
        <v>21</v>
      </c>
      <c r="B36" s="293"/>
      <c r="C36" s="288" t="s">
        <v>133</v>
      </c>
      <c r="D36" s="294" t="s">
        <v>132</v>
      </c>
      <c r="E36" s="288" t="s">
        <v>133</v>
      </c>
      <c r="F36" s="296"/>
      <c r="G36" s="293"/>
      <c r="H36" s="293"/>
      <c r="I36" s="293"/>
      <c r="J36" s="293"/>
      <c r="K36" s="288" t="s">
        <v>111</v>
      </c>
      <c r="L36" s="288" t="s">
        <v>140</v>
      </c>
      <c r="M36" s="288"/>
      <c r="N36" s="288" t="s">
        <v>154</v>
      </c>
      <c r="O36" s="288" t="s">
        <v>72</v>
      </c>
      <c r="P36" s="288" t="s">
        <v>165</v>
      </c>
      <c r="Q36" s="288" t="s">
        <v>166</v>
      </c>
      <c r="R36" s="288" t="s">
        <v>167</v>
      </c>
      <c r="S36" s="288" t="s">
        <v>168</v>
      </c>
      <c r="T36" s="288" t="s">
        <v>81</v>
      </c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88" t="s">
        <v>81</v>
      </c>
      <c r="AM36" s="288" t="s">
        <v>154</v>
      </c>
      <c r="AN36" s="293"/>
      <c r="AO36" s="293"/>
      <c r="AP36" s="293"/>
      <c r="AQ36" s="290">
        <v>4500000</v>
      </c>
      <c r="AR36" s="288" t="s">
        <v>637</v>
      </c>
      <c r="AS36" s="330" t="s">
        <v>72</v>
      </c>
      <c r="AT36" s="305" t="s">
        <v>647</v>
      </c>
      <c r="AU36" s="331" t="s">
        <v>646</v>
      </c>
      <c r="AV36" s="288" t="s">
        <v>637</v>
      </c>
      <c r="AW36" s="214" t="s">
        <v>646</v>
      </c>
      <c r="AX36" s="159"/>
      <c r="AY36" s="159"/>
      <c r="BA36" s="485" t="str">
        <f t="shared" si="0"/>
        <v>0</v>
      </c>
    </row>
    <row r="37" spans="1:56" hidden="1" x14ac:dyDescent="0.2">
      <c r="A37" s="288">
        <v>22</v>
      </c>
      <c r="B37" s="293"/>
      <c r="C37" s="288" t="s">
        <v>133</v>
      </c>
      <c r="D37" s="294" t="s">
        <v>132</v>
      </c>
      <c r="E37" s="288" t="s">
        <v>133</v>
      </c>
      <c r="F37" s="296"/>
      <c r="G37" s="293"/>
      <c r="H37" s="293"/>
      <c r="I37" s="293"/>
      <c r="J37" s="293"/>
      <c r="K37" s="288" t="s">
        <v>111</v>
      </c>
      <c r="L37" s="288" t="s">
        <v>140</v>
      </c>
      <c r="M37" s="288"/>
      <c r="N37" s="288" t="s">
        <v>154</v>
      </c>
      <c r="O37" s="288" t="s">
        <v>72</v>
      </c>
      <c r="P37" s="288" t="s">
        <v>169</v>
      </c>
      <c r="Q37" s="288" t="s">
        <v>170</v>
      </c>
      <c r="R37" s="288" t="s">
        <v>171</v>
      </c>
      <c r="S37" s="288" t="s">
        <v>172</v>
      </c>
      <c r="T37" s="288" t="s">
        <v>81</v>
      </c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88" t="s">
        <v>81</v>
      </c>
      <c r="AM37" s="288" t="s">
        <v>154</v>
      </c>
      <c r="AN37" s="293"/>
      <c r="AO37" s="293"/>
      <c r="AP37" s="293"/>
      <c r="AQ37" s="290">
        <v>8000000</v>
      </c>
      <c r="AR37" s="288" t="s">
        <v>637</v>
      </c>
      <c r="AS37" s="330" t="s">
        <v>72</v>
      </c>
      <c r="AT37" s="305" t="s">
        <v>645</v>
      </c>
      <c r="AU37" s="331" t="s">
        <v>646</v>
      </c>
      <c r="AV37" s="288" t="s">
        <v>637</v>
      </c>
      <c r="AW37" s="214" t="s">
        <v>646</v>
      </c>
      <c r="AX37" s="159"/>
      <c r="AY37" s="159"/>
      <c r="BA37" s="485" t="str">
        <f t="shared" si="0"/>
        <v>0</v>
      </c>
    </row>
    <row r="38" spans="1:56" hidden="1" x14ac:dyDescent="0.2">
      <c r="A38" s="288"/>
      <c r="B38" s="293"/>
      <c r="C38" s="329"/>
      <c r="D38" s="293"/>
      <c r="E38" s="329"/>
      <c r="F38" s="293"/>
      <c r="G38" s="293"/>
      <c r="H38" s="293"/>
      <c r="I38" s="293"/>
      <c r="J38" s="293"/>
      <c r="K38" s="293"/>
      <c r="L38" s="293"/>
      <c r="M38" s="329"/>
      <c r="N38" s="293"/>
      <c r="O38" s="293"/>
      <c r="P38" s="293"/>
      <c r="Q38" s="293"/>
      <c r="R38" s="293"/>
      <c r="S38" s="293"/>
      <c r="T38" s="293"/>
      <c r="U38" s="293"/>
      <c r="V38" s="293"/>
      <c r="W38" s="293"/>
      <c r="X38" s="293"/>
      <c r="Y38" s="293"/>
      <c r="Z38" s="293"/>
      <c r="AA38" s="293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329"/>
      <c r="AS38" s="293"/>
      <c r="AT38" s="329"/>
      <c r="AU38" s="293"/>
      <c r="AV38" s="329"/>
      <c r="AW38" s="220"/>
      <c r="AX38" s="7"/>
      <c r="AY38" s="7"/>
      <c r="BA38" s="485">
        <f t="shared" si="0"/>
        <v>0</v>
      </c>
    </row>
    <row r="39" spans="1:56" hidden="1" x14ac:dyDescent="0.2">
      <c r="A39" s="288"/>
      <c r="B39" s="293" t="s">
        <v>182</v>
      </c>
      <c r="C39" s="293" t="s">
        <v>182</v>
      </c>
      <c r="D39" s="293"/>
      <c r="E39" s="329"/>
      <c r="F39" s="293"/>
      <c r="G39" s="293"/>
      <c r="H39" s="293"/>
      <c r="I39" s="293"/>
      <c r="J39" s="293"/>
      <c r="K39" s="293"/>
      <c r="L39" s="293"/>
      <c r="M39" s="329"/>
      <c r="N39" s="293"/>
      <c r="O39" s="293"/>
      <c r="P39" s="293"/>
      <c r="Q39" s="293"/>
      <c r="R39" s="293"/>
      <c r="S39" s="293"/>
      <c r="T39" s="293"/>
      <c r="U39" s="293"/>
      <c r="V39" s="293"/>
      <c r="W39" s="293"/>
      <c r="X39" s="293"/>
      <c r="Y39" s="293"/>
      <c r="Z39" s="293"/>
      <c r="AA39" s="293"/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399">
        <f>SUM(AQ40)</f>
        <v>0</v>
      </c>
      <c r="AR39" s="329"/>
      <c r="AS39" s="293"/>
      <c r="AT39" s="329"/>
      <c r="AU39" s="293"/>
      <c r="AV39" s="329"/>
      <c r="AW39" s="220"/>
      <c r="AX39" s="7"/>
      <c r="AY39" s="7"/>
      <c r="AZ39" s="1" t="s">
        <v>905</v>
      </c>
      <c r="BA39" s="485">
        <f t="shared" si="0"/>
        <v>0</v>
      </c>
    </row>
    <row r="40" spans="1:56" hidden="1" x14ac:dyDescent="0.2">
      <c r="A40" s="288"/>
      <c r="B40" s="293" t="s">
        <v>68</v>
      </c>
      <c r="C40" s="288"/>
      <c r="D40" s="304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  <c r="AE40" s="288"/>
      <c r="AF40" s="288"/>
      <c r="AG40" s="288"/>
      <c r="AH40" s="288"/>
      <c r="AI40" s="288"/>
      <c r="AJ40" s="288"/>
      <c r="AK40" s="288"/>
      <c r="AL40" s="288"/>
      <c r="AM40" s="288"/>
      <c r="AN40" s="288"/>
      <c r="AO40" s="288"/>
      <c r="AP40" s="288"/>
      <c r="AQ40" s="292"/>
      <c r="AR40" s="288"/>
      <c r="AS40" s="288"/>
      <c r="AT40" s="288"/>
      <c r="AU40" s="288"/>
      <c r="AV40" s="288"/>
      <c r="AW40" s="107" t="s">
        <v>72</v>
      </c>
      <c r="AX40" s="30" t="s">
        <v>72</v>
      </c>
      <c r="AY40" s="30" t="s">
        <v>72</v>
      </c>
      <c r="BA40" s="485">
        <f t="shared" si="0"/>
        <v>0</v>
      </c>
    </row>
    <row r="41" spans="1:56" hidden="1" x14ac:dyDescent="0.2">
      <c r="A41" s="288"/>
      <c r="B41" s="293"/>
      <c r="C41" s="329"/>
      <c r="D41" s="293"/>
      <c r="E41" s="329"/>
      <c r="F41" s="293"/>
      <c r="G41" s="293"/>
      <c r="H41" s="293"/>
      <c r="I41" s="293"/>
      <c r="J41" s="293"/>
      <c r="K41" s="293"/>
      <c r="L41" s="293"/>
      <c r="M41" s="329"/>
      <c r="N41" s="293"/>
      <c r="O41" s="293"/>
      <c r="P41" s="293"/>
      <c r="Q41" s="293"/>
      <c r="R41" s="293"/>
      <c r="S41" s="293"/>
      <c r="T41" s="293"/>
      <c r="U41" s="293"/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329"/>
      <c r="AS41" s="293"/>
      <c r="AT41" s="329"/>
      <c r="AU41" s="293"/>
      <c r="AV41" s="329"/>
      <c r="AW41" s="220"/>
      <c r="AX41" s="7"/>
      <c r="AY41" s="7"/>
      <c r="BA41" s="485">
        <f t="shared" si="0"/>
        <v>0</v>
      </c>
    </row>
    <row r="42" spans="1:56" ht="30" hidden="1" x14ac:dyDescent="0.2">
      <c r="A42" s="288"/>
      <c r="B42" s="293" t="s">
        <v>184</v>
      </c>
      <c r="C42" s="293" t="s">
        <v>184</v>
      </c>
      <c r="D42" s="293"/>
      <c r="E42" s="329"/>
      <c r="F42" s="293"/>
      <c r="G42" s="293"/>
      <c r="H42" s="293"/>
      <c r="I42" s="293"/>
      <c r="J42" s="293"/>
      <c r="K42" s="293"/>
      <c r="L42" s="293"/>
      <c r="M42" s="329"/>
      <c r="N42" s="293"/>
      <c r="O42" s="293"/>
      <c r="P42" s="293"/>
      <c r="Q42" s="293"/>
      <c r="R42" s="293"/>
      <c r="S42" s="293"/>
      <c r="T42" s="293"/>
      <c r="U42" s="293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467">
        <f>SUM(AQ43:AQ45)</f>
        <v>153693515.93233666</v>
      </c>
      <c r="AR42" s="329"/>
      <c r="AS42" s="293"/>
      <c r="AT42" s="329"/>
      <c r="AU42" s="293"/>
      <c r="AV42" s="329"/>
      <c r="AW42" s="220"/>
      <c r="AX42" s="7"/>
      <c r="AY42" s="7"/>
      <c r="BA42" s="485" t="str">
        <f t="shared" si="0"/>
        <v>0</v>
      </c>
    </row>
    <row r="43" spans="1:56" ht="23.25" hidden="1" customHeight="1" x14ac:dyDescent="0.2">
      <c r="A43" s="288">
        <v>23</v>
      </c>
      <c r="B43" s="293" t="s">
        <v>68</v>
      </c>
      <c r="C43" s="288" t="s">
        <v>72</v>
      </c>
      <c r="D43" s="299" t="s">
        <v>726</v>
      </c>
      <c r="E43" s="288" t="s">
        <v>72</v>
      </c>
      <c r="F43" s="288" t="s">
        <v>72</v>
      </c>
      <c r="G43" s="288" t="s">
        <v>72</v>
      </c>
      <c r="H43" s="288" t="s">
        <v>72</v>
      </c>
      <c r="I43" s="288" t="s">
        <v>72</v>
      </c>
      <c r="J43" s="288" t="s">
        <v>72</v>
      </c>
      <c r="K43" s="300" t="s">
        <v>389</v>
      </c>
      <c r="L43" s="288" t="s">
        <v>72</v>
      </c>
      <c r="M43" s="288" t="s">
        <v>727</v>
      </c>
      <c r="N43" s="288">
        <v>2012</v>
      </c>
      <c r="O43" s="288" t="s">
        <v>72</v>
      </c>
      <c r="P43" s="288" t="s">
        <v>72</v>
      </c>
      <c r="Q43" s="288" t="s">
        <v>72</v>
      </c>
      <c r="R43" s="288" t="s">
        <v>72</v>
      </c>
      <c r="S43" s="288" t="s">
        <v>72</v>
      </c>
      <c r="T43" s="288" t="s">
        <v>81</v>
      </c>
      <c r="U43" s="288" t="s">
        <v>72</v>
      </c>
      <c r="V43" s="288" t="s">
        <v>72</v>
      </c>
      <c r="W43" s="288" t="s">
        <v>72</v>
      </c>
      <c r="X43" s="288" t="s">
        <v>72</v>
      </c>
      <c r="Y43" s="288" t="s">
        <v>72</v>
      </c>
      <c r="Z43" s="288" t="s">
        <v>72</v>
      </c>
      <c r="AA43" s="288" t="s">
        <v>72</v>
      </c>
      <c r="AB43" s="288" t="s">
        <v>72</v>
      </c>
      <c r="AC43" s="288" t="s">
        <v>72</v>
      </c>
      <c r="AD43" s="288" t="s">
        <v>72</v>
      </c>
      <c r="AE43" s="288" t="s">
        <v>72</v>
      </c>
      <c r="AF43" s="288" t="s">
        <v>72</v>
      </c>
      <c r="AG43" s="288" t="s">
        <v>72</v>
      </c>
      <c r="AH43" s="288" t="s">
        <v>72</v>
      </c>
      <c r="AI43" s="288" t="s">
        <v>72</v>
      </c>
      <c r="AJ43" s="288" t="s">
        <v>72</v>
      </c>
      <c r="AK43" s="288" t="s">
        <v>72</v>
      </c>
      <c r="AL43" s="288" t="s">
        <v>81</v>
      </c>
      <c r="AM43" s="288">
        <v>2012</v>
      </c>
      <c r="AN43" s="288" t="s">
        <v>72</v>
      </c>
      <c r="AO43" s="288" t="s">
        <v>72</v>
      </c>
      <c r="AP43" s="288" t="s">
        <v>72</v>
      </c>
      <c r="AQ43" s="301">
        <v>24750000</v>
      </c>
      <c r="AR43" s="288" t="s">
        <v>637</v>
      </c>
      <c r="AS43" s="288" t="s">
        <v>72</v>
      </c>
      <c r="AT43" s="305" t="s">
        <v>638</v>
      </c>
      <c r="AU43" s="288" t="s">
        <v>646</v>
      </c>
      <c r="AV43" s="288" t="s">
        <v>637</v>
      </c>
      <c r="AW43" s="107" t="s">
        <v>72</v>
      </c>
      <c r="AX43" s="30" t="s">
        <v>72</v>
      </c>
      <c r="AY43" s="30" t="s">
        <v>72</v>
      </c>
      <c r="BA43" s="485" t="str">
        <f t="shared" si="0"/>
        <v>0</v>
      </c>
    </row>
    <row r="44" spans="1:56" hidden="1" x14ac:dyDescent="0.2">
      <c r="A44" s="288"/>
      <c r="B44" s="293"/>
      <c r="C44" s="288" t="s">
        <v>317</v>
      </c>
      <c r="D44" s="325" t="s">
        <v>387</v>
      </c>
      <c r="E44" s="288" t="s">
        <v>317</v>
      </c>
      <c r="F44" s="288" t="s">
        <v>388</v>
      </c>
      <c r="G44" s="289"/>
      <c r="H44" s="289"/>
      <c r="I44" s="289"/>
      <c r="J44" s="289"/>
      <c r="K44" s="288" t="s">
        <v>389</v>
      </c>
      <c r="L44" s="294"/>
      <c r="M44" s="288" t="s">
        <v>72</v>
      </c>
      <c r="N44" s="288">
        <v>2011</v>
      </c>
      <c r="O44" s="334"/>
      <c r="P44" s="334"/>
      <c r="Q44" s="334"/>
      <c r="R44" s="334"/>
      <c r="S44" s="334"/>
      <c r="T44" s="288" t="s">
        <v>81</v>
      </c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8" t="s">
        <v>81</v>
      </c>
      <c r="AM44" s="288">
        <v>2011</v>
      </c>
      <c r="AN44" s="289"/>
      <c r="AO44" s="289"/>
      <c r="AP44" s="289"/>
      <c r="AQ44" s="322">
        <v>38620379.755006529</v>
      </c>
      <c r="AR44" s="288" t="s">
        <v>421</v>
      </c>
      <c r="AS44" s="327" t="s">
        <v>72</v>
      </c>
      <c r="AT44" s="288" t="s">
        <v>652</v>
      </c>
      <c r="AU44" s="289"/>
      <c r="AV44" s="288" t="s">
        <v>421</v>
      </c>
      <c r="AW44" s="220"/>
      <c r="AX44" s="7"/>
      <c r="AY44" s="7"/>
      <c r="BA44" s="485" t="str">
        <f t="shared" si="0"/>
        <v>0</v>
      </c>
      <c r="BD44" s="401"/>
    </row>
    <row r="45" spans="1:56" ht="30" hidden="1" x14ac:dyDescent="0.2">
      <c r="A45" s="288"/>
      <c r="B45" s="293"/>
      <c r="C45" s="288"/>
      <c r="D45" s="325" t="s">
        <v>904</v>
      </c>
      <c r="E45" s="288"/>
      <c r="F45" s="342" t="s">
        <v>331</v>
      </c>
      <c r="G45" s="289"/>
      <c r="H45" s="289"/>
      <c r="I45" s="289"/>
      <c r="J45" s="289"/>
      <c r="K45" s="288"/>
      <c r="L45" s="294"/>
      <c r="M45" s="288"/>
      <c r="N45" s="288">
        <v>2013</v>
      </c>
      <c r="O45" s="334"/>
      <c r="P45" s="334"/>
      <c r="Q45" s="334"/>
      <c r="R45" s="334"/>
      <c r="S45" s="334"/>
      <c r="T45" s="288" t="s">
        <v>81</v>
      </c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  <c r="AL45" s="288"/>
      <c r="AM45" s="288"/>
      <c r="AN45" s="289"/>
      <c r="AO45" s="289"/>
      <c r="AP45" s="289"/>
      <c r="AQ45" s="322">
        <v>90323136.177330121</v>
      </c>
      <c r="AR45" s="288"/>
      <c r="AS45" s="327"/>
      <c r="AT45" s="288"/>
      <c r="AU45" s="289"/>
      <c r="AV45" s="288"/>
      <c r="AW45" s="220"/>
      <c r="AX45" s="7"/>
      <c r="AY45" s="7"/>
      <c r="BA45" s="485" t="str">
        <f t="shared" si="0"/>
        <v>0</v>
      </c>
    </row>
    <row r="46" spans="1:56" hidden="1" x14ac:dyDescent="0.2">
      <c r="A46" s="288"/>
      <c r="B46" s="293"/>
      <c r="C46" s="288"/>
      <c r="D46" s="325"/>
      <c r="E46" s="288"/>
      <c r="F46" s="288"/>
      <c r="G46" s="289"/>
      <c r="H46" s="289"/>
      <c r="I46" s="289"/>
      <c r="J46" s="289"/>
      <c r="K46" s="288"/>
      <c r="L46" s="294"/>
      <c r="M46" s="288"/>
      <c r="N46" s="288"/>
      <c r="O46" s="334"/>
      <c r="P46" s="334"/>
      <c r="Q46" s="334"/>
      <c r="R46" s="334"/>
      <c r="S46" s="334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8"/>
      <c r="AM46" s="288"/>
      <c r="AN46" s="289"/>
      <c r="AO46" s="289"/>
      <c r="AP46" s="289"/>
      <c r="AQ46" s="322"/>
      <c r="AR46" s="288"/>
      <c r="AS46" s="327"/>
      <c r="AT46" s="288"/>
      <c r="AU46" s="289"/>
      <c r="AV46" s="288"/>
      <c r="AW46" s="220"/>
      <c r="AX46" s="7"/>
      <c r="AY46" s="7"/>
      <c r="BA46" s="485">
        <f t="shared" si="0"/>
        <v>0</v>
      </c>
    </row>
    <row r="47" spans="1:56" ht="30" hidden="1" x14ac:dyDescent="0.2">
      <c r="A47" s="288"/>
      <c r="B47" s="293" t="s">
        <v>186</v>
      </c>
      <c r="C47" s="293" t="s">
        <v>186</v>
      </c>
      <c r="D47" s="293"/>
      <c r="E47" s="329"/>
      <c r="F47" s="293"/>
      <c r="G47" s="293"/>
      <c r="H47" s="293"/>
      <c r="I47" s="293"/>
      <c r="J47" s="293"/>
      <c r="K47" s="293"/>
      <c r="L47" s="293"/>
      <c r="M47" s="329"/>
      <c r="N47" s="293"/>
      <c r="O47" s="293"/>
      <c r="P47" s="293"/>
      <c r="Q47" s="293"/>
      <c r="R47" s="293"/>
      <c r="S47" s="293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5">
        <f>SUM(AQ48:AQ140)</f>
        <v>620376353.61637115</v>
      </c>
      <c r="AR47" s="329"/>
      <c r="AS47" s="293"/>
      <c r="AT47" s="329"/>
      <c r="AU47" s="293"/>
      <c r="AV47" s="329"/>
      <c r="AW47" s="220"/>
      <c r="AX47" s="7"/>
      <c r="AY47" s="7"/>
      <c r="BA47" s="485" t="str">
        <f t="shared" si="0"/>
        <v>0</v>
      </c>
      <c r="BD47" s="398">
        <f>'[14]WTP II'!$O$1045-AQ47</f>
        <v>-99795186.949704528</v>
      </c>
    </row>
    <row r="48" spans="1:56" ht="30" hidden="1" customHeight="1" x14ac:dyDescent="0.2">
      <c r="A48" s="288">
        <v>24</v>
      </c>
      <c r="B48" s="293" t="s">
        <v>68</v>
      </c>
      <c r="C48" s="288" t="s">
        <v>188</v>
      </c>
      <c r="D48" s="302" t="s">
        <v>187</v>
      </c>
      <c r="E48" s="288" t="s">
        <v>188</v>
      </c>
      <c r="F48" s="293"/>
      <c r="G48" s="303"/>
      <c r="H48" s="303"/>
      <c r="I48" s="303"/>
      <c r="J48" s="303"/>
      <c r="K48" s="288" t="s">
        <v>189</v>
      </c>
      <c r="L48" s="293"/>
      <c r="M48" s="288" t="s">
        <v>190</v>
      </c>
      <c r="N48" s="288">
        <v>2006</v>
      </c>
      <c r="O48" s="332"/>
      <c r="P48" s="332"/>
      <c r="Q48" s="332"/>
      <c r="R48" s="332"/>
      <c r="S48" s="332"/>
      <c r="T48" s="288" t="s">
        <v>81</v>
      </c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303"/>
      <c r="AL48" s="288" t="s">
        <v>81</v>
      </c>
      <c r="AM48" s="288">
        <v>2006</v>
      </c>
      <c r="AN48" s="303"/>
      <c r="AO48" s="303"/>
      <c r="AP48" s="303"/>
      <c r="AQ48" s="292">
        <v>720000</v>
      </c>
      <c r="AR48" s="288" t="s">
        <v>465</v>
      </c>
      <c r="AS48" s="327" t="s">
        <v>72</v>
      </c>
      <c r="AT48" s="288" t="s">
        <v>647</v>
      </c>
      <c r="AU48" s="331"/>
      <c r="AV48" s="288" t="s">
        <v>465</v>
      </c>
      <c r="AW48" s="214"/>
      <c r="AX48" s="159"/>
      <c r="AY48" s="159"/>
      <c r="BA48" s="485" t="str">
        <f t="shared" si="0"/>
        <v>0</v>
      </c>
    </row>
    <row r="49" spans="1:53" ht="30" hidden="1" customHeight="1" x14ac:dyDescent="0.2">
      <c r="A49" s="288">
        <v>25</v>
      </c>
      <c r="B49" s="293"/>
      <c r="C49" s="288" t="s">
        <v>188</v>
      </c>
      <c r="D49" s="304" t="s">
        <v>187</v>
      </c>
      <c r="E49" s="288" t="s">
        <v>188</v>
      </c>
      <c r="F49" s="293"/>
      <c r="G49" s="303"/>
      <c r="H49" s="303"/>
      <c r="I49" s="303"/>
      <c r="J49" s="303"/>
      <c r="K49" s="288" t="s">
        <v>207</v>
      </c>
      <c r="L49" s="293"/>
      <c r="M49" s="291" t="s">
        <v>190</v>
      </c>
      <c r="N49" s="288">
        <v>2006</v>
      </c>
      <c r="O49" s="332"/>
      <c r="P49" s="332"/>
      <c r="Q49" s="332"/>
      <c r="R49" s="332"/>
      <c r="S49" s="332"/>
      <c r="T49" s="288" t="s">
        <v>81</v>
      </c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303"/>
      <c r="AL49" s="288" t="s">
        <v>81</v>
      </c>
      <c r="AM49" s="288">
        <v>2006</v>
      </c>
      <c r="AN49" s="303"/>
      <c r="AO49" s="303"/>
      <c r="AP49" s="303"/>
      <c r="AQ49" s="292">
        <v>3380000</v>
      </c>
      <c r="AR49" s="288" t="s">
        <v>465</v>
      </c>
      <c r="AS49" s="327" t="s">
        <v>72</v>
      </c>
      <c r="AT49" s="288" t="s">
        <v>647</v>
      </c>
      <c r="AU49" s="331"/>
      <c r="AV49" s="288" t="s">
        <v>465</v>
      </c>
      <c r="AW49" s="214"/>
      <c r="AX49" s="159"/>
      <c r="AY49" s="159"/>
      <c r="BA49" s="485" t="str">
        <f t="shared" si="0"/>
        <v>0</v>
      </c>
    </row>
    <row r="50" spans="1:53" ht="30" hidden="1" customHeight="1" x14ac:dyDescent="0.2">
      <c r="A50" s="288">
        <v>26</v>
      </c>
      <c r="B50" s="293"/>
      <c r="C50" s="288" t="s">
        <v>209</v>
      </c>
      <c r="D50" s="302" t="s">
        <v>208</v>
      </c>
      <c r="E50" s="288" t="s">
        <v>209</v>
      </c>
      <c r="F50" s="293"/>
      <c r="G50" s="303"/>
      <c r="H50" s="303"/>
      <c r="I50" s="303"/>
      <c r="J50" s="303"/>
      <c r="K50" s="288" t="s">
        <v>210</v>
      </c>
      <c r="L50" s="293"/>
      <c r="M50" s="288" t="s">
        <v>211</v>
      </c>
      <c r="N50" s="288">
        <v>2006</v>
      </c>
      <c r="O50" s="332"/>
      <c r="P50" s="332"/>
      <c r="Q50" s="332"/>
      <c r="R50" s="332"/>
      <c r="S50" s="332"/>
      <c r="T50" s="288" t="s">
        <v>81</v>
      </c>
      <c r="U50" s="303"/>
      <c r="V50" s="303"/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303"/>
      <c r="AL50" s="288" t="s">
        <v>81</v>
      </c>
      <c r="AM50" s="288">
        <v>2006</v>
      </c>
      <c r="AN50" s="303"/>
      <c r="AO50" s="303"/>
      <c r="AP50" s="303"/>
      <c r="AQ50" s="290">
        <v>2062500</v>
      </c>
      <c r="AR50" s="288" t="s">
        <v>421</v>
      </c>
      <c r="AS50" s="327" t="s">
        <v>72</v>
      </c>
      <c r="AT50" s="288" t="s">
        <v>647</v>
      </c>
      <c r="AU50" s="331"/>
      <c r="AV50" s="288" t="s">
        <v>421</v>
      </c>
      <c r="AW50" s="214"/>
      <c r="AX50" s="159"/>
      <c r="AY50" s="159"/>
      <c r="BA50" s="485" t="str">
        <f t="shared" si="0"/>
        <v>0</v>
      </c>
    </row>
    <row r="51" spans="1:53" ht="30" hidden="1" customHeight="1" x14ac:dyDescent="0.2">
      <c r="A51" s="343">
        <v>27</v>
      </c>
      <c r="B51" s="382"/>
      <c r="C51" s="343" t="s">
        <v>188</v>
      </c>
      <c r="D51" s="385" t="s">
        <v>214</v>
      </c>
      <c r="E51" s="343" t="s">
        <v>188</v>
      </c>
      <c r="F51" s="382"/>
      <c r="G51" s="345"/>
      <c r="H51" s="345"/>
      <c r="I51" s="345"/>
      <c r="J51" s="345"/>
      <c r="K51" s="343" t="s">
        <v>197</v>
      </c>
      <c r="L51" s="382"/>
      <c r="M51" s="343" t="s">
        <v>215</v>
      </c>
      <c r="N51" s="343">
        <v>2006</v>
      </c>
      <c r="O51" s="468"/>
      <c r="P51" s="468"/>
      <c r="Q51" s="468"/>
      <c r="R51" s="468"/>
      <c r="S51" s="468"/>
      <c r="T51" s="343" t="s">
        <v>81</v>
      </c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3" t="s">
        <v>81</v>
      </c>
      <c r="AM51" s="343">
        <v>2006</v>
      </c>
      <c r="AN51" s="345"/>
      <c r="AO51" s="345"/>
      <c r="AP51" s="345"/>
      <c r="AQ51" s="469">
        <v>1125000</v>
      </c>
      <c r="AR51" s="343" t="s">
        <v>421</v>
      </c>
      <c r="AS51" s="383" t="s">
        <v>72</v>
      </c>
      <c r="AT51" s="343" t="s">
        <v>647</v>
      </c>
      <c r="AU51" s="470"/>
      <c r="AV51" s="343" t="s">
        <v>421</v>
      </c>
      <c r="AW51" s="214"/>
      <c r="AX51" s="159"/>
      <c r="AY51" s="159"/>
      <c r="BA51" s="485" t="str">
        <f t="shared" si="0"/>
        <v>0</v>
      </c>
    </row>
    <row r="52" spans="1:53" ht="30" hidden="1" customHeight="1" x14ac:dyDescent="0.2">
      <c r="A52" s="288">
        <v>28</v>
      </c>
      <c r="B52" s="293"/>
      <c r="C52" s="305" t="s">
        <v>216</v>
      </c>
      <c r="D52" s="294" t="s">
        <v>199</v>
      </c>
      <c r="E52" s="305" t="s">
        <v>216</v>
      </c>
      <c r="F52" s="293"/>
      <c r="G52" s="303"/>
      <c r="H52" s="303"/>
      <c r="I52" s="303"/>
      <c r="J52" s="303"/>
      <c r="K52" s="305" t="s">
        <v>197</v>
      </c>
      <c r="L52" s="293"/>
      <c r="M52" s="305" t="s">
        <v>217</v>
      </c>
      <c r="N52" s="305">
        <v>2005</v>
      </c>
      <c r="O52" s="332"/>
      <c r="P52" s="332"/>
      <c r="Q52" s="332"/>
      <c r="R52" s="332"/>
      <c r="S52" s="332"/>
      <c r="T52" s="305" t="s">
        <v>81</v>
      </c>
      <c r="U52" s="303"/>
      <c r="V52" s="303"/>
      <c r="W52" s="303"/>
      <c r="X52" s="303"/>
      <c r="Y52" s="303"/>
      <c r="Z52" s="303"/>
      <c r="AA52" s="303"/>
      <c r="AB52" s="303"/>
      <c r="AC52" s="303"/>
      <c r="AD52" s="303"/>
      <c r="AE52" s="303"/>
      <c r="AF52" s="303"/>
      <c r="AG52" s="303"/>
      <c r="AH52" s="303"/>
      <c r="AI52" s="303"/>
      <c r="AJ52" s="303"/>
      <c r="AK52" s="303"/>
      <c r="AL52" s="305" t="s">
        <v>81</v>
      </c>
      <c r="AM52" s="305">
        <v>2005</v>
      </c>
      <c r="AN52" s="303"/>
      <c r="AO52" s="303"/>
      <c r="AP52" s="303"/>
      <c r="AQ52" s="290">
        <v>722500</v>
      </c>
      <c r="AR52" s="288" t="s">
        <v>421</v>
      </c>
      <c r="AS52" s="327" t="s">
        <v>72</v>
      </c>
      <c r="AT52" s="288" t="s">
        <v>645</v>
      </c>
      <c r="AU52" s="331"/>
      <c r="AV52" s="288" t="s">
        <v>421</v>
      </c>
      <c r="AW52" s="214"/>
      <c r="AX52" s="159"/>
      <c r="AY52" s="159"/>
      <c r="BA52" s="485" t="str">
        <f t="shared" si="0"/>
        <v>0</v>
      </c>
    </row>
    <row r="53" spans="1:53" ht="30" hidden="1" customHeight="1" x14ac:dyDescent="0.2">
      <c r="A53" s="288">
        <v>29</v>
      </c>
      <c r="B53" s="293"/>
      <c r="C53" s="288" t="s">
        <v>216</v>
      </c>
      <c r="D53" s="306" t="s">
        <v>199</v>
      </c>
      <c r="E53" s="288" t="s">
        <v>216</v>
      </c>
      <c r="F53" s="293"/>
      <c r="G53" s="303"/>
      <c r="H53" s="303"/>
      <c r="I53" s="303"/>
      <c r="J53" s="303"/>
      <c r="K53" s="288" t="s">
        <v>197</v>
      </c>
      <c r="L53" s="293"/>
      <c r="M53" s="288" t="s">
        <v>229</v>
      </c>
      <c r="N53" s="288">
        <v>2005</v>
      </c>
      <c r="O53" s="332"/>
      <c r="P53" s="332"/>
      <c r="Q53" s="332"/>
      <c r="R53" s="332"/>
      <c r="S53" s="332"/>
      <c r="T53" s="288" t="s">
        <v>81</v>
      </c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303"/>
      <c r="AL53" s="288" t="s">
        <v>81</v>
      </c>
      <c r="AM53" s="288">
        <v>2005</v>
      </c>
      <c r="AN53" s="303"/>
      <c r="AO53" s="303"/>
      <c r="AP53" s="303"/>
      <c r="AQ53" s="292">
        <v>712500</v>
      </c>
      <c r="AR53" s="288" t="s">
        <v>421</v>
      </c>
      <c r="AS53" s="327" t="s">
        <v>72</v>
      </c>
      <c r="AT53" s="288" t="s">
        <v>645</v>
      </c>
      <c r="AU53" s="331"/>
      <c r="AV53" s="288" t="s">
        <v>421</v>
      </c>
      <c r="AW53" s="214"/>
      <c r="AX53" s="159"/>
      <c r="AY53" s="159"/>
      <c r="BA53" s="485" t="str">
        <f t="shared" si="0"/>
        <v>0</v>
      </c>
    </row>
    <row r="54" spans="1:53" ht="30" hidden="1" customHeight="1" x14ac:dyDescent="0.2">
      <c r="A54" s="288">
        <v>30</v>
      </c>
      <c r="B54" s="293"/>
      <c r="C54" s="305" t="s">
        <v>196</v>
      </c>
      <c r="D54" s="307" t="s">
        <v>195</v>
      </c>
      <c r="E54" s="305" t="s">
        <v>196</v>
      </c>
      <c r="F54" s="293"/>
      <c r="G54" s="303"/>
      <c r="H54" s="303"/>
      <c r="I54" s="303"/>
      <c r="J54" s="303"/>
      <c r="K54" s="305" t="s">
        <v>230</v>
      </c>
      <c r="L54" s="293"/>
      <c r="M54" s="305" t="s">
        <v>198</v>
      </c>
      <c r="N54" s="288">
        <v>2005</v>
      </c>
      <c r="O54" s="332"/>
      <c r="P54" s="332"/>
      <c r="Q54" s="332"/>
      <c r="R54" s="332"/>
      <c r="S54" s="332"/>
      <c r="T54" s="305" t="s">
        <v>81</v>
      </c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303"/>
      <c r="AL54" s="305" t="s">
        <v>81</v>
      </c>
      <c r="AM54" s="288">
        <v>2005</v>
      </c>
      <c r="AN54" s="303"/>
      <c r="AO54" s="303"/>
      <c r="AP54" s="303"/>
      <c r="AQ54" s="290">
        <v>1950000</v>
      </c>
      <c r="AR54" s="288" t="s">
        <v>421</v>
      </c>
      <c r="AS54" s="327" t="s">
        <v>72</v>
      </c>
      <c r="AT54" s="288" t="s">
        <v>647</v>
      </c>
      <c r="AU54" s="331"/>
      <c r="AV54" s="288" t="s">
        <v>421</v>
      </c>
      <c r="AW54" s="214"/>
      <c r="AX54" s="159"/>
      <c r="AY54" s="159"/>
      <c r="BA54" s="485" t="str">
        <f t="shared" si="0"/>
        <v>0</v>
      </c>
    </row>
    <row r="55" spans="1:53" ht="30" hidden="1" customHeight="1" x14ac:dyDescent="0.2">
      <c r="A55" s="288">
        <v>31</v>
      </c>
      <c r="B55" s="293"/>
      <c r="C55" s="288" t="s">
        <v>209</v>
      </c>
      <c r="D55" s="333" t="s">
        <v>208</v>
      </c>
      <c r="E55" s="288" t="s">
        <v>209</v>
      </c>
      <c r="F55" s="293"/>
      <c r="G55" s="303"/>
      <c r="H55" s="303"/>
      <c r="I55" s="303"/>
      <c r="J55" s="303"/>
      <c r="K55" s="288" t="s">
        <v>210</v>
      </c>
      <c r="L55" s="293"/>
      <c r="M55" s="288" t="s">
        <v>211</v>
      </c>
      <c r="N55" s="288">
        <v>2006</v>
      </c>
      <c r="O55" s="332"/>
      <c r="P55" s="332"/>
      <c r="Q55" s="332"/>
      <c r="R55" s="332"/>
      <c r="S55" s="332"/>
      <c r="T55" s="288" t="s">
        <v>81</v>
      </c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303"/>
      <c r="AL55" s="288" t="s">
        <v>81</v>
      </c>
      <c r="AM55" s="288">
        <v>2006</v>
      </c>
      <c r="AN55" s="303"/>
      <c r="AO55" s="303"/>
      <c r="AP55" s="303"/>
      <c r="AQ55" s="290">
        <v>2200000</v>
      </c>
      <c r="AR55" s="288" t="s">
        <v>465</v>
      </c>
      <c r="AS55" s="327" t="s">
        <v>72</v>
      </c>
      <c r="AT55" s="288" t="s">
        <v>699</v>
      </c>
      <c r="AU55" s="331"/>
      <c r="AV55" s="288" t="s">
        <v>465</v>
      </c>
      <c r="AW55" s="214"/>
      <c r="AX55" s="159"/>
      <c r="AY55" s="159"/>
      <c r="BA55" s="485" t="str">
        <f t="shared" si="0"/>
        <v>0</v>
      </c>
    </row>
    <row r="56" spans="1:53" ht="30" hidden="1" customHeight="1" x14ac:dyDescent="0.2">
      <c r="A56" s="288">
        <v>32</v>
      </c>
      <c r="B56" s="293"/>
      <c r="C56" s="305" t="s">
        <v>188</v>
      </c>
      <c r="D56" s="308" t="s">
        <v>187</v>
      </c>
      <c r="E56" s="305" t="s">
        <v>188</v>
      </c>
      <c r="F56" s="293"/>
      <c r="G56" s="303"/>
      <c r="H56" s="303"/>
      <c r="I56" s="303"/>
      <c r="J56" s="303"/>
      <c r="K56" s="305" t="s">
        <v>207</v>
      </c>
      <c r="L56" s="293"/>
      <c r="M56" s="305" t="s">
        <v>190</v>
      </c>
      <c r="N56" s="305">
        <v>2005</v>
      </c>
      <c r="O56" s="332"/>
      <c r="P56" s="332"/>
      <c r="Q56" s="332"/>
      <c r="R56" s="332"/>
      <c r="S56" s="332"/>
      <c r="T56" s="305" t="s">
        <v>81</v>
      </c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5" t="s">
        <v>81</v>
      </c>
      <c r="AM56" s="305">
        <v>2005</v>
      </c>
      <c r="AN56" s="303"/>
      <c r="AO56" s="303"/>
      <c r="AP56" s="303"/>
      <c r="AQ56" s="290">
        <v>975000</v>
      </c>
      <c r="AR56" s="288" t="s">
        <v>465</v>
      </c>
      <c r="AS56" s="327" t="s">
        <v>72</v>
      </c>
      <c r="AT56" s="288" t="s">
        <v>652</v>
      </c>
      <c r="AU56" s="331"/>
      <c r="AV56" s="288" t="s">
        <v>465</v>
      </c>
      <c r="AW56" s="214"/>
      <c r="AX56" s="159"/>
      <c r="AY56" s="159"/>
      <c r="BA56" s="485" t="str">
        <f t="shared" si="0"/>
        <v>0</v>
      </c>
    </row>
    <row r="57" spans="1:53" ht="30" hidden="1" customHeight="1" x14ac:dyDescent="0.2">
      <c r="A57" s="288">
        <v>33</v>
      </c>
      <c r="B57" s="293"/>
      <c r="C57" s="309" t="s">
        <v>216</v>
      </c>
      <c r="D57" s="310" t="s">
        <v>239</v>
      </c>
      <c r="E57" s="309" t="s">
        <v>216</v>
      </c>
      <c r="F57" s="293"/>
      <c r="G57" s="303"/>
      <c r="H57" s="303"/>
      <c r="I57" s="303"/>
      <c r="J57" s="303"/>
      <c r="K57" s="309" t="s">
        <v>201</v>
      </c>
      <c r="L57" s="293"/>
      <c r="M57" s="305" t="s">
        <v>219</v>
      </c>
      <c r="N57" s="309">
        <v>2006</v>
      </c>
      <c r="O57" s="332"/>
      <c r="P57" s="332"/>
      <c r="Q57" s="332"/>
      <c r="R57" s="332"/>
      <c r="S57" s="332"/>
      <c r="T57" s="309" t="s">
        <v>81</v>
      </c>
      <c r="U57" s="303"/>
      <c r="V57" s="303"/>
      <c r="W57" s="303"/>
      <c r="X57" s="303"/>
      <c r="Y57" s="303"/>
      <c r="Z57" s="303"/>
      <c r="AA57" s="303"/>
      <c r="AB57" s="303"/>
      <c r="AC57" s="303"/>
      <c r="AD57" s="303"/>
      <c r="AE57" s="303"/>
      <c r="AF57" s="303"/>
      <c r="AG57" s="303"/>
      <c r="AH57" s="303"/>
      <c r="AI57" s="303"/>
      <c r="AJ57" s="303"/>
      <c r="AK57" s="303"/>
      <c r="AL57" s="309" t="s">
        <v>81</v>
      </c>
      <c r="AM57" s="309">
        <v>2006</v>
      </c>
      <c r="AN57" s="303"/>
      <c r="AO57" s="303"/>
      <c r="AP57" s="303"/>
      <c r="AQ57" s="311">
        <v>1360000</v>
      </c>
      <c r="AR57" s="288" t="s">
        <v>421</v>
      </c>
      <c r="AS57" s="327" t="s">
        <v>72</v>
      </c>
      <c r="AT57" s="288" t="s">
        <v>645</v>
      </c>
      <c r="AU57" s="331"/>
      <c r="AV57" s="288" t="s">
        <v>421</v>
      </c>
      <c r="AW57" s="214"/>
      <c r="AX57" s="159"/>
      <c r="AY57" s="159"/>
      <c r="BA57" s="485" t="str">
        <f t="shared" si="0"/>
        <v>0</v>
      </c>
    </row>
    <row r="58" spans="1:53" ht="30" customHeight="1" x14ac:dyDescent="0.2">
      <c r="A58" s="288">
        <v>34</v>
      </c>
      <c r="B58" s="293"/>
      <c r="C58" s="312" t="s">
        <v>216</v>
      </c>
      <c r="D58" s="313" t="s">
        <v>240</v>
      </c>
      <c r="E58" s="312" t="s">
        <v>216</v>
      </c>
      <c r="F58" s="293"/>
      <c r="G58" s="303"/>
      <c r="H58" s="303"/>
      <c r="I58" s="303"/>
      <c r="J58" s="303"/>
      <c r="K58" s="312" t="s">
        <v>197</v>
      </c>
      <c r="L58" s="293"/>
      <c r="M58" s="305" t="s">
        <v>217</v>
      </c>
      <c r="N58" s="312">
        <v>2005</v>
      </c>
      <c r="O58" s="332"/>
      <c r="P58" s="332"/>
      <c r="Q58" s="332"/>
      <c r="R58" s="332"/>
      <c r="S58" s="332"/>
      <c r="T58" s="312" t="s">
        <v>81</v>
      </c>
      <c r="U58" s="303"/>
      <c r="V58" s="303"/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303"/>
      <c r="AH58" s="303"/>
      <c r="AI58" s="303"/>
      <c r="AJ58" s="303"/>
      <c r="AK58" s="303"/>
      <c r="AL58" s="312" t="s">
        <v>81</v>
      </c>
      <c r="AM58" s="312">
        <v>2005</v>
      </c>
      <c r="AN58" s="303"/>
      <c r="AO58" s="303"/>
      <c r="AP58" s="303"/>
      <c r="AQ58" s="314">
        <v>140000</v>
      </c>
      <c r="AR58" s="288" t="s">
        <v>421</v>
      </c>
      <c r="AS58" s="327" t="s">
        <v>72</v>
      </c>
      <c r="AT58" s="288" t="s">
        <v>647</v>
      </c>
      <c r="AU58" s="331"/>
      <c r="AV58" s="288" t="s">
        <v>421</v>
      </c>
      <c r="AW58" s="214"/>
      <c r="AX58" s="159"/>
      <c r="AY58" s="159"/>
      <c r="AZ58" s="1" t="s">
        <v>905</v>
      </c>
      <c r="BA58" s="485">
        <f t="shared" si="0"/>
        <v>140000</v>
      </c>
    </row>
    <row r="59" spans="1:53" ht="30" hidden="1" customHeight="1" x14ac:dyDescent="0.2">
      <c r="A59" s="288">
        <v>35</v>
      </c>
      <c r="B59" s="293"/>
      <c r="C59" s="309" t="s">
        <v>196</v>
      </c>
      <c r="D59" s="310" t="s">
        <v>195</v>
      </c>
      <c r="E59" s="309" t="s">
        <v>196</v>
      </c>
      <c r="F59" s="293"/>
      <c r="G59" s="303"/>
      <c r="H59" s="303"/>
      <c r="I59" s="303"/>
      <c r="J59" s="303"/>
      <c r="K59" s="309" t="s">
        <v>230</v>
      </c>
      <c r="L59" s="293"/>
      <c r="M59" s="305" t="s">
        <v>198</v>
      </c>
      <c r="N59" s="309">
        <v>2006</v>
      </c>
      <c r="O59" s="332"/>
      <c r="P59" s="332"/>
      <c r="Q59" s="332"/>
      <c r="R59" s="332"/>
      <c r="S59" s="332"/>
      <c r="T59" s="309" t="s">
        <v>81</v>
      </c>
      <c r="U59" s="303"/>
      <c r="V59" s="303"/>
      <c r="W59" s="303"/>
      <c r="X59" s="303"/>
      <c r="Y59" s="303"/>
      <c r="Z59" s="303"/>
      <c r="AA59" s="303"/>
      <c r="AB59" s="303"/>
      <c r="AC59" s="303"/>
      <c r="AD59" s="303"/>
      <c r="AE59" s="303"/>
      <c r="AF59" s="303"/>
      <c r="AG59" s="303"/>
      <c r="AH59" s="303"/>
      <c r="AI59" s="303"/>
      <c r="AJ59" s="303"/>
      <c r="AK59" s="303"/>
      <c r="AL59" s="309" t="s">
        <v>81</v>
      </c>
      <c r="AM59" s="309">
        <v>2006</v>
      </c>
      <c r="AN59" s="303"/>
      <c r="AO59" s="303"/>
      <c r="AP59" s="303"/>
      <c r="AQ59" s="311">
        <v>1800000</v>
      </c>
      <c r="AR59" s="288" t="s">
        <v>421</v>
      </c>
      <c r="AS59" s="327" t="s">
        <v>72</v>
      </c>
      <c r="AT59" s="288" t="s">
        <v>647</v>
      </c>
      <c r="AU59" s="331"/>
      <c r="AV59" s="288" t="s">
        <v>421</v>
      </c>
      <c r="AW59" s="214"/>
      <c r="AX59" s="159"/>
      <c r="AY59" s="159"/>
      <c r="BA59" s="485" t="str">
        <f t="shared" si="0"/>
        <v>0</v>
      </c>
    </row>
    <row r="60" spans="1:53" ht="30" hidden="1" customHeight="1" x14ac:dyDescent="0.2">
      <c r="A60" s="288">
        <v>36</v>
      </c>
      <c r="B60" s="293"/>
      <c r="C60" s="312" t="s">
        <v>196</v>
      </c>
      <c r="D60" s="313" t="s">
        <v>195</v>
      </c>
      <c r="E60" s="312" t="s">
        <v>196</v>
      </c>
      <c r="F60" s="293"/>
      <c r="G60" s="303"/>
      <c r="H60" s="303"/>
      <c r="I60" s="303"/>
      <c r="J60" s="303"/>
      <c r="K60" s="312" t="s">
        <v>230</v>
      </c>
      <c r="L60" s="293"/>
      <c r="M60" s="305" t="s">
        <v>198</v>
      </c>
      <c r="N60" s="309">
        <v>2006</v>
      </c>
      <c r="O60" s="332"/>
      <c r="P60" s="332"/>
      <c r="Q60" s="332"/>
      <c r="R60" s="332"/>
      <c r="S60" s="332"/>
      <c r="T60" s="312" t="s">
        <v>81</v>
      </c>
      <c r="U60" s="303"/>
      <c r="V60" s="303"/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303"/>
      <c r="AJ60" s="303"/>
      <c r="AK60" s="303"/>
      <c r="AL60" s="312" t="s">
        <v>81</v>
      </c>
      <c r="AM60" s="309">
        <v>2006</v>
      </c>
      <c r="AN60" s="303"/>
      <c r="AO60" s="303"/>
      <c r="AP60" s="303"/>
      <c r="AQ60" s="314">
        <v>960000</v>
      </c>
      <c r="AR60" s="288" t="s">
        <v>421</v>
      </c>
      <c r="AS60" s="327" t="s">
        <v>72</v>
      </c>
      <c r="AT60" s="288" t="s">
        <v>638</v>
      </c>
      <c r="AU60" s="331"/>
      <c r="AV60" s="288" t="s">
        <v>421</v>
      </c>
      <c r="AW60" s="214"/>
      <c r="AX60" s="159"/>
      <c r="AY60" s="159"/>
      <c r="BA60" s="485" t="str">
        <f t="shared" si="0"/>
        <v>0</v>
      </c>
    </row>
    <row r="61" spans="1:53" ht="30" hidden="1" customHeight="1" x14ac:dyDescent="0.2">
      <c r="A61" s="288">
        <v>37</v>
      </c>
      <c r="B61" s="293"/>
      <c r="C61" s="309" t="s">
        <v>242</v>
      </c>
      <c r="D61" s="310" t="s">
        <v>241</v>
      </c>
      <c r="E61" s="309" t="s">
        <v>242</v>
      </c>
      <c r="F61" s="293"/>
      <c r="G61" s="303"/>
      <c r="H61" s="303"/>
      <c r="I61" s="303"/>
      <c r="J61" s="303"/>
      <c r="K61" s="309" t="s">
        <v>243</v>
      </c>
      <c r="L61" s="293"/>
      <c r="M61" s="305" t="s">
        <v>198</v>
      </c>
      <c r="N61" s="309">
        <v>2006</v>
      </c>
      <c r="O61" s="332"/>
      <c r="P61" s="332"/>
      <c r="Q61" s="332"/>
      <c r="R61" s="332"/>
      <c r="S61" s="332"/>
      <c r="T61" s="309" t="s">
        <v>81</v>
      </c>
      <c r="U61" s="303"/>
      <c r="V61" s="303"/>
      <c r="W61" s="303"/>
      <c r="X61" s="303"/>
      <c r="Y61" s="303"/>
      <c r="Z61" s="303"/>
      <c r="AA61" s="303"/>
      <c r="AB61" s="303"/>
      <c r="AC61" s="303"/>
      <c r="AD61" s="303"/>
      <c r="AE61" s="303"/>
      <c r="AF61" s="303"/>
      <c r="AG61" s="303"/>
      <c r="AH61" s="303"/>
      <c r="AI61" s="303"/>
      <c r="AJ61" s="303"/>
      <c r="AK61" s="303"/>
      <c r="AL61" s="309" t="s">
        <v>81</v>
      </c>
      <c r="AM61" s="309">
        <v>2006</v>
      </c>
      <c r="AN61" s="303"/>
      <c r="AO61" s="303"/>
      <c r="AP61" s="303"/>
      <c r="AQ61" s="311">
        <v>960000</v>
      </c>
      <c r="AR61" s="288" t="s">
        <v>421</v>
      </c>
      <c r="AS61" s="327" t="s">
        <v>72</v>
      </c>
      <c r="AT61" s="288" t="s">
        <v>647</v>
      </c>
      <c r="AU61" s="331"/>
      <c r="AV61" s="288" t="s">
        <v>421</v>
      </c>
      <c r="AW61" s="214"/>
      <c r="AX61" s="159"/>
      <c r="AY61" s="159"/>
      <c r="BA61" s="485" t="str">
        <f t="shared" si="0"/>
        <v>0</v>
      </c>
    </row>
    <row r="62" spans="1:53" ht="30" hidden="1" customHeight="1" x14ac:dyDescent="0.2">
      <c r="A62" s="288">
        <v>38</v>
      </c>
      <c r="B62" s="293"/>
      <c r="C62" s="312" t="s">
        <v>188</v>
      </c>
      <c r="D62" s="313" t="s">
        <v>214</v>
      </c>
      <c r="E62" s="312" t="s">
        <v>188</v>
      </c>
      <c r="F62" s="293"/>
      <c r="G62" s="303"/>
      <c r="H62" s="303"/>
      <c r="I62" s="303"/>
      <c r="J62" s="303"/>
      <c r="K62" s="312" t="s">
        <v>197</v>
      </c>
      <c r="L62" s="293"/>
      <c r="M62" s="305" t="s">
        <v>215</v>
      </c>
      <c r="N62" s="309">
        <v>2006</v>
      </c>
      <c r="O62" s="332"/>
      <c r="P62" s="332"/>
      <c r="Q62" s="332"/>
      <c r="R62" s="332"/>
      <c r="S62" s="332"/>
      <c r="T62" s="312" t="s">
        <v>81</v>
      </c>
      <c r="U62" s="303"/>
      <c r="V62" s="303"/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303"/>
      <c r="AI62" s="303"/>
      <c r="AJ62" s="303"/>
      <c r="AK62" s="303"/>
      <c r="AL62" s="312" t="s">
        <v>81</v>
      </c>
      <c r="AM62" s="309">
        <v>2006</v>
      </c>
      <c r="AN62" s="303"/>
      <c r="AO62" s="303"/>
      <c r="AP62" s="303"/>
      <c r="AQ62" s="314">
        <v>1125000</v>
      </c>
      <c r="AR62" s="288" t="s">
        <v>421</v>
      </c>
      <c r="AS62" s="327" t="s">
        <v>72</v>
      </c>
      <c r="AT62" s="288" t="s">
        <v>647</v>
      </c>
      <c r="AU62" s="331"/>
      <c r="AV62" s="288" t="s">
        <v>421</v>
      </c>
      <c r="AW62" s="214"/>
      <c r="AX62" s="159"/>
      <c r="AY62" s="159"/>
      <c r="BA62" s="485" t="str">
        <f t="shared" si="0"/>
        <v>0</v>
      </c>
    </row>
    <row r="63" spans="1:53" ht="30" hidden="1" customHeight="1" x14ac:dyDescent="0.2">
      <c r="A63" s="288">
        <v>39</v>
      </c>
      <c r="B63" s="293"/>
      <c r="C63" s="309" t="s">
        <v>245</v>
      </c>
      <c r="D63" s="310" t="s">
        <v>244</v>
      </c>
      <c r="E63" s="309" t="s">
        <v>245</v>
      </c>
      <c r="F63" s="293"/>
      <c r="G63" s="303"/>
      <c r="H63" s="303"/>
      <c r="I63" s="303"/>
      <c r="J63" s="303"/>
      <c r="K63" s="309" t="s">
        <v>228</v>
      </c>
      <c r="L63" s="293"/>
      <c r="M63" s="305" t="s">
        <v>219</v>
      </c>
      <c r="N63" s="309">
        <v>2006</v>
      </c>
      <c r="O63" s="332"/>
      <c r="P63" s="332"/>
      <c r="Q63" s="332"/>
      <c r="R63" s="332"/>
      <c r="S63" s="332"/>
      <c r="T63" s="309" t="s">
        <v>81</v>
      </c>
      <c r="U63" s="303"/>
      <c r="V63" s="303"/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303"/>
      <c r="AJ63" s="303"/>
      <c r="AK63" s="303"/>
      <c r="AL63" s="309" t="s">
        <v>81</v>
      </c>
      <c r="AM63" s="309">
        <v>2006</v>
      </c>
      <c r="AN63" s="303"/>
      <c r="AO63" s="303"/>
      <c r="AP63" s="303"/>
      <c r="AQ63" s="311">
        <v>800000</v>
      </c>
      <c r="AR63" s="288" t="s">
        <v>421</v>
      </c>
      <c r="AS63" s="327" t="s">
        <v>72</v>
      </c>
      <c r="AT63" s="288" t="s">
        <v>647</v>
      </c>
      <c r="AU63" s="331"/>
      <c r="AV63" s="288" t="s">
        <v>421</v>
      </c>
      <c r="AW63" s="214"/>
      <c r="AX63" s="159"/>
      <c r="AY63" s="159"/>
      <c r="BA63" s="485" t="str">
        <f t="shared" si="0"/>
        <v>0</v>
      </c>
    </row>
    <row r="64" spans="1:53" ht="30" hidden="1" customHeight="1" x14ac:dyDescent="0.2">
      <c r="A64" s="288">
        <v>40</v>
      </c>
      <c r="B64" s="293"/>
      <c r="C64" s="312" t="s">
        <v>242</v>
      </c>
      <c r="D64" s="313" t="s">
        <v>191</v>
      </c>
      <c r="E64" s="312" t="s">
        <v>242</v>
      </c>
      <c r="F64" s="293"/>
      <c r="G64" s="303"/>
      <c r="H64" s="303"/>
      <c r="I64" s="303"/>
      <c r="J64" s="303"/>
      <c r="K64" s="312" t="s">
        <v>243</v>
      </c>
      <c r="L64" s="293"/>
      <c r="M64" s="305" t="s">
        <v>198</v>
      </c>
      <c r="N64" s="309">
        <v>2006</v>
      </c>
      <c r="O64" s="332"/>
      <c r="P64" s="332"/>
      <c r="Q64" s="332"/>
      <c r="R64" s="332"/>
      <c r="S64" s="332"/>
      <c r="T64" s="312" t="s">
        <v>81</v>
      </c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303"/>
      <c r="AL64" s="312" t="s">
        <v>81</v>
      </c>
      <c r="AM64" s="309">
        <v>2006</v>
      </c>
      <c r="AN64" s="303"/>
      <c r="AO64" s="303"/>
      <c r="AP64" s="303"/>
      <c r="AQ64" s="314">
        <v>640000</v>
      </c>
      <c r="AR64" s="288" t="s">
        <v>421</v>
      </c>
      <c r="AS64" s="327" t="s">
        <v>72</v>
      </c>
      <c r="AT64" s="288" t="s">
        <v>652</v>
      </c>
      <c r="AU64" s="331"/>
      <c r="AV64" s="288" t="s">
        <v>421</v>
      </c>
      <c r="AW64" s="214"/>
      <c r="AX64" s="159"/>
      <c r="AY64" s="159"/>
      <c r="BA64" s="485" t="str">
        <f t="shared" si="0"/>
        <v>0</v>
      </c>
    </row>
    <row r="65" spans="1:53" ht="30" hidden="1" customHeight="1" x14ac:dyDescent="0.2">
      <c r="A65" s="288">
        <v>41</v>
      </c>
      <c r="B65" s="293"/>
      <c r="C65" s="309" t="s">
        <v>216</v>
      </c>
      <c r="D65" s="310" t="s">
        <v>227</v>
      </c>
      <c r="E65" s="309" t="s">
        <v>216</v>
      </c>
      <c r="F65" s="293"/>
      <c r="G65" s="303"/>
      <c r="H65" s="303"/>
      <c r="I65" s="303"/>
      <c r="J65" s="303"/>
      <c r="K65" s="309" t="s">
        <v>230</v>
      </c>
      <c r="L65" s="293"/>
      <c r="M65" s="305" t="s">
        <v>198</v>
      </c>
      <c r="N65" s="309">
        <v>2006</v>
      </c>
      <c r="O65" s="332"/>
      <c r="P65" s="332"/>
      <c r="Q65" s="332"/>
      <c r="R65" s="332"/>
      <c r="S65" s="332"/>
      <c r="T65" s="309" t="s">
        <v>81</v>
      </c>
      <c r="U65" s="303"/>
      <c r="V65" s="303"/>
      <c r="W65" s="303"/>
      <c r="X65" s="303"/>
      <c r="Y65" s="303"/>
      <c r="Z65" s="303"/>
      <c r="AA65" s="303"/>
      <c r="AB65" s="303"/>
      <c r="AC65" s="303"/>
      <c r="AD65" s="303"/>
      <c r="AE65" s="303"/>
      <c r="AF65" s="303"/>
      <c r="AG65" s="303"/>
      <c r="AH65" s="303"/>
      <c r="AI65" s="303"/>
      <c r="AJ65" s="303"/>
      <c r="AK65" s="303"/>
      <c r="AL65" s="309" t="s">
        <v>81</v>
      </c>
      <c r="AM65" s="309">
        <v>2006</v>
      </c>
      <c r="AN65" s="303"/>
      <c r="AO65" s="303"/>
      <c r="AP65" s="303"/>
      <c r="AQ65" s="311">
        <v>1440000</v>
      </c>
      <c r="AR65" s="288" t="s">
        <v>421</v>
      </c>
      <c r="AS65" s="327" t="s">
        <v>72</v>
      </c>
      <c r="AT65" s="288" t="s">
        <v>638</v>
      </c>
      <c r="AU65" s="331"/>
      <c r="AV65" s="288" t="s">
        <v>421</v>
      </c>
      <c r="AW65" s="214"/>
      <c r="AX65" s="159"/>
      <c r="AY65" s="159"/>
      <c r="BA65" s="485" t="str">
        <f t="shared" si="0"/>
        <v>0</v>
      </c>
    </row>
    <row r="66" spans="1:53" ht="30" hidden="1" customHeight="1" x14ac:dyDescent="0.2">
      <c r="A66" s="288">
        <v>42</v>
      </c>
      <c r="B66" s="293"/>
      <c r="C66" s="309" t="s">
        <v>242</v>
      </c>
      <c r="D66" s="310" t="s">
        <v>246</v>
      </c>
      <c r="E66" s="309" t="s">
        <v>242</v>
      </c>
      <c r="F66" s="293"/>
      <c r="G66" s="303"/>
      <c r="H66" s="303"/>
      <c r="I66" s="303"/>
      <c r="J66" s="303"/>
      <c r="K66" s="309" t="s">
        <v>218</v>
      </c>
      <c r="L66" s="293"/>
      <c r="M66" s="305" t="s">
        <v>217</v>
      </c>
      <c r="N66" s="309">
        <v>2006</v>
      </c>
      <c r="O66" s="332"/>
      <c r="P66" s="332"/>
      <c r="Q66" s="332"/>
      <c r="R66" s="332"/>
      <c r="S66" s="332"/>
      <c r="T66" s="309" t="s">
        <v>81</v>
      </c>
      <c r="U66" s="303"/>
      <c r="V66" s="303"/>
      <c r="W66" s="303"/>
      <c r="X66" s="303"/>
      <c r="Y66" s="303"/>
      <c r="Z66" s="303"/>
      <c r="AA66" s="303"/>
      <c r="AB66" s="303"/>
      <c r="AC66" s="303"/>
      <c r="AD66" s="303"/>
      <c r="AE66" s="303"/>
      <c r="AF66" s="303"/>
      <c r="AG66" s="303"/>
      <c r="AH66" s="303"/>
      <c r="AI66" s="303"/>
      <c r="AJ66" s="303"/>
      <c r="AK66" s="303"/>
      <c r="AL66" s="309" t="s">
        <v>81</v>
      </c>
      <c r="AM66" s="309">
        <v>2006</v>
      </c>
      <c r="AN66" s="303"/>
      <c r="AO66" s="303"/>
      <c r="AP66" s="303"/>
      <c r="AQ66" s="311">
        <v>2450000</v>
      </c>
      <c r="AR66" s="288" t="s">
        <v>421</v>
      </c>
      <c r="AS66" s="327" t="s">
        <v>72</v>
      </c>
      <c r="AT66" s="288" t="s">
        <v>645</v>
      </c>
      <c r="AU66" s="331"/>
      <c r="AV66" s="288" t="s">
        <v>421</v>
      </c>
      <c r="AW66" s="214"/>
      <c r="AX66" s="159"/>
      <c r="AY66" s="159"/>
      <c r="BA66" s="485" t="str">
        <f t="shared" si="0"/>
        <v>0</v>
      </c>
    </row>
    <row r="67" spans="1:53" ht="30" hidden="1" customHeight="1" x14ac:dyDescent="0.2">
      <c r="A67" s="288">
        <v>43</v>
      </c>
      <c r="B67" s="293"/>
      <c r="C67" s="312" t="s">
        <v>247</v>
      </c>
      <c r="D67" s="313" t="s">
        <v>208</v>
      </c>
      <c r="E67" s="312" t="s">
        <v>247</v>
      </c>
      <c r="F67" s="293"/>
      <c r="G67" s="303"/>
      <c r="H67" s="303"/>
      <c r="I67" s="303"/>
      <c r="J67" s="303"/>
      <c r="K67" s="312" t="s">
        <v>248</v>
      </c>
      <c r="L67" s="293"/>
      <c r="M67" s="305" t="s">
        <v>211</v>
      </c>
      <c r="N67" s="309">
        <v>2006</v>
      </c>
      <c r="O67" s="332"/>
      <c r="P67" s="332"/>
      <c r="Q67" s="332"/>
      <c r="R67" s="332"/>
      <c r="S67" s="332"/>
      <c r="T67" s="312" t="s">
        <v>81</v>
      </c>
      <c r="U67" s="303"/>
      <c r="V67" s="303"/>
      <c r="W67" s="303"/>
      <c r="X67" s="303"/>
      <c r="Y67" s="303"/>
      <c r="Z67" s="303"/>
      <c r="AA67" s="303"/>
      <c r="AB67" s="303"/>
      <c r="AC67" s="303"/>
      <c r="AD67" s="303"/>
      <c r="AE67" s="303"/>
      <c r="AF67" s="303"/>
      <c r="AG67" s="303"/>
      <c r="AH67" s="303"/>
      <c r="AI67" s="303"/>
      <c r="AJ67" s="303"/>
      <c r="AK67" s="303"/>
      <c r="AL67" s="312" t="s">
        <v>81</v>
      </c>
      <c r="AM67" s="309">
        <v>2006</v>
      </c>
      <c r="AN67" s="303"/>
      <c r="AO67" s="303"/>
      <c r="AP67" s="303"/>
      <c r="AQ67" s="314">
        <v>2975000</v>
      </c>
      <c r="AR67" s="288" t="s">
        <v>465</v>
      </c>
      <c r="AS67" s="327" t="s">
        <v>72</v>
      </c>
      <c r="AT67" s="288" t="s">
        <v>647</v>
      </c>
      <c r="AU67" s="331"/>
      <c r="AV67" s="288" t="s">
        <v>465</v>
      </c>
      <c r="AW67" s="214"/>
      <c r="AX67" s="159"/>
      <c r="AY67" s="159"/>
      <c r="BA67" s="485" t="str">
        <f t="shared" si="0"/>
        <v>0</v>
      </c>
    </row>
    <row r="68" spans="1:53" ht="30" hidden="1" customHeight="1" x14ac:dyDescent="0.2">
      <c r="A68" s="288">
        <v>44</v>
      </c>
      <c r="B68" s="293"/>
      <c r="C68" s="309" t="s">
        <v>188</v>
      </c>
      <c r="D68" s="310" t="s">
        <v>187</v>
      </c>
      <c r="E68" s="309" t="s">
        <v>188</v>
      </c>
      <c r="F68" s="293"/>
      <c r="G68" s="303"/>
      <c r="H68" s="303"/>
      <c r="I68" s="303"/>
      <c r="J68" s="303"/>
      <c r="K68" s="309" t="s">
        <v>249</v>
      </c>
      <c r="L68" s="293"/>
      <c r="M68" s="305" t="s">
        <v>190</v>
      </c>
      <c r="N68" s="309">
        <v>2002</v>
      </c>
      <c r="O68" s="332"/>
      <c r="P68" s="332"/>
      <c r="Q68" s="332"/>
      <c r="R68" s="332"/>
      <c r="S68" s="332"/>
      <c r="T68" s="309" t="s">
        <v>81</v>
      </c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303"/>
      <c r="AJ68" s="303"/>
      <c r="AK68" s="303"/>
      <c r="AL68" s="309" t="s">
        <v>81</v>
      </c>
      <c r="AM68" s="309">
        <v>2002</v>
      </c>
      <c r="AN68" s="303"/>
      <c r="AO68" s="303"/>
      <c r="AP68" s="303"/>
      <c r="AQ68" s="311">
        <v>845000</v>
      </c>
      <c r="AR68" s="288" t="s">
        <v>465</v>
      </c>
      <c r="AS68" s="327" t="s">
        <v>72</v>
      </c>
      <c r="AT68" s="288" t="s">
        <v>645</v>
      </c>
      <c r="AU68" s="331"/>
      <c r="AV68" s="288" t="s">
        <v>465</v>
      </c>
      <c r="AW68" s="214"/>
      <c r="AX68" s="159"/>
      <c r="AY68" s="159"/>
      <c r="BA68" s="485" t="str">
        <f t="shared" si="0"/>
        <v>0</v>
      </c>
    </row>
    <row r="69" spans="1:53" ht="30" hidden="1" customHeight="1" x14ac:dyDescent="0.2">
      <c r="A69" s="288">
        <v>45</v>
      </c>
      <c r="B69" s="293"/>
      <c r="C69" s="312" t="s">
        <v>188</v>
      </c>
      <c r="D69" s="313" t="s">
        <v>187</v>
      </c>
      <c r="E69" s="312" t="s">
        <v>188</v>
      </c>
      <c r="F69" s="293"/>
      <c r="G69" s="303"/>
      <c r="H69" s="303"/>
      <c r="I69" s="303"/>
      <c r="J69" s="303"/>
      <c r="K69" s="312" t="s">
        <v>207</v>
      </c>
      <c r="L69" s="293"/>
      <c r="M69" s="305" t="s">
        <v>190</v>
      </c>
      <c r="N69" s="309">
        <v>2002</v>
      </c>
      <c r="O69" s="332"/>
      <c r="P69" s="332"/>
      <c r="Q69" s="332"/>
      <c r="R69" s="332"/>
      <c r="S69" s="332"/>
      <c r="T69" s="312" t="s">
        <v>81</v>
      </c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303"/>
      <c r="AL69" s="312" t="s">
        <v>81</v>
      </c>
      <c r="AM69" s="309">
        <v>2002</v>
      </c>
      <c r="AN69" s="303"/>
      <c r="AO69" s="303"/>
      <c r="AP69" s="303"/>
      <c r="AQ69" s="314">
        <v>1560000</v>
      </c>
      <c r="AR69" s="288" t="s">
        <v>465</v>
      </c>
      <c r="AS69" s="327" t="s">
        <v>72</v>
      </c>
      <c r="AT69" s="288" t="s">
        <v>652</v>
      </c>
      <c r="AU69" s="331"/>
      <c r="AV69" s="288" t="s">
        <v>465</v>
      </c>
      <c r="AW69" s="214"/>
      <c r="AX69" s="159"/>
      <c r="AY69" s="159"/>
      <c r="BA69" s="485" t="str">
        <f t="shared" si="0"/>
        <v>0</v>
      </c>
    </row>
    <row r="70" spans="1:53" ht="30" hidden="1" customHeight="1" x14ac:dyDescent="0.2">
      <c r="A70" s="288">
        <v>46</v>
      </c>
      <c r="B70" s="293"/>
      <c r="C70" s="309" t="s">
        <v>188</v>
      </c>
      <c r="D70" s="310" t="s">
        <v>187</v>
      </c>
      <c r="E70" s="309" t="s">
        <v>188</v>
      </c>
      <c r="F70" s="293"/>
      <c r="G70" s="303"/>
      <c r="H70" s="303"/>
      <c r="I70" s="303"/>
      <c r="J70" s="303"/>
      <c r="K70" s="309" t="s">
        <v>250</v>
      </c>
      <c r="L70" s="293"/>
      <c r="M70" s="305" t="s">
        <v>190</v>
      </c>
      <c r="N70" s="309">
        <v>2004</v>
      </c>
      <c r="O70" s="332"/>
      <c r="P70" s="332"/>
      <c r="Q70" s="332"/>
      <c r="R70" s="332"/>
      <c r="S70" s="332"/>
      <c r="T70" s="309" t="s">
        <v>81</v>
      </c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303"/>
      <c r="AL70" s="309" t="s">
        <v>81</v>
      </c>
      <c r="AM70" s="309">
        <v>2004</v>
      </c>
      <c r="AN70" s="303"/>
      <c r="AO70" s="303"/>
      <c r="AP70" s="303"/>
      <c r="AQ70" s="311">
        <v>975000</v>
      </c>
      <c r="AR70" s="288" t="s">
        <v>465</v>
      </c>
      <c r="AS70" s="327" t="s">
        <v>72</v>
      </c>
      <c r="AT70" s="288" t="s">
        <v>645</v>
      </c>
      <c r="AU70" s="331"/>
      <c r="AV70" s="288" t="s">
        <v>465</v>
      </c>
      <c r="AW70" s="214"/>
      <c r="AX70" s="159"/>
      <c r="AY70" s="159"/>
      <c r="BA70" s="485" t="str">
        <f t="shared" si="0"/>
        <v>0</v>
      </c>
    </row>
    <row r="71" spans="1:53" ht="30" hidden="1" customHeight="1" x14ac:dyDescent="0.2">
      <c r="A71" s="288">
        <v>47</v>
      </c>
      <c r="B71" s="293"/>
      <c r="C71" s="312" t="s">
        <v>188</v>
      </c>
      <c r="D71" s="313" t="s">
        <v>214</v>
      </c>
      <c r="E71" s="312" t="s">
        <v>188</v>
      </c>
      <c r="F71" s="293"/>
      <c r="G71" s="303"/>
      <c r="H71" s="303"/>
      <c r="I71" s="303"/>
      <c r="J71" s="303"/>
      <c r="K71" s="312" t="s">
        <v>197</v>
      </c>
      <c r="L71" s="293"/>
      <c r="M71" s="305" t="s">
        <v>215</v>
      </c>
      <c r="N71" s="312">
        <v>2006</v>
      </c>
      <c r="O71" s="332"/>
      <c r="P71" s="332"/>
      <c r="Q71" s="332"/>
      <c r="R71" s="332"/>
      <c r="S71" s="332"/>
      <c r="T71" s="312" t="s">
        <v>81</v>
      </c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303"/>
      <c r="AL71" s="312" t="s">
        <v>81</v>
      </c>
      <c r="AM71" s="312">
        <v>2006</v>
      </c>
      <c r="AN71" s="303"/>
      <c r="AO71" s="303"/>
      <c r="AP71" s="303"/>
      <c r="AQ71" s="314">
        <v>1125000</v>
      </c>
      <c r="AR71" s="288" t="s">
        <v>421</v>
      </c>
      <c r="AS71" s="327" t="s">
        <v>72</v>
      </c>
      <c r="AT71" s="288" t="s">
        <v>652</v>
      </c>
      <c r="AU71" s="331"/>
      <c r="AV71" s="288" t="s">
        <v>421</v>
      </c>
      <c r="AW71" s="214"/>
      <c r="AX71" s="159"/>
      <c r="AY71" s="159"/>
      <c r="BA71" s="485" t="str">
        <f t="shared" si="0"/>
        <v>0</v>
      </c>
    </row>
    <row r="72" spans="1:53" ht="30" hidden="1" customHeight="1" x14ac:dyDescent="0.2">
      <c r="A72" s="288">
        <v>48</v>
      </c>
      <c r="B72" s="293"/>
      <c r="C72" s="312" t="s">
        <v>247</v>
      </c>
      <c r="D72" s="313" t="s">
        <v>208</v>
      </c>
      <c r="E72" s="312" t="s">
        <v>247</v>
      </c>
      <c r="F72" s="293"/>
      <c r="G72" s="303"/>
      <c r="H72" s="303"/>
      <c r="I72" s="303"/>
      <c r="J72" s="303"/>
      <c r="K72" s="312" t="s">
        <v>210</v>
      </c>
      <c r="L72" s="293"/>
      <c r="M72" s="305" t="s">
        <v>211</v>
      </c>
      <c r="N72" s="312">
        <v>2006</v>
      </c>
      <c r="O72" s="332"/>
      <c r="P72" s="332"/>
      <c r="Q72" s="332"/>
      <c r="R72" s="332"/>
      <c r="S72" s="332"/>
      <c r="T72" s="312" t="s">
        <v>81</v>
      </c>
      <c r="U72" s="303"/>
      <c r="V72" s="303"/>
      <c r="W72" s="303"/>
      <c r="X72" s="303"/>
      <c r="Y72" s="303"/>
      <c r="Z72" s="303"/>
      <c r="AA72" s="303"/>
      <c r="AB72" s="303"/>
      <c r="AC72" s="303"/>
      <c r="AD72" s="303"/>
      <c r="AE72" s="303"/>
      <c r="AF72" s="303"/>
      <c r="AG72" s="303"/>
      <c r="AH72" s="303"/>
      <c r="AI72" s="303"/>
      <c r="AJ72" s="303"/>
      <c r="AK72" s="303"/>
      <c r="AL72" s="312" t="s">
        <v>81</v>
      </c>
      <c r="AM72" s="312">
        <v>2006</v>
      </c>
      <c r="AN72" s="303"/>
      <c r="AO72" s="303"/>
      <c r="AP72" s="303"/>
      <c r="AQ72" s="314">
        <v>2062500</v>
      </c>
      <c r="AR72" s="288" t="s">
        <v>421</v>
      </c>
      <c r="AS72" s="327" t="s">
        <v>72</v>
      </c>
      <c r="AT72" s="288" t="s">
        <v>647</v>
      </c>
      <c r="AU72" s="331"/>
      <c r="AV72" s="288" t="s">
        <v>421</v>
      </c>
      <c r="AW72" s="214"/>
      <c r="AX72" s="159"/>
      <c r="AY72" s="159"/>
      <c r="BA72" s="485" t="str">
        <f t="shared" si="0"/>
        <v>0</v>
      </c>
    </row>
    <row r="73" spans="1:53" ht="30" customHeight="1" x14ac:dyDescent="0.2">
      <c r="A73" s="288">
        <v>49</v>
      </c>
      <c r="B73" s="293"/>
      <c r="C73" s="309" t="s">
        <v>252</v>
      </c>
      <c r="D73" s="310" t="s">
        <v>251</v>
      </c>
      <c r="E73" s="309" t="s">
        <v>252</v>
      </c>
      <c r="F73" s="293"/>
      <c r="G73" s="303"/>
      <c r="H73" s="303"/>
      <c r="I73" s="303"/>
      <c r="J73" s="303"/>
      <c r="K73" s="309" t="s">
        <v>253</v>
      </c>
      <c r="L73" s="293"/>
      <c r="M73" s="305" t="s">
        <v>254</v>
      </c>
      <c r="N73" s="312">
        <v>2006</v>
      </c>
      <c r="O73" s="332"/>
      <c r="P73" s="332"/>
      <c r="Q73" s="332"/>
      <c r="R73" s="332"/>
      <c r="S73" s="332"/>
      <c r="T73" s="309" t="s">
        <v>81</v>
      </c>
      <c r="U73" s="303"/>
      <c r="V73" s="303"/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303"/>
      <c r="AI73" s="303"/>
      <c r="AJ73" s="303"/>
      <c r="AK73" s="303"/>
      <c r="AL73" s="309" t="s">
        <v>81</v>
      </c>
      <c r="AM73" s="312">
        <v>2006</v>
      </c>
      <c r="AN73" s="303"/>
      <c r="AO73" s="303"/>
      <c r="AP73" s="303"/>
      <c r="AQ73" s="311">
        <v>140000</v>
      </c>
      <c r="AR73" s="288" t="s">
        <v>465</v>
      </c>
      <c r="AS73" s="327" t="s">
        <v>72</v>
      </c>
      <c r="AT73" s="288" t="s">
        <v>645</v>
      </c>
      <c r="AU73" s="331"/>
      <c r="AV73" s="288" t="s">
        <v>465</v>
      </c>
      <c r="AW73" s="214"/>
      <c r="AX73" s="159"/>
      <c r="AY73" s="159"/>
      <c r="AZ73" s="1" t="s">
        <v>905</v>
      </c>
      <c r="BA73" s="485">
        <f t="shared" si="0"/>
        <v>140000</v>
      </c>
    </row>
    <row r="74" spans="1:53" ht="30" hidden="1" customHeight="1" x14ac:dyDescent="0.2">
      <c r="A74" s="288">
        <v>50</v>
      </c>
      <c r="B74" s="293"/>
      <c r="C74" s="312" t="s">
        <v>192</v>
      </c>
      <c r="D74" s="313" t="s">
        <v>191</v>
      </c>
      <c r="E74" s="312" t="s">
        <v>192</v>
      </c>
      <c r="F74" s="293"/>
      <c r="G74" s="303"/>
      <c r="H74" s="303"/>
      <c r="I74" s="303"/>
      <c r="J74" s="303"/>
      <c r="K74" s="312" t="s">
        <v>193</v>
      </c>
      <c r="L74" s="293"/>
      <c r="M74" s="305" t="s">
        <v>198</v>
      </c>
      <c r="N74" s="312">
        <v>2006</v>
      </c>
      <c r="O74" s="332"/>
      <c r="P74" s="332"/>
      <c r="Q74" s="332"/>
      <c r="R74" s="332"/>
      <c r="S74" s="332"/>
      <c r="T74" s="312" t="s">
        <v>81</v>
      </c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303"/>
      <c r="AL74" s="312" t="s">
        <v>81</v>
      </c>
      <c r="AM74" s="312">
        <v>2006</v>
      </c>
      <c r="AN74" s="303"/>
      <c r="AO74" s="303"/>
      <c r="AP74" s="303"/>
      <c r="AQ74" s="314">
        <v>682500</v>
      </c>
      <c r="AR74" s="288" t="s">
        <v>421</v>
      </c>
      <c r="AS74" s="327" t="s">
        <v>72</v>
      </c>
      <c r="AT74" s="288" t="s">
        <v>647</v>
      </c>
      <c r="AU74" s="331"/>
      <c r="AV74" s="288" t="s">
        <v>421</v>
      </c>
      <c r="AW74" s="214"/>
      <c r="AX74" s="159"/>
      <c r="AY74" s="159"/>
      <c r="BA74" s="485" t="str">
        <f t="shared" si="0"/>
        <v>0</v>
      </c>
    </row>
    <row r="75" spans="1:53" ht="30" hidden="1" customHeight="1" x14ac:dyDescent="0.2">
      <c r="A75" s="288">
        <v>51</v>
      </c>
      <c r="B75" s="293"/>
      <c r="C75" s="309" t="s">
        <v>242</v>
      </c>
      <c r="D75" s="310" t="s">
        <v>195</v>
      </c>
      <c r="E75" s="309" t="s">
        <v>242</v>
      </c>
      <c r="F75" s="293"/>
      <c r="G75" s="303"/>
      <c r="H75" s="303"/>
      <c r="I75" s="303"/>
      <c r="J75" s="303"/>
      <c r="K75" s="309" t="s">
        <v>230</v>
      </c>
      <c r="L75" s="293"/>
      <c r="M75" s="305" t="s">
        <v>198</v>
      </c>
      <c r="N75" s="309">
        <v>2006</v>
      </c>
      <c r="O75" s="332"/>
      <c r="P75" s="332"/>
      <c r="Q75" s="332"/>
      <c r="R75" s="332"/>
      <c r="S75" s="332"/>
      <c r="T75" s="309" t="s">
        <v>81</v>
      </c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303"/>
      <c r="AL75" s="309" t="s">
        <v>81</v>
      </c>
      <c r="AM75" s="309">
        <v>2006</v>
      </c>
      <c r="AN75" s="303"/>
      <c r="AO75" s="303"/>
      <c r="AP75" s="303"/>
      <c r="AQ75" s="311">
        <v>562500</v>
      </c>
      <c r="AR75" s="288" t="s">
        <v>421</v>
      </c>
      <c r="AS75" s="327" t="s">
        <v>72</v>
      </c>
      <c r="AT75" s="288" t="s">
        <v>645</v>
      </c>
      <c r="AU75" s="331"/>
      <c r="AV75" s="288" t="s">
        <v>421</v>
      </c>
      <c r="AW75" s="214"/>
      <c r="AX75" s="159"/>
      <c r="AY75" s="159"/>
      <c r="BA75" s="485" t="str">
        <f t="shared" si="0"/>
        <v>0</v>
      </c>
    </row>
    <row r="76" spans="1:53" ht="30" hidden="1" customHeight="1" x14ac:dyDescent="0.2">
      <c r="A76" s="288">
        <v>52</v>
      </c>
      <c r="B76" s="293"/>
      <c r="C76" s="309" t="s">
        <v>216</v>
      </c>
      <c r="D76" s="310" t="s">
        <v>199</v>
      </c>
      <c r="E76" s="309" t="s">
        <v>216</v>
      </c>
      <c r="F76" s="293"/>
      <c r="G76" s="303"/>
      <c r="H76" s="303"/>
      <c r="I76" s="303"/>
      <c r="J76" s="303"/>
      <c r="K76" s="309" t="s">
        <v>197</v>
      </c>
      <c r="L76" s="293"/>
      <c r="M76" s="309" t="s">
        <v>217</v>
      </c>
      <c r="N76" s="312">
        <v>2005</v>
      </c>
      <c r="O76" s="332"/>
      <c r="P76" s="332"/>
      <c r="Q76" s="332"/>
      <c r="R76" s="332"/>
      <c r="S76" s="332"/>
      <c r="T76" s="309" t="s">
        <v>81</v>
      </c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303"/>
      <c r="AL76" s="309" t="s">
        <v>81</v>
      </c>
      <c r="AM76" s="312">
        <v>2005</v>
      </c>
      <c r="AN76" s="303"/>
      <c r="AO76" s="303"/>
      <c r="AP76" s="303"/>
      <c r="AQ76" s="311">
        <v>595000</v>
      </c>
      <c r="AR76" s="288" t="s">
        <v>421</v>
      </c>
      <c r="AS76" s="327" t="s">
        <v>72</v>
      </c>
      <c r="AT76" s="288" t="s">
        <v>646</v>
      </c>
      <c r="AU76" s="331"/>
      <c r="AV76" s="288" t="s">
        <v>421</v>
      </c>
      <c r="AW76" s="214"/>
      <c r="AX76" s="159"/>
      <c r="AY76" s="159"/>
      <c r="BA76" s="485" t="str">
        <f t="shared" si="0"/>
        <v>0</v>
      </c>
    </row>
    <row r="77" spans="1:53" ht="30" hidden="1" customHeight="1" x14ac:dyDescent="0.2">
      <c r="A77" s="288">
        <v>53</v>
      </c>
      <c r="B77" s="293"/>
      <c r="C77" s="312" t="s">
        <v>242</v>
      </c>
      <c r="D77" s="313" t="s">
        <v>195</v>
      </c>
      <c r="E77" s="312" t="s">
        <v>242</v>
      </c>
      <c r="F77" s="293"/>
      <c r="G77" s="303"/>
      <c r="H77" s="303"/>
      <c r="I77" s="303"/>
      <c r="J77" s="303"/>
      <c r="K77" s="312" t="s">
        <v>230</v>
      </c>
      <c r="L77" s="293"/>
      <c r="M77" s="312" t="s">
        <v>198</v>
      </c>
      <c r="N77" s="312">
        <v>2006</v>
      </c>
      <c r="O77" s="332"/>
      <c r="P77" s="332"/>
      <c r="Q77" s="332"/>
      <c r="R77" s="332"/>
      <c r="S77" s="332"/>
      <c r="T77" s="312" t="s">
        <v>81</v>
      </c>
      <c r="U77" s="303"/>
      <c r="V77" s="303"/>
      <c r="W77" s="303"/>
      <c r="X77" s="303"/>
      <c r="Y77" s="303"/>
      <c r="Z77" s="303"/>
      <c r="AA77" s="303"/>
      <c r="AB77" s="303"/>
      <c r="AC77" s="303"/>
      <c r="AD77" s="303"/>
      <c r="AE77" s="303"/>
      <c r="AF77" s="303"/>
      <c r="AG77" s="303"/>
      <c r="AH77" s="303"/>
      <c r="AI77" s="303"/>
      <c r="AJ77" s="303"/>
      <c r="AK77" s="303"/>
      <c r="AL77" s="312" t="s">
        <v>81</v>
      </c>
      <c r="AM77" s="312">
        <v>2006</v>
      </c>
      <c r="AN77" s="303"/>
      <c r="AO77" s="303"/>
      <c r="AP77" s="303"/>
      <c r="AQ77" s="314">
        <v>900000</v>
      </c>
      <c r="AR77" s="288" t="s">
        <v>421</v>
      </c>
      <c r="AS77" s="327" t="s">
        <v>72</v>
      </c>
      <c r="AT77" s="288" t="s">
        <v>638</v>
      </c>
      <c r="AU77" s="331"/>
      <c r="AV77" s="288" t="s">
        <v>421</v>
      </c>
      <c r="AW77" s="214"/>
      <c r="AX77" s="159"/>
      <c r="AY77" s="159"/>
      <c r="BA77" s="485" t="str">
        <f t="shared" ref="BA77:BA140" si="1">IF(AQ77&lt;300000,AQ77,"0")</f>
        <v>0</v>
      </c>
    </row>
    <row r="78" spans="1:53" ht="30" customHeight="1" x14ac:dyDescent="0.2">
      <c r="A78" s="288">
        <v>54</v>
      </c>
      <c r="B78" s="293"/>
      <c r="C78" s="309" t="s">
        <v>196</v>
      </c>
      <c r="D78" s="310" t="s">
        <v>195</v>
      </c>
      <c r="E78" s="309" t="s">
        <v>196</v>
      </c>
      <c r="F78" s="293"/>
      <c r="G78" s="303"/>
      <c r="H78" s="303"/>
      <c r="I78" s="303"/>
      <c r="J78" s="303"/>
      <c r="K78" s="309" t="s">
        <v>259</v>
      </c>
      <c r="L78" s="293"/>
      <c r="M78" s="309" t="s">
        <v>198</v>
      </c>
      <c r="N78" s="312">
        <v>2006</v>
      </c>
      <c r="O78" s="332"/>
      <c r="P78" s="332"/>
      <c r="Q78" s="332"/>
      <c r="R78" s="332"/>
      <c r="S78" s="332"/>
      <c r="T78" s="309" t="s">
        <v>81</v>
      </c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303"/>
      <c r="AL78" s="309" t="s">
        <v>81</v>
      </c>
      <c r="AM78" s="312">
        <v>2006</v>
      </c>
      <c r="AN78" s="303"/>
      <c r="AO78" s="303"/>
      <c r="AP78" s="303"/>
      <c r="AQ78" s="311">
        <v>280000</v>
      </c>
      <c r="AR78" s="288" t="s">
        <v>421</v>
      </c>
      <c r="AS78" s="327" t="s">
        <v>72</v>
      </c>
      <c r="AT78" s="288" t="s">
        <v>645</v>
      </c>
      <c r="AU78" s="331"/>
      <c r="AV78" s="288" t="s">
        <v>421</v>
      </c>
      <c r="AW78" s="214"/>
      <c r="AX78" s="159"/>
      <c r="AY78" s="159"/>
      <c r="AZ78" s="1" t="s">
        <v>905</v>
      </c>
      <c r="BA78" s="485">
        <f t="shared" si="1"/>
        <v>280000</v>
      </c>
    </row>
    <row r="79" spans="1:53" ht="30" hidden="1" customHeight="1" x14ac:dyDescent="0.2">
      <c r="A79" s="288">
        <v>55</v>
      </c>
      <c r="B79" s="293"/>
      <c r="C79" s="312" t="s">
        <v>216</v>
      </c>
      <c r="D79" s="313" t="s">
        <v>199</v>
      </c>
      <c r="E79" s="312" t="s">
        <v>216</v>
      </c>
      <c r="F79" s="293"/>
      <c r="G79" s="303"/>
      <c r="H79" s="303"/>
      <c r="I79" s="303"/>
      <c r="J79" s="303"/>
      <c r="K79" s="312" t="s">
        <v>260</v>
      </c>
      <c r="L79" s="293"/>
      <c r="M79" s="312" t="s">
        <v>219</v>
      </c>
      <c r="N79" s="312">
        <v>2006</v>
      </c>
      <c r="O79" s="332"/>
      <c r="P79" s="332"/>
      <c r="Q79" s="332"/>
      <c r="R79" s="332"/>
      <c r="S79" s="332"/>
      <c r="T79" s="312" t="s">
        <v>81</v>
      </c>
      <c r="U79" s="303"/>
      <c r="V79" s="303"/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303"/>
      <c r="AH79" s="303"/>
      <c r="AI79" s="303"/>
      <c r="AJ79" s="303"/>
      <c r="AK79" s="303"/>
      <c r="AL79" s="312" t="s">
        <v>81</v>
      </c>
      <c r="AM79" s="312">
        <v>2006</v>
      </c>
      <c r="AN79" s="303"/>
      <c r="AO79" s="303"/>
      <c r="AP79" s="303"/>
      <c r="AQ79" s="314">
        <v>1275000</v>
      </c>
      <c r="AR79" s="288" t="s">
        <v>465</v>
      </c>
      <c r="AS79" s="327" t="s">
        <v>72</v>
      </c>
      <c r="AT79" s="288" t="s">
        <v>646</v>
      </c>
      <c r="AU79" s="331"/>
      <c r="AV79" s="288" t="s">
        <v>465</v>
      </c>
      <c r="AW79" s="214"/>
      <c r="AX79" s="159"/>
      <c r="AY79" s="159"/>
      <c r="BA79" s="485" t="str">
        <f t="shared" si="1"/>
        <v>0</v>
      </c>
    </row>
    <row r="80" spans="1:53" ht="30" hidden="1" customHeight="1" x14ac:dyDescent="0.2">
      <c r="A80" s="288">
        <v>56</v>
      </c>
      <c r="B80" s="293"/>
      <c r="C80" s="312" t="s">
        <v>188</v>
      </c>
      <c r="D80" s="313" t="s">
        <v>187</v>
      </c>
      <c r="E80" s="312" t="s">
        <v>188</v>
      </c>
      <c r="F80" s="293"/>
      <c r="G80" s="303"/>
      <c r="H80" s="303"/>
      <c r="I80" s="303"/>
      <c r="J80" s="303"/>
      <c r="K80" s="312" t="s">
        <v>207</v>
      </c>
      <c r="L80" s="293"/>
      <c r="M80" s="312" t="s">
        <v>190</v>
      </c>
      <c r="N80" s="312">
        <v>2006</v>
      </c>
      <c r="O80" s="332"/>
      <c r="P80" s="332"/>
      <c r="Q80" s="332"/>
      <c r="R80" s="332"/>
      <c r="S80" s="332"/>
      <c r="T80" s="312" t="s">
        <v>81</v>
      </c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303"/>
      <c r="AL80" s="312" t="s">
        <v>81</v>
      </c>
      <c r="AM80" s="312">
        <v>2006</v>
      </c>
      <c r="AN80" s="303"/>
      <c r="AO80" s="303"/>
      <c r="AP80" s="303"/>
      <c r="AQ80" s="314">
        <v>975000</v>
      </c>
      <c r="AR80" s="288" t="s">
        <v>465</v>
      </c>
      <c r="AS80" s="327" t="s">
        <v>72</v>
      </c>
      <c r="AT80" s="288" t="s">
        <v>645</v>
      </c>
      <c r="AU80" s="331"/>
      <c r="AV80" s="288" t="s">
        <v>465</v>
      </c>
      <c r="AW80" s="214"/>
      <c r="AX80" s="159"/>
      <c r="AY80" s="159"/>
      <c r="BA80" s="485" t="str">
        <f t="shared" si="1"/>
        <v>0</v>
      </c>
    </row>
    <row r="81" spans="1:53" ht="30" hidden="1" customHeight="1" x14ac:dyDescent="0.2">
      <c r="A81" s="343">
        <v>57</v>
      </c>
      <c r="B81" s="382"/>
      <c r="C81" s="473" t="s">
        <v>188</v>
      </c>
      <c r="D81" s="474" t="s">
        <v>264</v>
      </c>
      <c r="E81" s="473" t="s">
        <v>188</v>
      </c>
      <c r="F81" s="382"/>
      <c r="G81" s="345"/>
      <c r="H81" s="345"/>
      <c r="I81" s="345"/>
      <c r="J81" s="345"/>
      <c r="K81" s="473" t="s">
        <v>197</v>
      </c>
      <c r="L81" s="382"/>
      <c r="M81" s="473" t="s">
        <v>217</v>
      </c>
      <c r="N81" s="471">
        <v>2005</v>
      </c>
      <c r="O81" s="468"/>
      <c r="P81" s="468"/>
      <c r="Q81" s="468"/>
      <c r="R81" s="468"/>
      <c r="S81" s="468"/>
      <c r="T81" s="473" t="s">
        <v>81</v>
      </c>
      <c r="U81" s="345"/>
      <c r="V81" s="345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5"/>
      <c r="AH81" s="345"/>
      <c r="AI81" s="345"/>
      <c r="AJ81" s="345"/>
      <c r="AK81" s="345"/>
      <c r="AL81" s="473" t="s">
        <v>81</v>
      </c>
      <c r="AM81" s="471">
        <v>2005</v>
      </c>
      <c r="AN81" s="345"/>
      <c r="AO81" s="345"/>
      <c r="AP81" s="345"/>
      <c r="AQ81" s="475">
        <v>650000</v>
      </c>
      <c r="AR81" s="343" t="s">
        <v>421</v>
      </c>
      <c r="AS81" s="383" t="s">
        <v>72</v>
      </c>
      <c r="AT81" s="343" t="s">
        <v>647</v>
      </c>
      <c r="AU81" s="470"/>
      <c r="AV81" s="343" t="s">
        <v>421</v>
      </c>
      <c r="AW81" s="214"/>
      <c r="AX81" s="159"/>
      <c r="AY81" s="159"/>
      <c r="BA81" s="485" t="str">
        <f t="shared" si="1"/>
        <v>0</v>
      </c>
    </row>
    <row r="82" spans="1:53" ht="30" hidden="1" customHeight="1" x14ac:dyDescent="0.2">
      <c r="A82" s="288">
        <v>58</v>
      </c>
      <c r="B82" s="293"/>
      <c r="C82" s="309" t="s">
        <v>265</v>
      </c>
      <c r="D82" s="310" t="s">
        <v>264</v>
      </c>
      <c r="E82" s="309" t="s">
        <v>265</v>
      </c>
      <c r="F82" s="293"/>
      <c r="G82" s="303"/>
      <c r="H82" s="303"/>
      <c r="I82" s="303"/>
      <c r="J82" s="303"/>
      <c r="K82" s="309" t="s">
        <v>197</v>
      </c>
      <c r="L82" s="293"/>
      <c r="M82" s="309" t="s">
        <v>217</v>
      </c>
      <c r="N82" s="312">
        <v>2005</v>
      </c>
      <c r="O82" s="332"/>
      <c r="P82" s="332"/>
      <c r="Q82" s="332"/>
      <c r="R82" s="332"/>
      <c r="S82" s="332"/>
      <c r="T82" s="309" t="s">
        <v>81</v>
      </c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303"/>
      <c r="AL82" s="309" t="s">
        <v>81</v>
      </c>
      <c r="AM82" s="312">
        <v>2005</v>
      </c>
      <c r="AN82" s="303"/>
      <c r="AO82" s="303"/>
      <c r="AP82" s="303"/>
      <c r="AQ82" s="311">
        <v>750000</v>
      </c>
      <c r="AR82" s="288" t="s">
        <v>421</v>
      </c>
      <c r="AS82" s="327" t="s">
        <v>72</v>
      </c>
      <c r="AT82" s="288" t="s">
        <v>638</v>
      </c>
      <c r="AU82" s="331"/>
      <c r="AV82" s="288" t="s">
        <v>421</v>
      </c>
      <c r="AW82" s="214"/>
      <c r="AX82" s="159"/>
      <c r="AY82" s="159"/>
      <c r="BA82" s="485" t="str">
        <f t="shared" si="1"/>
        <v>0</v>
      </c>
    </row>
    <row r="83" spans="1:53" ht="30" customHeight="1" x14ac:dyDescent="0.2">
      <c r="A83" s="288">
        <v>59</v>
      </c>
      <c r="B83" s="293"/>
      <c r="C83" s="309" t="s">
        <v>252</v>
      </c>
      <c r="D83" s="310" t="s">
        <v>251</v>
      </c>
      <c r="E83" s="309" t="s">
        <v>252</v>
      </c>
      <c r="F83" s="293"/>
      <c r="G83" s="303"/>
      <c r="H83" s="303"/>
      <c r="I83" s="303"/>
      <c r="J83" s="303"/>
      <c r="K83" s="309" t="s">
        <v>253</v>
      </c>
      <c r="L83" s="293"/>
      <c r="M83" s="309" t="s">
        <v>254</v>
      </c>
      <c r="N83" s="312">
        <v>2006</v>
      </c>
      <c r="O83" s="332"/>
      <c r="P83" s="332"/>
      <c r="Q83" s="332"/>
      <c r="R83" s="332"/>
      <c r="S83" s="332"/>
      <c r="T83" s="309" t="s">
        <v>81</v>
      </c>
      <c r="U83" s="303"/>
      <c r="V83" s="303"/>
      <c r="W83" s="303"/>
      <c r="X83" s="303"/>
      <c r="Y83" s="303"/>
      <c r="Z83" s="303"/>
      <c r="AA83" s="303"/>
      <c r="AB83" s="303"/>
      <c r="AC83" s="303"/>
      <c r="AD83" s="303"/>
      <c r="AE83" s="303"/>
      <c r="AF83" s="303"/>
      <c r="AG83" s="303"/>
      <c r="AH83" s="303"/>
      <c r="AI83" s="303"/>
      <c r="AJ83" s="303"/>
      <c r="AK83" s="303"/>
      <c r="AL83" s="309" t="s">
        <v>81</v>
      </c>
      <c r="AM83" s="312">
        <v>2006</v>
      </c>
      <c r="AN83" s="303"/>
      <c r="AO83" s="303"/>
      <c r="AP83" s="303"/>
      <c r="AQ83" s="311">
        <v>140000</v>
      </c>
      <c r="AR83" s="288" t="s">
        <v>421</v>
      </c>
      <c r="AS83" s="327" t="s">
        <v>72</v>
      </c>
      <c r="AT83" s="288" t="s">
        <v>645</v>
      </c>
      <c r="AU83" s="331"/>
      <c r="AV83" s="288" t="s">
        <v>421</v>
      </c>
      <c r="AW83" s="214"/>
      <c r="AX83" s="159"/>
      <c r="AY83" s="159"/>
      <c r="AZ83" s="1" t="s">
        <v>905</v>
      </c>
      <c r="BA83" s="485">
        <f t="shared" si="1"/>
        <v>140000</v>
      </c>
    </row>
    <row r="84" spans="1:53" ht="30" hidden="1" customHeight="1" x14ac:dyDescent="0.2">
      <c r="A84" s="288">
        <v>60</v>
      </c>
      <c r="B84" s="293"/>
      <c r="C84" s="312" t="s">
        <v>188</v>
      </c>
      <c r="D84" s="313" t="s">
        <v>187</v>
      </c>
      <c r="E84" s="312" t="s">
        <v>188</v>
      </c>
      <c r="F84" s="293"/>
      <c r="G84" s="303"/>
      <c r="H84" s="303"/>
      <c r="I84" s="303"/>
      <c r="J84" s="303"/>
      <c r="K84" s="312" t="s">
        <v>207</v>
      </c>
      <c r="L84" s="293"/>
      <c r="M84" s="312" t="s">
        <v>190</v>
      </c>
      <c r="N84" s="312">
        <v>2006</v>
      </c>
      <c r="O84" s="332"/>
      <c r="P84" s="332"/>
      <c r="Q84" s="332"/>
      <c r="R84" s="332"/>
      <c r="S84" s="332"/>
      <c r="T84" s="312" t="s">
        <v>81</v>
      </c>
      <c r="U84" s="303"/>
      <c r="V84" s="303"/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303"/>
      <c r="AJ84" s="303"/>
      <c r="AK84" s="303"/>
      <c r="AL84" s="312" t="s">
        <v>81</v>
      </c>
      <c r="AM84" s="312">
        <v>2006</v>
      </c>
      <c r="AN84" s="303"/>
      <c r="AO84" s="303"/>
      <c r="AP84" s="303"/>
      <c r="AQ84" s="314">
        <v>2730000</v>
      </c>
      <c r="AR84" s="288" t="s">
        <v>465</v>
      </c>
      <c r="AS84" s="327" t="s">
        <v>72</v>
      </c>
      <c r="AT84" s="288" t="s">
        <v>652</v>
      </c>
      <c r="AU84" s="331"/>
      <c r="AV84" s="288" t="s">
        <v>465</v>
      </c>
      <c r="AW84" s="214"/>
      <c r="AX84" s="159"/>
      <c r="AY84" s="159"/>
      <c r="BA84" s="485" t="str">
        <f t="shared" si="1"/>
        <v>0</v>
      </c>
    </row>
    <row r="85" spans="1:53" ht="30" hidden="1" customHeight="1" x14ac:dyDescent="0.2">
      <c r="A85" s="288">
        <v>61</v>
      </c>
      <c r="B85" s="293"/>
      <c r="C85" s="309" t="s">
        <v>242</v>
      </c>
      <c r="D85" s="310" t="s">
        <v>191</v>
      </c>
      <c r="E85" s="309" t="s">
        <v>242</v>
      </c>
      <c r="F85" s="293"/>
      <c r="G85" s="303"/>
      <c r="H85" s="303"/>
      <c r="I85" s="303"/>
      <c r="J85" s="303"/>
      <c r="K85" s="309" t="s">
        <v>271</v>
      </c>
      <c r="L85" s="293"/>
      <c r="M85" s="309" t="s">
        <v>198</v>
      </c>
      <c r="N85" s="312">
        <v>2006</v>
      </c>
      <c r="O85" s="332"/>
      <c r="P85" s="332"/>
      <c r="Q85" s="332"/>
      <c r="R85" s="332"/>
      <c r="S85" s="332"/>
      <c r="T85" s="309" t="s">
        <v>81</v>
      </c>
      <c r="U85" s="303"/>
      <c r="V85" s="303"/>
      <c r="W85" s="303"/>
      <c r="X85" s="303"/>
      <c r="Y85" s="303"/>
      <c r="Z85" s="303"/>
      <c r="AA85" s="303"/>
      <c r="AB85" s="303"/>
      <c r="AC85" s="303"/>
      <c r="AD85" s="303"/>
      <c r="AE85" s="303"/>
      <c r="AF85" s="303"/>
      <c r="AG85" s="303"/>
      <c r="AH85" s="303"/>
      <c r="AI85" s="303"/>
      <c r="AJ85" s="303"/>
      <c r="AK85" s="303"/>
      <c r="AL85" s="309" t="s">
        <v>81</v>
      </c>
      <c r="AM85" s="312">
        <v>2006</v>
      </c>
      <c r="AN85" s="303"/>
      <c r="AO85" s="303"/>
      <c r="AP85" s="303"/>
      <c r="AQ85" s="311">
        <v>420000</v>
      </c>
      <c r="AR85" s="288" t="s">
        <v>421</v>
      </c>
      <c r="AS85" s="327" t="s">
        <v>72</v>
      </c>
      <c r="AT85" s="288" t="s">
        <v>647</v>
      </c>
      <c r="AU85" s="331"/>
      <c r="AV85" s="288" t="s">
        <v>421</v>
      </c>
      <c r="AW85" s="214"/>
      <c r="AX85" s="159"/>
      <c r="AY85" s="159"/>
      <c r="BA85" s="485" t="str">
        <f t="shared" si="1"/>
        <v>0</v>
      </c>
    </row>
    <row r="86" spans="1:53" ht="30" hidden="1" customHeight="1" x14ac:dyDescent="0.2">
      <c r="A86" s="288">
        <v>62</v>
      </c>
      <c r="B86" s="293"/>
      <c r="C86" s="312" t="s">
        <v>196</v>
      </c>
      <c r="D86" s="313" t="s">
        <v>195</v>
      </c>
      <c r="E86" s="312" t="s">
        <v>196</v>
      </c>
      <c r="F86" s="293"/>
      <c r="G86" s="303"/>
      <c r="H86" s="303"/>
      <c r="I86" s="303"/>
      <c r="J86" s="303"/>
      <c r="K86" s="312" t="s">
        <v>230</v>
      </c>
      <c r="L86" s="293"/>
      <c r="M86" s="312" t="s">
        <v>198</v>
      </c>
      <c r="N86" s="312">
        <v>2006</v>
      </c>
      <c r="O86" s="332"/>
      <c r="P86" s="332"/>
      <c r="Q86" s="332"/>
      <c r="R86" s="332"/>
      <c r="S86" s="332"/>
      <c r="T86" s="312" t="s">
        <v>81</v>
      </c>
      <c r="U86" s="303"/>
      <c r="V86" s="303"/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303"/>
      <c r="AL86" s="312" t="s">
        <v>81</v>
      </c>
      <c r="AM86" s="312">
        <v>2006</v>
      </c>
      <c r="AN86" s="303"/>
      <c r="AO86" s="303"/>
      <c r="AP86" s="303"/>
      <c r="AQ86" s="314">
        <v>937500</v>
      </c>
      <c r="AR86" s="288" t="s">
        <v>421</v>
      </c>
      <c r="AS86" s="327" t="s">
        <v>72</v>
      </c>
      <c r="AT86" s="288" t="s">
        <v>647</v>
      </c>
      <c r="AU86" s="331"/>
      <c r="AV86" s="288" t="s">
        <v>421</v>
      </c>
      <c r="AW86" s="214"/>
      <c r="AX86" s="159"/>
      <c r="AY86" s="159"/>
      <c r="BA86" s="485" t="str">
        <f t="shared" si="1"/>
        <v>0</v>
      </c>
    </row>
    <row r="87" spans="1:53" ht="30" hidden="1" customHeight="1" x14ac:dyDescent="0.2">
      <c r="A87" s="288">
        <v>63</v>
      </c>
      <c r="B87" s="293"/>
      <c r="C87" s="309" t="s">
        <v>242</v>
      </c>
      <c r="D87" s="310" t="s">
        <v>195</v>
      </c>
      <c r="E87" s="309" t="s">
        <v>242</v>
      </c>
      <c r="F87" s="293"/>
      <c r="G87" s="303"/>
      <c r="H87" s="303"/>
      <c r="I87" s="303"/>
      <c r="J87" s="303"/>
      <c r="K87" s="309" t="s">
        <v>230</v>
      </c>
      <c r="L87" s="293"/>
      <c r="M87" s="309" t="s">
        <v>198</v>
      </c>
      <c r="N87" s="312">
        <v>2005</v>
      </c>
      <c r="O87" s="332"/>
      <c r="P87" s="332"/>
      <c r="Q87" s="332"/>
      <c r="R87" s="332"/>
      <c r="S87" s="332"/>
      <c r="T87" s="309" t="s">
        <v>81</v>
      </c>
      <c r="U87" s="303"/>
      <c r="V87" s="303"/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303"/>
      <c r="AL87" s="309" t="s">
        <v>81</v>
      </c>
      <c r="AM87" s="312">
        <v>2005</v>
      </c>
      <c r="AN87" s="303"/>
      <c r="AO87" s="303"/>
      <c r="AP87" s="303"/>
      <c r="AQ87" s="311">
        <v>1050000</v>
      </c>
      <c r="AR87" s="288" t="s">
        <v>421</v>
      </c>
      <c r="AS87" s="327" t="s">
        <v>72</v>
      </c>
      <c r="AT87" s="288" t="s">
        <v>647</v>
      </c>
      <c r="AU87" s="331"/>
      <c r="AV87" s="288" t="s">
        <v>421</v>
      </c>
      <c r="AW87" s="214"/>
      <c r="AX87" s="159"/>
      <c r="AY87" s="159"/>
      <c r="BA87" s="485" t="str">
        <f t="shared" si="1"/>
        <v>0</v>
      </c>
    </row>
    <row r="88" spans="1:53" ht="30" hidden="1" customHeight="1" x14ac:dyDescent="0.2">
      <c r="A88" s="288">
        <v>64</v>
      </c>
      <c r="B88" s="293"/>
      <c r="C88" s="312" t="s">
        <v>188</v>
      </c>
      <c r="D88" s="313" t="s">
        <v>187</v>
      </c>
      <c r="E88" s="312" t="s">
        <v>188</v>
      </c>
      <c r="F88" s="293"/>
      <c r="G88" s="303"/>
      <c r="H88" s="303"/>
      <c r="I88" s="303"/>
      <c r="J88" s="303"/>
      <c r="K88" s="312" t="s">
        <v>272</v>
      </c>
      <c r="L88" s="293"/>
      <c r="M88" s="312" t="s">
        <v>190</v>
      </c>
      <c r="N88" s="312">
        <v>2004</v>
      </c>
      <c r="O88" s="332"/>
      <c r="P88" s="332"/>
      <c r="Q88" s="332"/>
      <c r="R88" s="332"/>
      <c r="S88" s="332"/>
      <c r="T88" s="312" t="s">
        <v>81</v>
      </c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12" t="s">
        <v>81</v>
      </c>
      <c r="AM88" s="312">
        <v>2004</v>
      </c>
      <c r="AN88" s="303"/>
      <c r="AO88" s="303"/>
      <c r="AP88" s="303"/>
      <c r="AQ88" s="314">
        <v>1105000</v>
      </c>
      <c r="AR88" s="288" t="s">
        <v>421</v>
      </c>
      <c r="AS88" s="327" t="s">
        <v>72</v>
      </c>
      <c r="AT88" s="288" t="s">
        <v>652</v>
      </c>
      <c r="AU88" s="331"/>
      <c r="AV88" s="288" t="s">
        <v>421</v>
      </c>
      <c r="AW88" s="214"/>
      <c r="AX88" s="159"/>
      <c r="AY88" s="159"/>
      <c r="BA88" s="485" t="str">
        <f t="shared" si="1"/>
        <v>0</v>
      </c>
    </row>
    <row r="89" spans="1:53" ht="30" customHeight="1" x14ac:dyDescent="0.2">
      <c r="A89" s="288">
        <v>65</v>
      </c>
      <c r="B89" s="293"/>
      <c r="C89" s="309" t="s">
        <v>275</v>
      </c>
      <c r="D89" s="310" t="s">
        <v>274</v>
      </c>
      <c r="E89" s="309" t="s">
        <v>275</v>
      </c>
      <c r="F89" s="293"/>
      <c r="G89" s="303"/>
      <c r="H89" s="303"/>
      <c r="I89" s="303"/>
      <c r="J89" s="303"/>
      <c r="K89" s="309" t="s">
        <v>197</v>
      </c>
      <c r="L89" s="293"/>
      <c r="M89" s="309" t="s">
        <v>276</v>
      </c>
      <c r="N89" s="312">
        <v>2006</v>
      </c>
      <c r="O89" s="332"/>
      <c r="P89" s="332"/>
      <c r="Q89" s="332"/>
      <c r="R89" s="332"/>
      <c r="S89" s="332"/>
      <c r="T89" s="309" t="s">
        <v>81</v>
      </c>
      <c r="U89" s="303"/>
      <c r="V89" s="303"/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303"/>
      <c r="AJ89" s="303"/>
      <c r="AK89" s="303"/>
      <c r="AL89" s="309" t="s">
        <v>81</v>
      </c>
      <c r="AM89" s="312">
        <v>2006</v>
      </c>
      <c r="AN89" s="303"/>
      <c r="AO89" s="303"/>
      <c r="AP89" s="303"/>
      <c r="AQ89" s="311">
        <v>70000</v>
      </c>
      <c r="AR89" s="288" t="s">
        <v>421</v>
      </c>
      <c r="AS89" s="327" t="s">
        <v>72</v>
      </c>
      <c r="AT89" s="288" t="s">
        <v>647</v>
      </c>
      <c r="AU89" s="331"/>
      <c r="AV89" s="288" t="s">
        <v>421</v>
      </c>
      <c r="AW89" s="214"/>
      <c r="AX89" s="159"/>
      <c r="AY89" s="159"/>
      <c r="AZ89" s="1" t="s">
        <v>905</v>
      </c>
      <c r="BA89" s="485">
        <f t="shared" si="1"/>
        <v>70000</v>
      </c>
    </row>
    <row r="90" spans="1:53" ht="30" hidden="1" customHeight="1" x14ac:dyDescent="0.2">
      <c r="A90" s="288">
        <v>66</v>
      </c>
      <c r="B90" s="293"/>
      <c r="C90" s="309" t="s">
        <v>192</v>
      </c>
      <c r="D90" s="310" t="s">
        <v>191</v>
      </c>
      <c r="E90" s="309" t="s">
        <v>192</v>
      </c>
      <c r="F90" s="293"/>
      <c r="G90" s="303"/>
      <c r="H90" s="303"/>
      <c r="I90" s="303"/>
      <c r="J90" s="303"/>
      <c r="K90" s="309" t="s">
        <v>212</v>
      </c>
      <c r="L90" s="293"/>
      <c r="M90" s="309" t="s">
        <v>198</v>
      </c>
      <c r="N90" s="312">
        <v>2006</v>
      </c>
      <c r="O90" s="332"/>
      <c r="P90" s="332"/>
      <c r="Q90" s="332"/>
      <c r="R90" s="332"/>
      <c r="S90" s="332"/>
      <c r="T90" s="309" t="s">
        <v>81</v>
      </c>
      <c r="U90" s="303"/>
      <c r="V90" s="303"/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303"/>
      <c r="AJ90" s="303"/>
      <c r="AK90" s="303"/>
      <c r="AL90" s="309" t="s">
        <v>81</v>
      </c>
      <c r="AM90" s="312">
        <v>2006</v>
      </c>
      <c r="AN90" s="303"/>
      <c r="AO90" s="303"/>
      <c r="AP90" s="303"/>
      <c r="AQ90" s="311">
        <v>420000</v>
      </c>
      <c r="AR90" s="288" t="s">
        <v>421</v>
      </c>
      <c r="AS90" s="327" t="s">
        <v>72</v>
      </c>
      <c r="AT90" s="288" t="s">
        <v>647</v>
      </c>
      <c r="AU90" s="331"/>
      <c r="AV90" s="288" t="s">
        <v>421</v>
      </c>
      <c r="AW90" s="214"/>
      <c r="AX90" s="159"/>
      <c r="AY90" s="159"/>
      <c r="BA90" s="485" t="str">
        <f t="shared" si="1"/>
        <v>0</v>
      </c>
    </row>
    <row r="91" spans="1:53" ht="30" hidden="1" customHeight="1" x14ac:dyDescent="0.2">
      <c r="A91" s="288">
        <v>67</v>
      </c>
      <c r="B91" s="293"/>
      <c r="C91" s="309" t="s">
        <v>188</v>
      </c>
      <c r="D91" s="310" t="s">
        <v>264</v>
      </c>
      <c r="E91" s="309" t="s">
        <v>188</v>
      </c>
      <c r="F91" s="293"/>
      <c r="G91" s="303"/>
      <c r="H91" s="303"/>
      <c r="I91" s="303"/>
      <c r="J91" s="303"/>
      <c r="K91" s="309" t="s">
        <v>197</v>
      </c>
      <c r="L91" s="293"/>
      <c r="M91" s="309" t="s">
        <v>217</v>
      </c>
      <c r="N91" s="312">
        <v>2005</v>
      </c>
      <c r="O91" s="332"/>
      <c r="P91" s="332"/>
      <c r="Q91" s="332"/>
      <c r="R91" s="332"/>
      <c r="S91" s="332"/>
      <c r="T91" s="309" t="s">
        <v>81</v>
      </c>
      <c r="U91" s="303"/>
      <c r="V91" s="303"/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303"/>
      <c r="AI91" s="303"/>
      <c r="AJ91" s="303"/>
      <c r="AK91" s="303"/>
      <c r="AL91" s="309" t="s">
        <v>81</v>
      </c>
      <c r="AM91" s="312">
        <v>2005</v>
      </c>
      <c r="AN91" s="303"/>
      <c r="AO91" s="303"/>
      <c r="AP91" s="303"/>
      <c r="AQ91" s="311">
        <v>750000</v>
      </c>
      <c r="AR91" s="288" t="s">
        <v>421</v>
      </c>
      <c r="AS91" s="327" t="s">
        <v>72</v>
      </c>
      <c r="AT91" s="288" t="s">
        <v>652</v>
      </c>
      <c r="AU91" s="331"/>
      <c r="AV91" s="288" t="s">
        <v>421</v>
      </c>
      <c r="AW91" s="214"/>
      <c r="AX91" s="159"/>
      <c r="AY91" s="159"/>
      <c r="BA91" s="485" t="str">
        <f t="shared" si="1"/>
        <v>0</v>
      </c>
    </row>
    <row r="92" spans="1:53" ht="30" customHeight="1" x14ac:dyDescent="0.2">
      <c r="A92" s="288">
        <v>68</v>
      </c>
      <c r="B92" s="293"/>
      <c r="C92" s="312" t="s">
        <v>252</v>
      </c>
      <c r="D92" s="313" t="s">
        <v>251</v>
      </c>
      <c r="E92" s="312" t="s">
        <v>252</v>
      </c>
      <c r="F92" s="293"/>
      <c r="G92" s="303"/>
      <c r="H92" s="303"/>
      <c r="I92" s="303"/>
      <c r="J92" s="303"/>
      <c r="K92" s="312" t="s">
        <v>253</v>
      </c>
      <c r="L92" s="293"/>
      <c r="M92" s="312" t="s">
        <v>254</v>
      </c>
      <c r="N92" s="312">
        <v>2003</v>
      </c>
      <c r="O92" s="332"/>
      <c r="P92" s="332"/>
      <c r="Q92" s="332"/>
      <c r="R92" s="332"/>
      <c r="S92" s="332"/>
      <c r="T92" s="312" t="s">
        <v>81</v>
      </c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12" t="s">
        <v>81</v>
      </c>
      <c r="AM92" s="312">
        <v>2003</v>
      </c>
      <c r="AN92" s="303"/>
      <c r="AO92" s="303"/>
      <c r="AP92" s="303"/>
      <c r="AQ92" s="314">
        <v>260000</v>
      </c>
      <c r="AR92" s="288" t="s">
        <v>421</v>
      </c>
      <c r="AS92" s="327" t="s">
        <v>72</v>
      </c>
      <c r="AT92" s="288" t="s">
        <v>647</v>
      </c>
      <c r="AU92" s="331"/>
      <c r="AV92" s="288" t="s">
        <v>421</v>
      </c>
      <c r="AW92" s="214"/>
      <c r="AX92" s="159"/>
      <c r="AY92" s="159"/>
      <c r="AZ92" s="1" t="s">
        <v>905</v>
      </c>
      <c r="BA92" s="485">
        <f t="shared" si="1"/>
        <v>260000</v>
      </c>
    </row>
    <row r="93" spans="1:53" ht="30" hidden="1" customHeight="1" x14ac:dyDescent="0.2">
      <c r="A93" s="288">
        <v>69</v>
      </c>
      <c r="B93" s="293"/>
      <c r="C93" s="312" t="s">
        <v>245</v>
      </c>
      <c r="D93" s="313" t="s">
        <v>244</v>
      </c>
      <c r="E93" s="312" t="s">
        <v>245</v>
      </c>
      <c r="F93" s="293"/>
      <c r="G93" s="303"/>
      <c r="H93" s="303"/>
      <c r="I93" s="303"/>
      <c r="J93" s="303"/>
      <c r="K93" s="312" t="s">
        <v>197</v>
      </c>
      <c r="L93" s="293"/>
      <c r="M93" s="312" t="s">
        <v>279</v>
      </c>
      <c r="N93" s="312">
        <v>2001</v>
      </c>
      <c r="O93" s="332"/>
      <c r="P93" s="332"/>
      <c r="Q93" s="332"/>
      <c r="R93" s="332"/>
      <c r="S93" s="332"/>
      <c r="T93" s="312" t="s">
        <v>81</v>
      </c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303"/>
      <c r="AL93" s="312" t="s">
        <v>81</v>
      </c>
      <c r="AM93" s="312">
        <v>2001</v>
      </c>
      <c r="AN93" s="303"/>
      <c r="AO93" s="303"/>
      <c r="AP93" s="303"/>
      <c r="AQ93" s="314">
        <v>1787500</v>
      </c>
      <c r="AR93" s="288" t="s">
        <v>421</v>
      </c>
      <c r="AS93" s="327" t="s">
        <v>72</v>
      </c>
      <c r="AT93" s="288" t="s">
        <v>645</v>
      </c>
      <c r="AU93" s="331"/>
      <c r="AV93" s="288" t="s">
        <v>421</v>
      </c>
      <c r="AW93" s="214"/>
      <c r="AX93" s="159"/>
      <c r="AY93" s="159"/>
      <c r="BA93" s="485" t="str">
        <f t="shared" si="1"/>
        <v>0</v>
      </c>
    </row>
    <row r="94" spans="1:53" ht="30" hidden="1" customHeight="1" x14ac:dyDescent="0.2">
      <c r="A94" s="288">
        <v>70</v>
      </c>
      <c r="B94" s="293"/>
      <c r="C94" s="309" t="s">
        <v>216</v>
      </c>
      <c r="D94" s="310" t="s">
        <v>199</v>
      </c>
      <c r="E94" s="309" t="s">
        <v>216</v>
      </c>
      <c r="F94" s="293"/>
      <c r="G94" s="303"/>
      <c r="H94" s="303"/>
      <c r="I94" s="303"/>
      <c r="J94" s="303"/>
      <c r="K94" s="309" t="s">
        <v>218</v>
      </c>
      <c r="L94" s="293"/>
      <c r="M94" s="309" t="s">
        <v>219</v>
      </c>
      <c r="N94" s="312">
        <v>2006</v>
      </c>
      <c r="O94" s="332"/>
      <c r="P94" s="332"/>
      <c r="Q94" s="332"/>
      <c r="R94" s="332"/>
      <c r="S94" s="332"/>
      <c r="T94" s="309" t="s">
        <v>81</v>
      </c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303"/>
      <c r="AL94" s="309" t="s">
        <v>81</v>
      </c>
      <c r="AM94" s="312">
        <v>2006</v>
      </c>
      <c r="AN94" s="303"/>
      <c r="AO94" s="303"/>
      <c r="AP94" s="303"/>
      <c r="AQ94" s="311">
        <v>320000</v>
      </c>
      <c r="AR94" s="288" t="s">
        <v>421</v>
      </c>
      <c r="AS94" s="327" t="s">
        <v>72</v>
      </c>
      <c r="AT94" s="288" t="s">
        <v>645</v>
      </c>
      <c r="AU94" s="331"/>
      <c r="AV94" s="288" t="s">
        <v>421</v>
      </c>
      <c r="AW94" s="214"/>
      <c r="AX94" s="159"/>
      <c r="AY94" s="159"/>
      <c r="BA94" s="485" t="str">
        <f t="shared" si="1"/>
        <v>0</v>
      </c>
    </row>
    <row r="95" spans="1:53" ht="30" hidden="1" customHeight="1" x14ac:dyDescent="0.2">
      <c r="A95" s="288">
        <v>71</v>
      </c>
      <c r="B95" s="293"/>
      <c r="C95" s="312" t="s">
        <v>188</v>
      </c>
      <c r="D95" s="313" t="s">
        <v>264</v>
      </c>
      <c r="E95" s="312" t="s">
        <v>188</v>
      </c>
      <c r="F95" s="293"/>
      <c r="G95" s="303"/>
      <c r="H95" s="303"/>
      <c r="I95" s="303"/>
      <c r="J95" s="303"/>
      <c r="K95" s="312" t="s">
        <v>197</v>
      </c>
      <c r="L95" s="293"/>
      <c r="M95" s="312" t="s">
        <v>217</v>
      </c>
      <c r="N95" s="312">
        <v>2005</v>
      </c>
      <c r="O95" s="332"/>
      <c r="P95" s="332"/>
      <c r="Q95" s="332"/>
      <c r="R95" s="332"/>
      <c r="S95" s="332"/>
      <c r="T95" s="312" t="s">
        <v>81</v>
      </c>
      <c r="U95" s="303"/>
      <c r="V95" s="303"/>
      <c r="W95" s="303"/>
      <c r="X95" s="303"/>
      <c r="Y95" s="303"/>
      <c r="Z95" s="303"/>
      <c r="AA95" s="303"/>
      <c r="AB95" s="303"/>
      <c r="AC95" s="303"/>
      <c r="AD95" s="303"/>
      <c r="AE95" s="303"/>
      <c r="AF95" s="303"/>
      <c r="AG95" s="303"/>
      <c r="AH95" s="303"/>
      <c r="AI95" s="303"/>
      <c r="AJ95" s="303"/>
      <c r="AK95" s="303"/>
      <c r="AL95" s="312" t="s">
        <v>81</v>
      </c>
      <c r="AM95" s="312">
        <v>2005</v>
      </c>
      <c r="AN95" s="303"/>
      <c r="AO95" s="303"/>
      <c r="AP95" s="303"/>
      <c r="AQ95" s="314">
        <v>600000</v>
      </c>
      <c r="AR95" s="288" t="s">
        <v>421</v>
      </c>
      <c r="AS95" s="327" t="s">
        <v>72</v>
      </c>
      <c r="AT95" s="288" t="s">
        <v>647</v>
      </c>
      <c r="AU95" s="331"/>
      <c r="AV95" s="288" t="s">
        <v>421</v>
      </c>
      <c r="AW95" s="214"/>
      <c r="AX95" s="159"/>
      <c r="AY95" s="159"/>
      <c r="BA95" s="485" t="str">
        <f t="shared" si="1"/>
        <v>0</v>
      </c>
    </row>
    <row r="96" spans="1:53" ht="30" hidden="1" customHeight="1" x14ac:dyDescent="0.2">
      <c r="A96" s="288">
        <v>72</v>
      </c>
      <c r="B96" s="293"/>
      <c r="C96" s="309" t="s">
        <v>188</v>
      </c>
      <c r="D96" s="310" t="s">
        <v>244</v>
      </c>
      <c r="E96" s="309" t="s">
        <v>188</v>
      </c>
      <c r="F96" s="293"/>
      <c r="G96" s="303"/>
      <c r="H96" s="303"/>
      <c r="I96" s="303"/>
      <c r="J96" s="303"/>
      <c r="K96" s="309" t="s">
        <v>197</v>
      </c>
      <c r="L96" s="293"/>
      <c r="M96" s="309" t="s">
        <v>229</v>
      </c>
      <c r="N96" s="312">
        <v>2005</v>
      </c>
      <c r="O96" s="332"/>
      <c r="P96" s="332"/>
      <c r="Q96" s="332"/>
      <c r="R96" s="332"/>
      <c r="S96" s="332"/>
      <c r="T96" s="309" t="s">
        <v>81</v>
      </c>
      <c r="U96" s="303"/>
      <c r="V96" s="303"/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303"/>
      <c r="AI96" s="303"/>
      <c r="AJ96" s="303"/>
      <c r="AK96" s="303"/>
      <c r="AL96" s="309" t="s">
        <v>81</v>
      </c>
      <c r="AM96" s="312">
        <v>2005</v>
      </c>
      <c r="AN96" s="303"/>
      <c r="AO96" s="303"/>
      <c r="AP96" s="303"/>
      <c r="AQ96" s="311">
        <v>770000</v>
      </c>
      <c r="AR96" s="288" t="s">
        <v>421</v>
      </c>
      <c r="AS96" s="327" t="s">
        <v>72</v>
      </c>
      <c r="AT96" s="288" t="s">
        <v>647</v>
      </c>
      <c r="AU96" s="331"/>
      <c r="AV96" s="288" t="s">
        <v>421</v>
      </c>
      <c r="AW96" s="214"/>
      <c r="AX96" s="159"/>
      <c r="AY96" s="159"/>
      <c r="BA96" s="485" t="str">
        <f t="shared" si="1"/>
        <v>0</v>
      </c>
    </row>
    <row r="97" spans="1:53" ht="30" hidden="1" customHeight="1" x14ac:dyDescent="0.2">
      <c r="A97" s="288">
        <v>73</v>
      </c>
      <c r="B97" s="293"/>
      <c r="C97" s="312" t="s">
        <v>242</v>
      </c>
      <c r="D97" s="313" t="s">
        <v>195</v>
      </c>
      <c r="E97" s="312" t="s">
        <v>242</v>
      </c>
      <c r="F97" s="293"/>
      <c r="G97" s="303"/>
      <c r="H97" s="303"/>
      <c r="I97" s="303"/>
      <c r="J97" s="303"/>
      <c r="K97" s="312" t="s">
        <v>230</v>
      </c>
      <c r="L97" s="293"/>
      <c r="M97" s="312" t="s">
        <v>198</v>
      </c>
      <c r="N97" s="312">
        <v>2006</v>
      </c>
      <c r="O97" s="332"/>
      <c r="P97" s="332"/>
      <c r="Q97" s="332"/>
      <c r="R97" s="332"/>
      <c r="S97" s="332"/>
      <c r="T97" s="312" t="s">
        <v>81</v>
      </c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12" t="s">
        <v>81</v>
      </c>
      <c r="AM97" s="312">
        <v>2006</v>
      </c>
      <c r="AN97" s="303"/>
      <c r="AO97" s="303"/>
      <c r="AP97" s="303"/>
      <c r="AQ97" s="314">
        <v>600000</v>
      </c>
      <c r="AR97" s="288" t="s">
        <v>421</v>
      </c>
      <c r="AS97" s="327" t="s">
        <v>72</v>
      </c>
      <c r="AT97" s="288" t="s">
        <v>698</v>
      </c>
      <c r="AU97" s="331"/>
      <c r="AV97" s="288" t="s">
        <v>421</v>
      </c>
      <c r="AW97" s="214"/>
      <c r="AX97" s="159"/>
      <c r="AY97" s="159"/>
      <c r="BA97" s="485" t="str">
        <f t="shared" si="1"/>
        <v>0</v>
      </c>
    </row>
    <row r="98" spans="1:53" ht="30" hidden="1" customHeight="1" x14ac:dyDescent="0.2">
      <c r="A98" s="288">
        <v>74</v>
      </c>
      <c r="B98" s="293"/>
      <c r="C98" s="309" t="s">
        <v>242</v>
      </c>
      <c r="D98" s="310" t="s">
        <v>191</v>
      </c>
      <c r="E98" s="309" t="s">
        <v>242</v>
      </c>
      <c r="F98" s="293"/>
      <c r="G98" s="303"/>
      <c r="H98" s="303"/>
      <c r="I98" s="303"/>
      <c r="J98" s="303"/>
      <c r="K98" s="309" t="s">
        <v>271</v>
      </c>
      <c r="L98" s="293"/>
      <c r="M98" s="309" t="s">
        <v>198</v>
      </c>
      <c r="N98" s="312">
        <v>2006</v>
      </c>
      <c r="O98" s="332"/>
      <c r="P98" s="332"/>
      <c r="Q98" s="332"/>
      <c r="R98" s="332"/>
      <c r="S98" s="332"/>
      <c r="T98" s="309" t="s">
        <v>81</v>
      </c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303"/>
      <c r="AL98" s="309" t="s">
        <v>81</v>
      </c>
      <c r="AM98" s="312">
        <v>2006</v>
      </c>
      <c r="AN98" s="303"/>
      <c r="AO98" s="303"/>
      <c r="AP98" s="303"/>
      <c r="AQ98" s="311">
        <v>750000</v>
      </c>
      <c r="AR98" s="288" t="s">
        <v>421</v>
      </c>
      <c r="AS98" s="327" t="s">
        <v>72</v>
      </c>
      <c r="AT98" s="288" t="s">
        <v>647</v>
      </c>
      <c r="AU98" s="331"/>
      <c r="AV98" s="288" t="s">
        <v>421</v>
      </c>
      <c r="AW98" s="214"/>
      <c r="AX98" s="159"/>
      <c r="AY98" s="159"/>
      <c r="BA98" s="485" t="str">
        <f t="shared" si="1"/>
        <v>0</v>
      </c>
    </row>
    <row r="99" spans="1:53" ht="30" hidden="1" customHeight="1" x14ac:dyDescent="0.2">
      <c r="A99" s="288">
        <v>75</v>
      </c>
      <c r="B99" s="293"/>
      <c r="C99" s="312" t="s">
        <v>188</v>
      </c>
      <c r="D99" s="313" t="s">
        <v>187</v>
      </c>
      <c r="E99" s="312" t="s">
        <v>188</v>
      </c>
      <c r="F99" s="293"/>
      <c r="G99" s="303"/>
      <c r="H99" s="303"/>
      <c r="I99" s="303"/>
      <c r="J99" s="303"/>
      <c r="K99" s="312" t="s">
        <v>285</v>
      </c>
      <c r="L99" s="293"/>
      <c r="M99" s="312" t="s">
        <v>190</v>
      </c>
      <c r="N99" s="312">
        <v>2006</v>
      </c>
      <c r="O99" s="332"/>
      <c r="P99" s="332"/>
      <c r="Q99" s="332"/>
      <c r="R99" s="332"/>
      <c r="S99" s="332"/>
      <c r="T99" s="312" t="s">
        <v>81</v>
      </c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303"/>
      <c r="AL99" s="312" t="s">
        <v>81</v>
      </c>
      <c r="AM99" s="312">
        <v>2006</v>
      </c>
      <c r="AN99" s="303"/>
      <c r="AO99" s="303"/>
      <c r="AP99" s="303"/>
      <c r="AQ99" s="314">
        <v>2100000</v>
      </c>
      <c r="AR99" s="288" t="s">
        <v>421</v>
      </c>
      <c r="AS99" s="327" t="s">
        <v>72</v>
      </c>
      <c r="AT99" s="288" t="s">
        <v>647</v>
      </c>
      <c r="AU99" s="331"/>
      <c r="AV99" s="288" t="s">
        <v>421</v>
      </c>
      <c r="AW99" s="214"/>
      <c r="AX99" s="159"/>
      <c r="AY99" s="159"/>
      <c r="BA99" s="485" t="str">
        <f t="shared" si="1"/>
        <v>0</v>
      </c>
    </row>
    <row r="100" spans="1:53" ht="30" hidden="1" customHeight="1" x14ac:dyDescent="0.2">
      <c r="A100" s="288">
        <v>76</v>
      </c>
      <c r="B100" s="293"/>
      <c r="C100" s="312" t="s">
        <v>287</v>
      </c>
      <c r="D100" s="313" t="s">
        <v>286</v>
      </c>
      <c r="E100" s="312" t="s">
        <v>287</v>
      </c>
      <c r="F100" s="293"/>
      <c r="G100" s="303"/>
      <c r="H100" s="303"/>
      <c r="I100" s="303"/>
      <c r="J100" s="303"/>
      <c r="K100" s="312" t="s">
        <v>288</v>
      </c>
      <c r="L100" s="293"/>
      <c r="M100" s="312" t="s">
        <v>211</v>
      </c>
      <c r="N100" s="312">
        <v>2006</v>
      </c>
      <c r="O100" s="332"/>
      <c r="P100" s="332"/>
      <c r="Q100" s="332"/>
      <c r="R100" s="332"/>
      <c r="S100" s="332"/>
      <c r="T100" s="312" t="s">
        <v>81</v>
      </c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303"/>
      <c r="AL100" s="312" t="s">
        <v>81</v>
      </c>
      <c r="AM100" s="312">
        <v>2006</v>
      </c>
      <c r="AN100" s="303"/>
      <c r="AO100" s="303"/>
      <c r="AP100" s="303"/>
      <c r="AQ100" s="314">
        <v>5625000</v>
      </c>
      <c r="AR100" s="288" t="s">
        <v>421</v>
      </c>
      <c r="AS100" s="327" t="s">
        <v>72</v>
      </c>
      <c r="AT100" s="288" t="s">
        <v>647</v>
      </c>
      <c r="AU100" s="331"/>
      <c r="AV100" s="288" t="s">
        <v>421</v>
      </c>
      <c r="AW100" s="214"/>
      <c r="AX100" s="159"/>
      <c r="AY100" s="159"/>
      <c r="BA100" s="485" t="str">
        <f t="shared" si="1"/>
        <v>0</v>
      </c>
    </row>
    <row r="101" spans="1:53" ht="30" hidden="1" customHeight="1" x14ac:dyDescent="0.2">
      <c r="A101" s="288">
        <v>77</v>
      </c>
      <c r="B101" s="293"/>
      <c r="C101" s="312" t="s">
        <v>297</v>
      </c>
      <c r="D101" s="313" t="s">
        <v>195</v>
      </c>
      <c r="E101" s="312" t="s">
        <v>297</v>
      </c>
      <c r="F101" s="293"/>
      <c r="G101" s="303"/>
      <c r="H101" s="303"/>
      <c r="I101" s="303"/>
      <c r="J101" s="303"/>
      <c r="K101" s="312" t="s">
        <v>259</v>
      </c>
      <c r="L101" s="293"/>
      <c r="M101" s="312" t="s">
        <v>198</v>
      </c>
      <c r="N101" s="312">
        <v>2006</v>
      </c>
      <c r="O101" s="332"/>
      <c r="P101" s="332"/>
      <c r="Q101" s="332"/>
      <c r="R101" s="332"/>
      <c r="S101" s="332"/>
      <c r="T101" s="312" t="s">
        <v>81</v>
      </c>
      <c r="U101" s="303"/>
      <c r="V101" s="303"/>
      <c r="W101" s="303"/>
      <c r="X101" s="303"/>
      <c r="Y101" s="303"/>
      <c r="Z101" s="303"/>
      <c r="AA101" s="303"/>
      <c r="AB101" s="303"/>
      <c r="AC101" s="303"/>
      <c r="AD101" s="303"/>
      <c r="AE101" s="303"/>
      <c r="AF101" s="303"/>
      <c r="AG101" s="303"/>
      <c r="AH101" s="303"/>
      <c r="AI101" s="303"/>
      <c r="AJ101" s="303"/>
      <c r="AK101" s="303"/>
      <c r="AL101" s="312" t="s">
        <v>81</v>
      </c>
      <c r="AM101" s="312">
        <v>2006</v>
      </c>
      <c r="AN101" s="303"/>
      <c r="AO101" s="303"/>
      <c r="AP101" s="303"/>
      <c r="AQ101" s="314">
        <v>600000</v>
      </c>
      <c r="AR101" s="288" t="s">
        <v>421</v>
      </c>
      <c r="AS101" s="327" t="s">
        <v>72</v>
      </c>
      <c r="AT101" s="288" t="s">
        <v>698</v>
      </c>
      <c r="AU101" s="331"/>
      <c r="AV101" s="288" t="s">
        <v>421</v>
      </c>
      <c r="AW101" s="214"/>
      <c r="AX101" s="159"/>
      <c r="AY101" s="159"/>
      <c r="BA101" s="485" t="str">
        <f t="shared" si="1"/>
        <v>0</v>
      </c>
    </row>
    <row r="102" spans="1:53" ht="30" hidden="1" customHeight="1" x14ac:dyDescent="0.2">
      <c r="A102" s="288">
        <v>78</v>
      </c>
      <c r="B102" s="293"/>
      <c r="C102" s="312" t="s">
        <v>209</v>
      </c>
      <c r="D102" s="313" t="s">
        <v>298</v>
      </c>
      <c r="E102" s="312" t="s">
        <v>209</v>
      </c>
      <c r="F102" s="293"/>
      <c r="G102" s="303"/>
      <c r="H102" s="303"/>
      <c r="I102" s="303"/>
      <c r="J102" s="303"/>
      <c r="K102" s="312" t="s">
        <v>210</v>
      </c>
      <c r="L102" s="293"/>
      <c r="M102" s="312" t="s">
        <v>211</v>
      </c>
      <c r="N102" s="312">
        <v>2001</v>
      </c>
      <c r="O102" s="332"/>
      <c r="P102" s="332"/>
      <c r="Q102" s="332"/>
      <c r="R102" s="332"/>
      <c r="S102" s="332"/>
      <c r="T102" s="312" t="s">
        <v>81</v>
      </c>
      <c r="U102" s="303"/>
      <c r="V102" s="303"/>
      <c r="W102" s="303"/>
      <c r="X102" s="303"/>
      <c r="Y102" s="303"/>
      <c r="Z102" s="303"/>
      <c r="AA102" s="303"/>
      <c r="AB102" s="303"/>
      <c r="AC102" s="303"/>
      <c r="AD102" s="303"/>
      <c r="AE102" s="303"/>
      <c r="AF102" s="303"/>
      <c r="AG102" s="303"/>
      <c r="AH102" s="303"/>
      <c r="AI102" s="303"/>
      <c r="AJ102" s="303"/>
      <c r="AK102" s="303"/>
      <c r="AL102" s="312" t="s">
        <v>81</v>
      </c>
      <c r="AM102" s="312">
        <v>2001</v>
      </c>
      <c r="AN102" s="303"/>
      <c r="AO102" s="303"/>
      <c r="AP102" s="303"/>
      <c r="AQ102" s="314">
        <v>0</v>
      </c>
      <c r="AR102" s="288" t="s">
        <v>465</v>
      </c>
      <c r="AS102" s="327" t="s">
        <v>72</v>
      </c>
      <c r="AT102" s="288" t="s">
        <v>638</v>
      </c>
      <c r="AU102" s="331"/>
      <c r="AV102" s="288" t="s">
        <v>465</v>
      </c>
      <c r="AW102" s="214"/>
      <c r="AX102" s="159"/>
      <c r="AY102" s="159"/>
      <c r="AZ102" s="1" t="s">
        <v>905</v>
      </c>
      <c r="BA102" s="485">
        <f t="shared" si="1"/>
        <v>0</v>
      </c>
    </row>
    <row r="103" spans="1:53" ht="30" hidden="1" customHeight="1" x14ac:dyDescent="0.2">
      <c r="A103" s="288">
        <v>79</v>
      </c>
      <c r="B103" s="293"/>
      <c r="C103" s="312" t="s">
        <v>209</v>
      </c>
      <c r="D103" s="313" t="s">
        <v>298</v>
      </c>
      <c r="E103" s="312" t="s">
        <v>209</v>
      </c>
      <c r="F103" s="293"/>
      <c r="G103" s="303"/>
      <c r="H103" s="303"/>
      <c r="I103" s="303"/>
      <c r="J103" s="303"/>
      <c r="K103" s="312" t="s">
        <v>210</v>
      </c>
      <c r="L103" s="293"/>
      <c r="M103" s="312" t="s">
        <v>211</v>
      </c>
      <c r="N103" s="312">
        <v>2001</v>
      </c>
      <c r="O103" s="332"/>
      <c r="P103" s="332"/>
      <c r="Q103" s="332"/>
      <c r="R103" s="332"/>
      <c r="S103" s="332"/>
      <c r="T103" s="312" t="s">
        <v>81</v>
      </c>
      <c r="U103" s="303"/>
      <c r="V103" s="303"/>
      <c r="W103" s="303"/>
      <c r="X103" s="303"/>
      <c r="Y103" s="303"/>
      <c r="Z103" s="303"/>
      <c r="AA103" s="303"/>
      <c r="AB103" s="303"/>
      <c r="AC103" s="303"/>
      <c r="AD103" s="303"/>
      <c r="AE103" s="303"/>
      <c r="AF103" s="303"/>
      <c r="AG103" s="303"/>
      <c r="AH103" s="303"/>
      <c r="AI103" s="303"/>
      <c r="AJ103" s="303"/>
      <c r="AK103" s="303"/>
      <c r="AL103" s="312" t="s">
        <v>81</v>
      </c>
      <c r="AM103" s="312">
        <v>2001</v>
      </c>
      <c r="AN103" s="303"/>
      <c r="AO103" s="303"/>
      <c r="AP103" s="303"/>
      <c r="AQ103" s="314">
        <v>0</v>
      </c>
      <c r="AR103" s="288" t="s">
        <v>465</v>
      </c>
      <c r="AS103" s="327" t="s">
        <v>72</v>
      </c>
      <c r="AT103" s="288" t="s">
        <v>645</v>
      </c>
      <c r="AU103" s="331"/>
      <c r="AV103" s="288" t="s">
        <v>465</v>
      </c>
      <c r="AW103" s="214"/>
      <c r="AX103" s="159"/>
      <c r="AY103" s="159"/>
      <c r="AZ103" s="1" t="s">
        <v>905</v>
      </c>
      <c r="BA103" s="485">
        <f t="shared" si="1"/>
        <v>0</v>
      </c>
    </row>
    <row r="104" spans="1:53" ht="30" hidden="1" customHeight="1" x14ac:dyDescent="0.2">
      <c r="A104" s="288">
        <v>80</v>
      </c>
      <c r="B104" s="293"/>
      <c r="C104" s="309" t="s">
        <v>209</v>
      </c>
      <c r="D104" s="310" t="s">
        <v>298</v>
      </c>
      <c r="E104" s="309" t="s">
        <v>209</v>
      </c>
      <c r="F104" s="293"/>
      <c r="G104" s="303"/>
      <c r="H104" s="303"/>
      <c r="I104" s="303"/>
      <c r="J104" s="303"/>
      <c r="K104" s="309" t="s">
        <v>210</v>
      </c>
      <c r="L104" s="293"/>
      <c r="M104" s="309" t="s">
        <v>211</v>
      </c>
      <c r="N104" s="312">
        <v>2002</v>
      </c>
      <c r="O104" s="332"/>
      <c r="P104" s="332"/>
      <c r="Q104" s="332"/>
      <c r="R104" s="332"/>
      <c r="S104" s="332"/>
      <c r="T104" s="309" t="s">
        <v>81</v>
      </c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303"/>
      <c r="AL104" s="309" t="s">
        <v>81</v>
      </c>
      <c r="AM104" s="312">
        <v>2002</v>
      </c>
      <c r="AN104" s="303"/>
      <c r="AO104" s="303"/>
      <c r="AP104" s="303"/>
      <c r="AQ104" s="311">
        <v>0</v>
      </c>
      <c r="AR104" s="288" t="s">
        <v>465</v>
      </c>
      <c r="AS104" s="327" t="s">
        <v>72</v>
      </c>
      <c r="AT104" s="288" t="s">
        <v>695</v>
      </c>
      <c r="AU104" s="331"/>
      <c r="AV104" s="288" t="s">
        <v>465</v>
      </c>
      <c r="AW104" s="214"/>
      <c r="AX104" s="159"/>
      <c r="AY104" s="159"/>
      <c r="AZ104" s="1" t="s">
        <v>905</v>
      </c>
      <c r="BA104" s="485">
        <f t="shared" si="1"/>
        <v>0</v>
      </c>
    </row>
    <row r="105" spans="1:53" ht="30" hidden="1" customHeight="1" x14ac:dyDescent="0.2">
      <c r="A105" s="288">
        <v>81</v>
      </c>
      <c r="B105" s="293"/>
      <c r="C105" s="315" t="s">
        <v>305</v>
      </c>
      <c r="D105" s="316" t="s">
        <v>304</v>
      </c>
      <c r="E105" s="315" t="s">
        <v>305</v>
      </c>
      <c r="F105" s="293"/>
      <c r="G105" s="303"/>
      <c r="H105" s="303"/>
      <c r="I105" s="303"/>
      <c r="J105" s="303"/>
      <c r="K105" s="315" t="s">
        <v>212</v>
      </c>
      <c r="L105" s="293"/>
      <c r="M105" s="315" t="s">
        <v>198</v>
      </c>
      <c r="N105" s="315">
        <v>2002</v>
      </c>
      <c r="O105" s="332"/>
      <c r="P105" s="332"/>
      <c r="Q105" s="332"/>
      <c r="R105" s="332"/>
      <c r="S105" s="332"/>
      <c r="T105" s="315" t="s">
        <v>81</v>
      </c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303"/>
      <c r="AL105" s="315" t="s">
        <v>81</v>
      </c>
      <c r="AM105" s="315">
        <v>2002</v>
      </c>
      <c r="AN105" s="303"/>
      <c r="AO105" s="303"/>
      <c r="AP105" s="303"/>
      <c r="AQ105" s="317">
        <v>0</v>
      </c>
      <c r="AR105" s="288" t="s">
        <v>421</v>
      </c>
      <c r="AS105" s="327" t="s">
        <v>72</v>
      </c>
      <c r="AT105" s="288" t="s">
        <v>645</v>
      </c>
      <c r="AU105" s="331"/>
      <c r="AV105" s="288" t="s">
        <v>421</v>
      </c>
      <c r="AW105" s="214"/>
      <c r="AX105" s="159"/>
      <c r="AY105" s="159"/>
      <c r="AZ105" s="1" t="s">
        <v>905</v>
      </c>
      <c r="BA105" s="485">
        <f t="shared" si="1"/>
        <v>0</v>
      </c>
    </row>
    <row r="106" spans="1:53" ht="30" hidden="1" customHeight="1" x14ac:dyDescent="0.2">
      <c r="A106" s="288">
        <v>82</v>
      </c>
      <c r="B106" s="293"/>
      <c r="C106" s="312" t="s">
        <v>312</v>
      </c>
      <c r="D106" s="313" t="s">
        <v>302</v>
      </c>
      <c r="E106" s="312" t="s">
        <v>312</v>
      </c>
      <c r="F106" s="293"/>
      <c r="G106" s="303"/>
      <c r="H106" s="303"/>
      <c r="I106" s="303"/>
      <c r="J106" s="303"/>
      <c r="K106" s="312" t="s">
        <v>212</v>
      </c>
      <c r="L106" s="293"/>
      <c r="M106" s="312" t="s">
        <v>198</v>
      </c>
      <c r="N106" s="312">
        <v>2003</v>
      </c>
      <c r="O106" s="332"/>
      <c r="P106" s="332"/>
      <c r="Q106" s="332"/>
      <c r="R106" s="332"/>
      <c r="S106" s="332"/>
      <c r="T106" s="312" t="s">
        <v>81</v>
      </c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303"/>
      <c r="AL106" s="312" t="s">
        <v>81</v>
      </c>
      <c r="AM106" s="312">
        <v>2003</v>
      </c>
      <c r="AN106" s="303"/>
      <c r="AO106" s="303"/>
      <c r="AP106" s="303"/>
      <c r="AQ106" s="314">
        <v>0</v>
      </c>
      <c r="AR106" s="288" t="s">
        <v>421</v>
      </c>
      <c r="AS106" s="327" t="s">
        <v>72</v>
      </c>
      <c r="AT106" s="288" t="s">
        <v>645</v>
      </c>
      <c r="AU106" s="331"/>
      <c r="AV106" s="288" t="s">
        <v>421</v>
      </c>
      <c r="AW106" s="214"/>
      <c r="AX106" s="159"/>
      <c r="AY106" s="159"/>
      <c r="AZ106" s="1" t="s">
        <v>905</v>
      </c>
      <c r="BA106" s="485">
        <f t="shared" si="1"/>
        <v>0</v>
      </c>
    </row>
    <row r="107" spans="1:53" s="166" customFormat="1" ht="30" hidden="1" customHeight="1" x14ac:dyDescent="0.2">
      <c r="A107" s="288">
        <v>83</v>
      </c>
      <c r="B107" s="294"/>
      <c r="C107" s="318" t="s">
        <v>333</v>
      </c>
      <c r="D107" s="319" t="s">
        <v>332</v>
      </c>
      <c r="E107" s="318" t="s">
        <v>333</v>
      </c>
      <c r="F107" s="300" t="s">
        <v>334</v>
      </c>
      <c r="G107" s="289"/>
      <c r="H107" s="289"/>
      <c r="I107" s="289"/>
      <c r="J107" s="289"/>
      <c r="K107" s="318" t="s">
        <v>335</v>
      </c>
      <c r="L107" s="294"/>
      <c r="M107" s="318"/>
      <c r="N107" s="300">
        <v>2007</v>
      </c>
      <c r="O107" s="334"/>
      <c r="P107" s="334"/>
      <c r="Q107" s="334"/>
      <c r="R107" s="334"/>
      <c r="S107" s="334"/>
      <c r="T107" s="318" t="s">
        <v>81</v>
      </c>
      <c r="U107" s="289"/>
      <c r="V107" s="289"/>
      <c r="W107" s="289"/>
      <c r="X107" s="289"/>
      <c r="Y107" s="289"/>
      <c r="Z107" s="289"/>
      <c r="AA107" s="289"/>
      <c r="AB107" s="289"/>
      <c r="AC107" s="289"/>
      <c r="AD107" s="289"/>
      <c r="AE107" s="289"/>
      <c r="AF107" s="289"/>
      <c r="AG107" s="289"/>
      <c r="AH107" s="289"/>
      <c r="AI107" s="289"/>
      <c r="AJ107" s="289"/>
      <c r="AK107" s="289"/>
      <c r="AL107" s="318" t="s">
        <v>81</v>
      </c>
      <c r="AM107" s="300">
        <v>2007</v>
      </c>
      <c r="AN107" s="289"/>
      <c r="AO107" s="289"/>
      <c r="AP107" s="289"/>
      <c r="AQ107" s="320">
        <v>32966666.666666664</v>
      </c>
      <c r="AR107" s="288" t="s">
        <v>421</v>
      </c>
      <c r="AS107" s="327" t="s">
        <v>72</v>
      </c>
      <c r="AT107" s="288" t="s">
        <v>421</v>
      </c>
      <c r="AU107" s="289"/>
      <c r="AV107" s="288" t="s">
        <v>421</v>
      </c>
      <c r="AW107" s="354"/>
      <c r="AX107" s="176"/>
      <c r="AY107" s="176"/>
      <c r="BA107" s="485" t="str">
        <f t="shared" si="1"/>
        <v>0</v>
      </c>
    </row>
    <row r="108" spans="1:53" s="166" customFormat="1" ht="30" hidden="1" customHeight="1" x14ac:dyDescent="0.2">
      <c r="A108" s="288">
        <v>84</v>
      </c>
      <c r="B108" s="294"/>
      <c r="C108" s="300" t="s">
        <v>343</v>
      </c>
      <c r="D108" s="321" t="s">
        <v>342</v>
      </c>
      <c r="E108" s="300" t="s">
        <v>343</v>
      </c>
      <c r="F108" s="300" t="s">
        <v>331</v>
      </c>
      <c r="G108" s="289"/>
      <c r="H108" s="289"/>
      <c r="I108" s="289"/>
      <c r="J108" s="289"/>
      <c r="K108" s="300" t="s">
        <v>72</v>
      </c>
      <c r="L108" s="294"/>
      <c r="M108" s="288" t="s">
        <v>341</v>
      </c>
      <c r="N108" s="288">
        <v>2007</v>
      </c>
      <c r="O108" s="334"/>
      <c r="P108" s="334"/>
      <c r="Q108" s="334"/>
      <c r="R108" s="334"/>
      <c r="S108" s="334"/>
      <c r="T108" s="318" t="s">
        <v>81</v>
      </c>
      <c r="U108" s="289"/>
      <c r="V108" s="289"/>
      <c r="W108" s="289"/>
      <c r="X108" s="289"/>
      <c r="Y108" s="289"/>
      <c r="Z108" s="289"/>
      <c r="AA108" s="289"/>
      <c r="AB108" s="289"/>
      <c r="AC108" s="289"/>
      <c r="AD108" s="289"/>
      <c r="AE108" s="289"/>
      <c r="AF108" s="289"/>
      <c r="AG108" s="289"/>
      <c r="AH108" s="289"/>
      <c r="AI108" s="289"/>
      <c r="AJ108" s="289"/>
      <c r="AK108" s="289"/>
      <c r="AL108" s="318" t="s">
        <v>81</v>
      </c>
      <c r="AM108" s="288">
        <v>2007</v>
      </c>
      <c r="AN108" s="289"/>
      <c r="AO108" s="289"/>
      <c r="AP108" s="289"/>
      <c r="AQ108" s="322">
        <v>5950000</v>
      </c>
      <c r="AR108" s="288" t="s">
        <v>421</v>
      </c>
      <c r="AS108" s="327" t="s">
        <v>72</v>
      </c>
      <c r="AT108" s="288" t="s">
        <v>647</v>
      </c>
      <c r="AU108" s="289"/>
      <c r="AV108" s="288" t="s">
        <v>421</v>
      </c>
      <c r="AW108" s="354"/>
      <c r="AX108" s="176"/>
      <c r="AY108" s="176"/>
      <c r="BA108" s="485" t="str">
        <f t="shared" si="1"/>
        <v>0</v>
      </c>
    </row>
    <row r="109" spans="1:53" s="166" customFormat="1" ht="30" hidden="1" customHeight="1" x14ac:dyDescent="0.2">
      <c r="A109" s="288">
        <v>85</v>
      </c>
      <c r="B109" s="294"/>
      <c r="C109" s="300" t="s">
        <v>347</v>
      </c>
      <c r="D109" s="321" t="s">
        <v>346</v>
      </c>
      <c r="E109" s="300" t="s">
        <v>347</v>
      </c>
      <c r="F109" s="300" t="s">
        <v>331</v>
      </c>
      <c r="G109" s="289"/>
      <c r="H109" s="289"/>
      <c r="I109" s="289"/>
      <c r="J109" s="289"/>
      <c r="K109" s="300" t="s">
        <v>72</v>
      </c>
      <c r="L109" s="294"/>
      <c r="M109" s="288" t="s">
        <v>341</v>
      </c>
      <c r="N109" s="288">
        <v>2007</v>
      </c>
      <c r="O109" s="334"/>
      <c r="P109" s="334"/>
      <c r="Q109" s="334"/>
      <c r="R109" s="334"/>
      <c r="S109" s="334"/>
      <c r="T109" s="318" t="s">
        <v>81</v>
      </c>
      <c r="U109" s="289"/>
      <c r="V109" s="289"/>
      <c r="W109" s="289"/>
      <c r="X109" s="289"/>
      <c r="Y109" s="289"/>
      <c r="Z109" s="289"/>
      <c r="AA109" s="289"/>
      <c r="AB109" s="289"/>
      <c r="AC109" s="289"/>
      <c r="AD109" s="289"/>
      <c r="AE109" s="289"/>
      <c r="AF109" s="289"/>
      <c r="AG109" s="289"/>
      <c r="AH109" s="289"/>
      <c r="AI109" s="289"/>
      <c r="AJ109" s="289"/>
      <c r="AK109" s="289"/>
      <c r="AL109" s="318" t="s">
        <v>81</v>
      </c>
      <c r="AM109" s="288">
        <v>2007</v>
      </c>
      <c r="AN109" s="289"/>
      <c r="AO109" s="289"/>
      <c r="AP109" s="289"/>
      <c r="AQ109" s="322">
        <v>5940000</v>
      </c>
      <c r="AR109" s="288" t="s">
        <v>421</v>
      </c>
      <c r="AS109" s="327" t="s">
        <v>72</v>
      </c>
      <c r="AT109" s="288" t="s">
        <v>647</v>
      </c>
      <c r="AU109" s="289"/>
      <c r="AV109" s="288" t="s">
        <v>421</v>
      </c>
      <c r="AW109" s="354"/>
      <c r="AX109" s="176"/>
      <c r="AY109" s="176"/>
      <c r="BA109" s="485" t="str">
        <f t="shared" si="1"/>
        <v>0</v>
      </c>
    </row>
    <row r="110" spans="1:53" s="166" customFormat="1" ht="30" hidden="1" customHeight="1" x14ac:dyDescent="0.2">
      <c r="A110" s="288">
        <v>86</v>
      </c>
      <c r="B110" s="294"/>
      <c r="C110" s="318" t="s">
        <v>330</v>
      </c>
      <c r="D110" s="319" t="s">
        <v>348</v>
      </c>
      <c r="E110" s="318" t="s">
        <v>330</v>
      </c>
      <c r="F110" s="300" t="s">
        <v>349</v>
      </c>
      <c r="G110" s="289"/>
      <c r="H110" s="289"/>
      <c r="I110" s="289"/>
      <c r="J110" s="289"/>
      <c r="K110" s="318" t="s">
        <v>210</v>
      </c>
      <c r="L110" s="294"/>
      <c r="M110" s="288" t="s">
        <v>341</v>
      </c>
      <c r="N110" s="288">
        <v>2007</v>
      </c>
      <c r="O110" s="334"/>
      <c r="P110" s="334"/>
      <c r="Q110" s="334"/>
      <c r="R110" s="334"/>
      <c r="S110" s="334"/>
      <c r="T110" s="318" t="s">
        <v>81</v>
      </c>
      <c r="U110" s="289"/>
      <c r="V110" s="289"/>
      <c r="W110" s="289"/>
      <c r="X110" s="289"/>
      <c r="Y110" s="289"/>
      <c r="Z110" s="289"/>
      <c r="AA110" s="289"/>
      <c r="AB110" s="289"/>
      <c r="AC110" s="289"/>
      <c r="AD110" s="289"/>
      <c r="AE110" s="289"/>
      <c r="AF110" s="289"/>
      <c r="AG110" s="289"/>
      <c r="AH110" s="289"/>
      <c r="AI110" s="289"/>
      <c r="AJ110" s="289"/>
      <c r="AK110" s="289"/>
      <c r="AL110" s="318" t="s">
        <v>81</v>
      </c>
      <c r="AM110" s="288">
        <v>2007</v>
      </c>
      <c r="AN110" s="289"/>
      <c r="AO110" s="289"/>
      <c r="AP110" s="289"/>
      <c r="AQ110" s="320">
        <v>44900000</v>
      </c>
      <c r="AR110" s="288" t="s">
        <v>421</v>
      </c>
      <c r="AS110" s="327" t="s">
        <v>72</v>
      </c>
      <c r="AT110" s="288" t="s">
        <v>646</v>
      </c>
      <c r="AU110" s="289"/>
      <c r="AV110" s="288" t="s">
        <v>421</v>
      </c>
      <c r="AW110" s="354"/>
      <c r="AX110" s="176"/>
      <c r="AY110" s="176"/>
      <c r="BA110" s="485" t="str">
        <f t="shared" si="1"/>
        <v>0</v>
      </c>
    </row>
    <row r="111" spans="1:53" s="166" customFormat="1" ht="30" hidden="1" customHeight="1" x14ac:dyDescent="0.2">
      <c r="A111" s="343">
        <v>87</v>
      </c>
      <c r="B111" s="384"/>
      <c r="C111" s="343" t="s">
        <v>339</v>
      </c>
      <c r="D111" s="385" t="s">
        <v>354</v>
      </c>
      <c r="E111" s="343" t="s">
        <v>339</v>
      </c>
      <c r="F111" s="365" t="s">
        <v>331</v>
      </c>
      <c r="G111" s="366"/>
      <c r="H111" s="366"/>
      <c r="I111" s="366"/>
      <c r="J111" s="366"/>
      <c r="K111" s="343" t="s">
        <v>355</v>
      </c>
      <c r="L111" s="384"/>
      <c r="M111" s="343" t="s">
        <v>356</v>
      </c>
      <c r="N111" s="343">
        <v>2008</v>
      </c>
      <c r="O111" s="386"/>
      <c r="P111" s="386"/>
      <c r="Q111" s="386"/>
      <c r="R111" s="386"/>
      <c r="S111" s="386"/>
      <c r="T111" s="472" t="s">
        <v>81</v>
      </c>
      <c r="U111" s="366"/>
      <c r="V111" s="366"/>
      <c r="W111" s="366"/>
      <c r="X111" s="366"/>
      <c r="Y111" s="366"/>
      <c r="Z111" s="366"/>
      <c r="AA111" s="366"/>
      <c r="AB111" s="366"/>
      <c r="AC111" s="366"/>
      <c r="AD111" s="366"/>
      <c r="AE111" s="366"/>
      <c r="AF111" s="366"/>
      <c r="AG111" s="366"/>
      <c r="AH111" s="366"/>
      <c r="AI111" s="366"/>
      <c r="AJ111" s="366"/>
      <c r="AK111" s="366"/>
      <c r="AL111" s="472" t="s">
        <v>81</v>
      </c>
      <c r="AM111" s="343">
        <v>2008</v>
      </c>
      <c r="AN111" s="366"/>
      <c r="AO111" s="366"/>
      <c r="AP111" s="366"/>
      <c r="AQ111" s="476">
        <v>1990000</v>
      </c>
      <c r="AR111" s="343" t="s">
        <v>421</v>
      </c>
      <c r="AS111" s="383" t="s">
        <v>72</v>
      </c>
      <c r="AT111" s="343" t="s">
        <v>647</v>
      </c>
      <c r="AU111" s="366"/>
      <c r="AV111" s="343" t="s">
        <v>421</v>
      </c>
      <c r="AW111" s="354"/>
      <c r="AX111" s="176"/>
      <c r="AY111" s="176"/>
      <c r="BA111" s="485" t="str">
        <f t="shared" si="1"/>
        <v>0</v>
      </c>
    </row>
    <row r="112" spans="1:53" s="166" customFormat="1" ht="30" hidden="1" customHeight="1" x14ac:dyDescent="0.2">
      <c r="A112" s="288">
        <v>88</v>
      </c>
      <c r="B112" s="294"/>
      <c r="C112" s="318"/>
      <c r="D112" s="335" t="s">
        <v>357</v>
      </c>
      <c r="E112" s="318"/>
      <c r="F112" s="296" t="s">
        <v>331</v>
      </c>
      <c r="G112" s="289"/>
      <c r="H112" s="289"/>
      <c r="I112" s="289"/>
      <c r="J112" s="289"/>
      <c r="K112" s="288" t="s">
        <v>308</v>
      </c>
      <c r="L112" s="294"/>
      <c r="M112" s="288" t="s">
        <v>356</v>
      </c>
      <c r="N112" s="288">
        <v>2008</v>
      </c>
      <c r="O112" s="334"/>
      <c r="P112" s="334"/>
      <c r="Q112" s="334"/>
      <c r="R112" s="334"/>
      <c r="S112" s="334"/>
      <c r="T112" s="318" t="s">
        <v>81</v>
      </c>
      <c r="U112" s="289"/>
      <c r="V112" s="289"/>
      <c r="W112" s="289"/>
      <c r="X112" s="289"/>
      <c r="Y112" s="289"/>
      <c r="Z112" s="289"/>
      <c r="AA112" s="289"/>
      <c r="AB112" s="289"/>
      <c r="AC112" s="289"/>
      <c r="AD112" s="289"/>
      <c r="AE112" s="289"/>
      <c r="AF112" s="289"/>
      <c r="AG112" s="289"/>
      <c r="AH112" s="289"/>
      <c r="AI112" s="289"/>
      <c r="AJ112" s="289"/>
      <c r="AK112" s="289"/>
      <c r="AL112" s="318" t="s">
        <v>81</v>
      </c>
      <c r="AM112" s="288">
        <v>2008</v>
      </c>
      <c r="AN112" s="289"/>
      <c r="AO112" s="289"/>
      <c r="AP112" s="289"/>
      <c r="AQ112" s="320">
        <v>24970000</v>
      </c>
      <c r="AR112" s="288" t="s">
        <v>421</v>
      </c>
      <c r="AS112" s="327" t="s">
        <v>72</v>
      </c>
      <c r="AT112" s="288" t="s">
        <v>647</v>
      </c>
      <c r="AU112" s="289"/>
      <c r="AV112" s="288" t="s">
        <v>421</v>
      </c>
      <c r="AW112" s="354"/>
      <c r="AX112" s="176"/>
      <c r="AY112" s="176"/>
      <c r="BA112" s="485" t="str">
        <f t="shared" si="1"/>
        <v>0</v>
      </c>
    </row>
    <row r="113" spans="1:53" s="166" customFormat="1" ht="30" hidden="1" customHeight="1" x14ac:dyDescent="0.2">
      <c r="A113" s="288">
        <v>89</v>
      </c>
      <c r="B113" s="294"/>
      <c r="C113" s="288" t="s">
        <v>333</v>
      </c>
      <c r="D113" s="304" t="s">
        <v>358</v>
      </c>
      <c r="E113" s="288" t="s">
        <v>333</v>
      </c>
      <c r="F113" s="296" t="s">
        <v>331</v>
      </c>
      <c r="G113" s="289"/>
      <c r="H113" s="289"/>
      <c r="I113" s="289"/>
      <c r="J113" s="289"/>
      <c r="K113" s="288" t="s">
        <v>359</v>
      </c>
      <c r="L113" s="294"/>
      <c r="M113" s="288" t="s">
        <v>356</v>
      </c>
      <c r="N113" s="288">
        <v>2008</v>
      </c>
      <c r="O113" s="334"/>
      <c r="P113" s="334"/>
      <c r="Q113" s="334"/>
      <c r="R113" s="334"/>
      <c r="S113" s="334"/>
      <c r="T113" s="300" t="s">
        <v>81</v>
      </c>
      <c r="U113" s="289"/>
      <c r="V113" s="289"/>
      <c r="W113" s="289"/>
      <c r="X113" s="289"/>
      <c r="Y113" s="289"/>
      <c r="Z113" s="289"/>
      <c r="AA113" s="289"/>
      <c r="AB113" s="289"/>
      <c r="AC113" s="289"/>
      <c r="AD113" s="289"/>
      <c r="AE113" s="289"/>
      <c r="AF113" s="289"/>
      <c r="AG113" s="289"/>
      <c r="AH113" s="289"/>
      <c r="AI113" s="289"/>
      <c r="AJ113" s="289"/>
      <c r="AK113" s="289"/>
      <c r="AL113" s="300" t="s">
        <v>81</v>
      </c>
      <c r="AM113" s="288">
        <v>2008</v>
      </c>
      <c r="AN113" s="289"/>
      <c r="AO113" s="289"/>
      <c r="AP113" s="289"/>
      <c r="AQ113" s="322">
        <v>19960000</v>
      </c>
      <c r="AR113" s="288" t="s">
        <v>421</v>
      </c>
      <c r="AS113" s="327" t="s">
        <v>72</v>
      </c>
      <c r="AT113" s="288" t="s">
        <v>647</v>
      </c>
      <c r="AU113" s="289"/>
      <c r="AV113" s="288" t="s">
        <v>421</v>
      </c>
      <c r="AW113" s="354"/>
      <c r="AX113" s="176"/>
      <c r="AY113" s="176"/>
      <c r="BA113" s="485" t="str">
        <f t="shared" si="1"/>
        <v>0</v>
      </c>
    </row>
    <row r="114" spans="1:53" s="166" customFormat="1" ht="30" hidden="1" customHeight="1" x14ac:dyDescent="0.2">
      <c r="A114" s="288">
        <v>90</v>
      </c>
      <c r="B114" s="294"/>
      <c r="C114" s="288" t="s">
        <v>339</v>
      </c>
      <c r="D114" s="335" t="s">
        <v>360</v>
      </c>
      <c r="E114" s="288" t="s">
        <v>339</v>
      </c>
      <c r="F114" s="296" t="s">
        <v>361</v>
      </c>
      <c r="G114" s="289"/>
      <c r="H114" s="289"/>
      <c r="I114" s="289"/>
      <c r="J114" s="289"/>
      <c r="K114" s="288" t="s">
        <v>362</v>
      </c>
      <c r="L114" s="294"/>
      <c r="M114" s="288" t="s">
        <v>356</v>
      </c>
      <c r="N114" s="288">
        <v>2008</v>
      </c>
      <c r="O114" s="334"/>
      <c r="P114" s="334"/>
      <c r="Q114" s="334"/>
      <c r="R114" s="334"/>
      <c r="S114" s="334"/>
      <c r="T114" s="318" t="s">
        <v>81</v>
      </c>
      <c r="U114" s="289"/>
      <c r="V114" s="289"/>
      <c r="W114" s="289"/>
      <c r="X114" s="289"/>
      <c r="Y114" s="289"/>
      <c r="Z114" s="289"/>
      <c r="AA114" s="289"/>
      <c r="AB114" s="289"/>
      <c r="AC114" s="289"/>
      <c r="AD114" s="289"/>
      <c r="AE114" s="289"/>
      <c r="AF114" s="289"/>
      <c r="AG114" s="289"/>
      <c r="AH114" s="289"/>
      <c r="AI114" s="289"/>
      <c r="AJ114" s="289"/>
      <c r="AK114" s="289"/>
      <c r="AL114" s="318" t="s">
        <v>81</v>
      </c>
      <c r="AM114" s="288">
        <v>2008</v>
      </c>
      <c r="AN114" s="289"/>
      <c r="AO114" s="289"/>
      <c r="AP114" s="289"/>
      <c r="AQ114" s="320">
        <v>2000000</v>
      </c>
      <c r="AR114" s="288" t="s">
        <v>421</v>
      </c>
      <c r="AS114" s="327" t="s">
        <v>72</v>
      </c>
      <c r="AT114" s="288" t="s">
        <v>647</v>
      </c>
      <c r="AU114" s="289"/>
      <c r="AV114" s="288" t="s">
        <v>421</v>
      </c>
      <c r="AW114" s="354"/>
      <c r="AX114" s="176"/>
      <c r="AY114" s="176"/>
      <c r="BA114" s="485" t="str">
        <f t="shared" si="1"/>
        <v>0</v>
      </c>
    </row>
    <row r="115" spans="1:53" s="166" customFormat="1" ht="30" hidden="1" customHeight="1" x14ac:dyDescent="0.2">
      <c r="A115" s="288">
        <v>91</v>
      </c>
      <c r="B115" s="294"/>
      <c r="C115" s="288" t="s">
        <v>364</v>
      </c>
      <c r="D115" s="335" t="s">
        <v>363</v>
      </c>
      <c r="E115" s="288" t="s">
        <v>364</v>
      </c>
      <c r="F115" s="296" t="s">
        <v>349</v>
      </c>
      <c r="G115" s="289"/>
      <c r="H115" s="289"/>
      <c r="I115" s="289"/>
      <c r="J115" s="289"/>
      <c r="K115" s="288"/>
      <c r="L115" s="294"/>
      <c r="M115" s="288" t="s">
        <v>365</v>
      </c>
      <c r="N115" s="288">
        <v>2008</v>
      </c>
      <c r="O115" s="334"/>
      <c r="P115" s="334"/>
      <c r="Q115" s="334"/>
      <c r="R115" s="334"/>
      <c r="S115" s="334"/>
      <c r="T115" s="300" t="s">
        <v>81</v>
      </c>
      <c r="U115" s="289"/>
      <c r="V115" s="289"/>
      <c r="W115" s="289"/>
      <c r="X115" s="289"/>
      <c r="Y115" s="289"/>
      <c r="Z115" s="289"/>
      <c r="AA115" s="289"/>
      <c r="AB115" s="289"/>
      <c r="AC115" s="289"/>
      <c r="AD115" s="289"/>
      <c r="AE115" s="289"/>
      <c r="AF115" s="289"/>
      <c r="AG115" s="289"/>
      <c r="AH115" s="289"/>
      <c r="AI115" s="289"/>
      <c r="AJ115" s="289"/>
      <c r="AK115" s="289"/>
      <c r="AL115" s="300" t="s">
        <v>81</v>
      </c>
      <c r="AM115" s="288">
        <v>2008</v>
      </c>
      <c r="AN115" s="289"/>
      <c r="AO115" s="289"/>
      <c r="AP115" s="289"/>
      <c r="AQ115" s="322">
        <v>2945000</v>
      </c>
      <c r="AR115" s="288" t="s">
        <v>421</v>
      </c>
      <c r="AS115" s="327" t="s">
        <v>72</v>
      </c>
      <c r="AT115" s="288" t="s">
        <v>646</v>
      </c>
      <c r="AU115" s="289"/>
      <c r="AV115" s="288" t="s">
        <v>421</v>
      </c>
      <c r="AW115" s="354"/>
      <c r="AX115" s="176"/>
      <c r="AY115" s="176"/>
      <c r="BA115" s="485" t="str">
        <f t="shared" si="1"/>
        <v>0</v>
      </c>
    </row>
    <row r="116" spans="1:53" s="166" customFormat="1" ht="30" hidden="1" customHeight="1" x14ac:dyDescent="0.2">
      <c r="A116" s="288">
        <v>92</v>
      </c>
      <c r="B116" s="294"/>
      <c r="C116" s="288" t="s">
        <v>367</v>
      </c>
      <c r="D116" s="335" t="s">
        <v>366</v>
      </c>
      <c r="E116" s="288" t="s">
        <v>367</v>
      </c>
      <c r="F116" s="296" t="s">
        <v>179</v>
      </c>
      <c r="G116" s="289"/>
      <c r="H116" s="289"/>
      <c r="I116" s="289"/>
      <c r="J116" s="289"/>
      <c r="K116" s="288"/>
      <c r="L116" s="294"/>
      <c r="M116" s="288" t="s">
        <v>365</v>
      </c>
      <c r="N116" s="288">
        <v>2008</v>
      </c>
      <c r="O116" s="334"/>
      <c r="P116" s="334"/>
      <c r="Q116" s="334"/>
      <c r="R116" s="334"/>
      <c r="S116" s="334"/>
      <c r="T116" s="318" t="s">
        <v>81</v>
      </c>
      <c r="U116" s="289"/>
      <c r="V116" s="289"/>
      <c r="W116" s="289"/>
      <c r="X116" s="289"/>
      <c r="Y116" s="289"/>
      <c r="Z116" s="289"/>
      <c r="AA116" s="289"/>
      <c r="AB116" s="289"/>
      <c r="AC116" s="289"/>
      <c r="AD116" s="289"/>
      <c r="AE116" s="289"/>
      <c r="AF116" s="289"/>
      <c r="AG116" s="289"/>
      <c r="AH116" s="289"/>
      <c r="AI116" s="289"/>
      <c r="AJ116" s="289"/>
      <c r="AK116" s="289"/>
      <c r="AL116" s="318" t="s">
        <v>81</v>
      </c>
      <c r="AM116" s="288">
        <v>2008</v>
      </c>
      <c r="AN116" s="289"/>
      <c r="AO116" s="289"/>
      <c r="AP116" s="289"/>
      <c r="AQ116" s="320">
        <v>2000000</v>
      </c>
      <c r="AR116" s="288" t="s">
        <v>421</v>
      </c>
      <c r="AS116" s="327" t="s">
        <v>72</v>
      </c>
      <c r="AT116" s="288" t="s">
        <v>646</v>
      </c>
      <c r="AU116" s="289"/>
      <c r="AV116" s="288" t="s">
        <v>421</v>
      </c>
      <c r="AW116" s="354"/>
      <c r="AX116" s="176"/>
      <c r="AY116" s="176"/>
      <c r="BA116" s="485" t="str">
        <f t="shared" si="1"/>
        <v>0</v>
      </c>
    </row>
    <row r="117" spans="1:53" s="166" customFormat="1" ht="30" hidden="1" customHeight="1" x14ac:dyDescent="0.2">
      <c r="A117" s="288">
        <v>93</v>
      </c>
      <c r="B117" s="294"/>
      <c r="C117" s="288" t="s">
        <v>369</v>
      </c>
      <c r="D117" s="304" t="s">
        <v>368</v>
      </c>
      <c r="E117" s="288" t="s">
        <v>369</v>
      </c>
      <c r="F117" s="296" t="s">
        <v>370</v>
      </c>
      <c r="G117" s="289"/>
      <c r="H117" s="289"/>
      <c r="I117" s="289"/>
      <c r="J117" s="289"/>
      <c r="K117" s="288"/>
      <c r="L117" s="294"/>
      <c r="M117" s="288" t="s">
        <v>371</v>
      </c>
      <c r="N117" s="288">
        <v>2008</v>
      </c>
      <c r="O117" s="334"/>
      <c r="P117" s="334"/>
      <c r="Q117" s="334"/>
      <c r="R117" s="334"/>
      <c r="S117" s="334"/>
      <c r="T117" s="300" t="s">
        <v>81</v>
      </c>
      <c r="U117" s="289"/>
      <c r="V117" s="289"/>
      <c r="W117" s="289"/>
      <c r="X117" s="289"/>
      <c r="Y117" s="289"/>
      <c r="Z117" s="289"/>
      <c r="AA117" s="289"/>
      <c r="AB117" s="289"/>
      <c r="AC117" s="289"/>
      <c r="AD117" s="289"/>
      <c r="AE117" s="289"/>
      <c r="AF117" s="289"/>
      <c r="AG117" s="289"/>
      <c r="AH117" s="289"/>
      <c r="AI117" s="289"/>
      <c r="AJ117" s="289"/>
      <c r="AK117" s="289"/>
      <c r="AL117" s="300" t="s">
        <v>81</v>
      </c>
      <c r="AM117" s="288">
        <v>2008</v>
      </c>
      <c r="AN117" s="289"/>
      <c r="AO117" s="289"/>
      <c r="AP117" s="289"/>
      <c r="AQ117" s="322">
        <v>3408500</v>
      </c>
      <c r="AR117" s="288" t="s">
        <v>421</v>
      </c>
      <c r="AS117" s="327" t="s">
        <v>72</v>
      </c>
      <c r="AT117" s="288" t="s">
        <v>646</v>
      </c>
      <c r="AU117" s="289"/>
      <c r="AV117" s="288" t="s">
        <v>421</v>
      </c>
      <c r="AW117" s="354"/>
      <c r="AX117" s="176"/>
      <c r="AY117" s="176"/>
      <c r="BA117" s="485" t="str">
        <f t="shared" si="1"/>
        <v>0</v>
      </c>
    </row>
    <row r="118" spans="1:53" s="166" customFormat="1" ht="30" hidden="1" customHeight="1" x14ac:dyDescent="0.2">
      <c r="A118" s="288">
        <v>94</v>
      </c>
      <c r="B118" s="294"/>
      <c r="C118" s="288" t="s">
        <v>330</v>
      </c>
      <c r="D118" s="304" t="s">
        <v>372</v>
      </c>
      <c r="E118" s="288" t="s">
        <v>330</v>
      </c>
      <c r="F118" s="296" t="s">
        <v>334</v>
      </c>
      <c r="G118" s="289"/>
      <c r="H118" s="289"/>
      <c r="I118" s="289"/>
      <c r="J118" s="289"/>
      <c r="K118" s="288" t="s">
        <v>210</v>
      </c>
      <c r="L118" s="294"/>
      <c r="M118" s="288" t="s">
        <v>356</v>
      </c>
      <c r="N118" s="288">
        <v>2008</v>
      </c>
      <c r="O118" s="334"/>
      <c r="P118" s="334"/>
      <c r="Q118" s="334"/>
      <c r="R118" s="334"/>
      <c r="S118" s="334"/>
      <c r="T118" s="318" t="s">
        <v>81</v>
      </c>
      <c r="U118" s="289"/>
      <c r="V118" s="289"/>
      <c r="W118" s="289"/>
      <c r="X118" s="289"/>
      <c r="Y118" s="289"/>
      <c r="Z118" s="289"/>
      <c r="AA118" s="289"/>
      <c r="AB118" s="289"/>
      <c r="AC118" s="289"/>
      <c r="AD118" s="289"/>
      <c r="AE118" s="289"/>
      <c r="AF118" s="289"/>
      <c r="AG118" s="289"/>
      <c r="AH118" s="289"/>
      <c r="AI118" s="289"/>
      <c r="AJ118" s="289"/>
      <c r="AK118" s="289"/>
      <c r="AL118" s="318" t="s">
        <v>81</v>
      </c>
      <c r="AM118" s="288">
        <v>2008</v>
      </c>
      <c r="AN118" s="289"/>
      <c r="AO118" s="289"/>
      <c r="AP118" s="289"/>
      <c r="AQ118" s="320">
        <v>23970000</v>
      </c>
      <c r="AR118" s="288" t="s">
        <v>421</v>
      </c>
      <c r="AS118" s="327" t="s">
        <v>72</v>
      </c>
      <c r="AT118" s="288" t="s">
        <v>646</v>
      </c>
      <c r="AU118" s="289"/>
      <c r="AV118" s="288" t="s">
        <v>421</v>
      </c>
      <c r="AW118" s="354"/>
      <c r="AX118" s="176"/>
      <c r="AY118" s="176"/>
      <c r="BA118" s="485" t="str">
        <f t="shared" si="1"/>
        <v>0</v>
      </c>
    </row>
    <row r="119" spans="1:53" s="166" customFormat="1" ht="30" hidden="1" customHeight="1" x14ac:dyDescent="0.2">
      <c r="A119" s="288">
        <v>95</v>
      </c>
      <c r="B119" s="294"/>
      <c r="C119" s="300"/>
      <c r="D119" s="336" t="s">
        <v>373</v>
      </c>
      <c r="E119" s="300"/>
      <c r="F119" s="296" t="s">
        <v>331</v>
      </c>
      <c r="G119" s="289"/>
      <c r="H119" s="289"/>
      <c r="I119" s="289"/>
      <c r="J119" s="289"/>
      <c r="K119" s="300"/>
      <c r="L119" s="294"/>
      <c r="M119" s="288" t="s">
        <v>217</v>
      </c>
      <c r="N119" s="288">
        <v>2009</v>
      </c>
      <c r="O119" s="334"/>
      <c r="P119" s="334"/>
      <c r="Q119" s="334"/>
      <c r="R119" s="334"/>
      <c r="S119" s="334"/>
      <c r="T119" s="288" t="s">
        <v>81</v>
      </c>
      <c r="U119" s="289"/>
      <c r="V119" s="289"/>
      <c r="W119" s="289"/>
      <c r="X119" s="289"/>
      <c r="Y119" s="289"/>
      <c r="Z119" s="289"/>
      <c r="AA119" s="289"/>
      <c r="AB119" s="289"/>
      <c r="AC119" s="289"/>
      <c r="AD119" s="289"/>
      <c r="AE119" s="289"/>
      <c r="AF119" s="289"/>
      <c r="AG119" s="289"/>
      <c r="AH119" s="289"/>
      <c r="AI119" s="289"/>
      <c r="AJ119" s="289"/>
      <c r="AK119" s="289"/>
      <c r="AL119" s="288" t="s">
        <v>81</v>
      </c>
      <c r="AM119" s="288">
        <v>2009</v>
      </c>
      <c r="AN119" s="289"/>
      <c r="AO119" s="289"/>
      <c r="AP119" s="289"/>
      <c r="AQ119" s="322">
        <v>6950000</v>
      </c>
      <c r="AR119" s="288" t="s">
        <v>421</v>
      </c>
      <c r="AS119" s="327" t="s">
        <v>72</v>
      </c>
      <c r="AT119" s="288" t="s">
        <v>638</v>
      </c>
      <c r="AU119" s="289"/>
      <c r="AV119" s="288" t="s">
        <v>421</v>
      </c>
      <c r="AW119" s="354"/>
      <c r="AX119" s="176"/>
      <c r="AY119" s="176"/>
      <c r="BA119" s="485" t="str">
        <f t="shared" si="1"/>
        <v>0</v>
      </c>
    </row>
    <row r="120" spans="1:53" s="166" customFormat="1" ht="30" hidden="1" customHeight="1" x14ac:dyDescent="0.2">
      <c r="A120" s="288">
        <v>96</v>
      </c>
      <c r="B120" s="294"/>
      <c r="C120" s="300"/>
      <c r="D120" s="336" t="s">
        <v>374</v>
      </c>
      <c r="E120" s="300"/>
      <c r="F120" s="288" t="s">
        <v>334</v>
      </c>
      <c r="G120" s="289"/>
      <c r="H120" s="289"/>
      <c r="I120" s="289"/>
      <c r="J120" s="289"/>
      <c r="K120" s="288" t="s">
        <v>72</v>
      </c>
      <c r="L120" s="294"/>
      <c r="M120" s="300"/>
      <c r="N120" s="288">
        <v>2009</v>
      </c>
      <c r="O120" s="334"/>
      <c r="P120" s="334"/>
      <c r="Q120" s="334"/>
      <c r="R120" s="334"/>
      <c r="S120" s="334"/>
      <c r="T120" s="288" t="s">
        <v>81</v>
      </c>
      <c r="U120" s="289"/>
      <c r="V120" s="289"/>
      <c r="W120" s="289"/>
      <c r="X120" s="289"/>
      <c r="Y120" s="289"/>
      <c r="Z120" s="289"/>
      <c r="AA120" s="289"/>
      <c r="AB120" s="289"/>
      <c r="AC120" s="289"/>
      <c r="AD120" s="289"/>
      <c r="AE120" s="289"/>
      <c r="AF120" s="289"/>
      <c r="AG120" s="289"/>
      <c r="AH120" s="289"/>
      <c r="AI120" s="289"/>
      <c r="AJ120" s="289"/>
      <c r="AK120" s="289"/>
      <c r="AL120" s="288" t="s">
        <v>81</v>
      </c>
      <c r="AM120" s="288">
        <v>2009</v>
      </c>
      <c r="AN120" s="289"/>
      <c r="AO120" s="289"/>
      <c r="AP120" s="289"/>
      <c r="AQ120" s="322">
        <v>8299500</v>
      </c>
      <c r="AR120" s="288" t="s">
        <v>421</v>
      </c>
      <c r="AS120" s="327" t="s">
        <v>72</v>
      </c>
      <c r="AT120" s="288" t="s">
        <v>695</v>
      </c>
      <c r="AU120" s="289"/>
      <c r="AV120" s="288" t="s">
        <v>421</v>
      </c>
      <c r="AW120" s="354"/>
      <c r="AX120" s="176"/>
      <c r="AY120" s="176"/>
      <c r="BA120" s="485" t="str">
        <f t="shared" si="1"/>
        <v>0</v>
      </c>
    </row>
    <row r="121" spans="1:53" s="166" customFormat="1" ht="30" hidden="1" customHeight="1" x14ac:dyDescent="0.2">
      <c r="A121" s="288">
        <v>97</v>
      </c>
      <c r="B121" s="294"/>
      <c r="C121" s="300"/>
      <c r="D121" s="336" t="s">
        <v>375</v>
      </c>
      <c r="E121" s="300"/>
      <c r="F121" s="296" t="s">
        <v>331</v>
      </c>
      <c r="G121" s="289"/>
      <c r="H121" s="289"/>
      <c r="I121" s="289"/>
      <c r="J121" s="289"/>
      <c r="K121" s="288" t="s">
        <v>72</v>
      </c>
      <c r="L121" s="294"/>
      <c r="M121" s="300"/>
      <c r="N121" s="288">
        <v>2009</v>
      </c>
      <c r="O121" s="334"/>
      <c r="P121" s="334"/>
      <c r="Q121" s="334"/>
      <c r="R121" s="334"/>
      <c r="S121" s="334"/>
      <c r="T121" s="288" t="s">
        <v>81</v>
      </c>
      <c r="U121" s="289"/>
      <c r="V121" s="289"/>
      <c r="W121" s="289"/>
      <c r="X121" s="289"/>
      <c r="Y121" s="289"/>
      <c r="Z121" s="289"/>
      <c r="AA121" s="289"/>
      <c r="AB121" s="289"/>
      <c r="AC121" s="289"/>
      <c r="AD121" s="289"/>
      <c r="AE121" s="289"/>
      <c r="AF121" s="289"/>
      <c r="AG121" s="289"/>
      <c r="AH121" s="289"/>
      <c r="AI121" s="289"/>
      <c r="AJ121" s="289"/>
      <c r="AK121" s="289"/>
      <c r="AL121" s="288" t="s">
        <v>81</v>
      </c>
      <c r="AM121" s="288">
        <v>2009</v>
      </c>
      <c r="AN121" s="289"/>
      <c r="AO121" s="289"/>
      <c r="AP121" s="289"/>
      <c r="AQ121" s="322">
        <v>2766500</v>
      </c>
      <c r="AR121" s="288" t="s">
        <v>421</v>
      </c>
      <c r="AS121" s="327" t="s">
        <v>72</v>
      </c>
      <c r="AT121" s="288" t="s">
        <v>647</v>
      </c>
      <c r="AU121" s="289"/>
      <c r="AV121" s="288" t="s">
        <v>421</v>
      </c>
      <c r="AW121" s="354"/>
      <c r="AX121" s="176"/>
      <c r="AY121" s="176"/>
      <c r="BA121" s="485" t="str">
        <f t="shared" si="1"/>
        <v>0</v>
      </c>
    </row>
    <row r="122" spans="1:53" s="166" customFormat="1" ht="30" hidden="1" customHeight="1" x14ac:dyDescent="0.2">
      <c r="A122" s="288">
        <v>98</v>
      </c>
      <c r="B122" s="294"/>
      <c r="C122" s="288" t="s">
        <v>333</v>
      </c>
      <c r="D122" s="294" t="s">
        <v>376</v>
      </c>
      <c r="E122" s="288" t="s">
        <v>333</v>
      </c>
      <c r="F122" s="296" t="s">
        <v>331</v>
      </c>
      <c r="G122" s="289"/>
      <c r="H122" s="289"/>
      <c r="I122" s="289"/>
      <c r="J122" s="289"/>
      <c r="K122" s="288" t="s">
        <v>377</v>
      </c>
      <c r="L122" s="294"/>
      <c r="M122" s="288" t="s">
        <v>356</v>
      </c>
      <c r="N122" s="288">
        <v>2010</v>
      </c>
      <c r="O122" s="334"/>
      <c r="P122" s="334"/>
      <c r="Q122" s="334"/>
      <c r="R122" s="334"/>
      <c r="S122" s="334"/>
      <c r="T122" s="288" t="s">
        <v>81</v>
      </c>
      <c r="U122" s="289"/>
      <c r="V122" s="289"/>
      <c r="W122" s="289"/>
      <c r="X122" s="289"/>
      <c r="Y122" s="289"/>
      <c r="Z122" s="289"/>
      <c r="AA122" s="289"/>
      <c r="AB122" s="289"/>
      <c r="AC122" s="289"/>
      <c r="AD122" s="289"/>
      <c r="AE122" s="289"/>
      <c r="AF122" s="289"/>
      <c r="AG122" s="289"/>
      <c r="AH122" s="289"/>
      <c r="AI122" s="289"/>
      <c r="AJ122" s="289"/>
      <c r="AK122" s="289"/>
      <c r="AL122" s="288" t="s">
        <v>81</v>
      </c>
      <c r="AM122" s="288">
        <v>2010</v>
      </c>
      <c r="AN122" s="289"/>
      <c r="AO122" s="289"/>
      <c r="AP122" s="289"/>
      <c r="AQ122" s="322">
        <v>16100000</v>
      </c>
      <c r="AR122" s="288" t="s">
        <v>421</v>
      </c>
      <c r="AS122" s="327" t="s">
        <v>72</v>
      </c>
      <c r="AT122" s="288" t="s">
        <v>647</v>
      </c>
      <c r="AU122" s="289"/>
      <c r="AV122" s="288" t="s">
        <v>421</v>
      </c>
      <c r="AW122" s="354"/>
      <c r="AX122" s="176"/>
      <c r="AY122" s="176"/>
      <c r="BA122" s="485" t="str">
        <f t="shared" si="1"/>
        <v>0</v>
      </c>
    </row>
    <row r="123" spans="1:53" s="166" customFormat="1" ht="30" hidden="1" customHeight="1" x14ac:dyDescent="0.2">
      <c r="A123" s="288">
        <v>99</v>
      </c>
      <c r="B123" s="294"/>
      <c r="C123" s="288" t="s">
        <v>330</v>
      </c>
      <c r="D123" s="325" t="s">
        <v>378</v>
      </c>
      <c r="E123" s="288" t="s">
        <v>330</v>
      </c>
      <c r="F123" s="288" t="s">
        <v>361</v>
      </c>
      <c r="G123" s="289"/>
      <c r="H123" s="289"/>
      <c r="I123" s="289"/>
      <c r="J123" s="289"/>
      <c r="K123" s="288" t="s">
        <v>210</v>
      </c>
      <c r="L123" s="294"/>
      <c r="M123" s="288" t="s">
        <v>356</v>
      </c>
      <c r="N123" s="288">
        <v>2010</v>
      </c>
      <c r="O123" s="334"/>
      <c r="P123" s="334"/>
      <c r="Q123" s="334"/>
      <c r="R123" s="334"/>
      <c r="S123" s="334"/>
      <c r="T123" s="288" t="s">
        <v>81</v>
      </c>
      <c r="U123" s="289"/>
      <c r="V123" s="289"/>
      <c r="W123" s="289"/>
      <c r="X123" s="289"/>
      <c r="Y123" s="289"/>
      <c r="Z123" s="289"/>
      <c r="AA123" s="289"/>
      <c r="AB123" s="289"/>
      <c r="AC123" s="289"/>
      <c r="AD123" s="289"/>
      <c r="AE123" s="289"/>
      <c r="AF123" s="289"/>
      <c r="AG123" s="289"/>
      <c r="AH123" s="289"/>
      <c r="AI123" s="289"/>
      <c r="AJ123" s="289"/>
      <c r="AK123" s="289"/>
      <c r="AL123" s="288" t="s">
        <v>81</v>
      </c>
      <c r="AM123" s="288">
        <v>2010</v>
      </c>
      <c r="AN123" s="289"/>
      <c r="AO123" s="289"/>
      <c r="AP123" s="289"/>
      <c r="AQ123" s="322">
        <v>17800000</v>
      </c>
      <c r="AR123" s="288" t="s">
        <v>421</v>
      </c>
      <c r="AS123" s="327" t="s">
        <v>72</v>
      </c>
      <c r="AT123" s="288" t="s">
        <v>646</v>
      </c>
      <c r="AU123" s="289"/>
      <c r="AV123" s="288" t="s">
        <v>421</v>
      </c>
      <c r="AW123" s="354"/>
      <c r="AX123" s="176"/>
      <c r="AY123" s="176"/>
      <c r="BA123" s="485" t="str">
        <f t="shared" si="1"/>
        <v>0</v>
      </c>
    </row>
    <row r="124" spans="1:53" s="166" customFormat="1" ht="30" hidden="1" customHeight="1" x14ac:dyDescent="0.2">
      <c r="A124" s="288">
        <v>100</v>
      </c>
      <c r="B124" s="294"/>
      <c r="C124" s="288" t="s">
        <v>364</v>
      </c>
      <c r="D124" s="323" t="s">
        <v>379</v>
      </c>
      <c r="E124" s="288" t="s">
        <v>364</v>
      </c>
      <c r="F124" s="296" t="s">
        <v>179</v>
      </c>
      <c r="G124" s="289"/>
      <c r="H124" s="289"/>
      <c r="I124" s="289"/>
      <c r="J124" s="289"/>
      <c r="K124" s="288" t="s">
        <v>280</v>
      </c>
      <c r="L124" s="294"/>
      <c r="M124" s="288" t="s">
        <v>380</v>
      </c>
      <c r="N124" s="288">
        <v>2011</v>
      </c>
      <c r="O124" s="334"/>
      <c r="P124" s="334"/>
      <c r="Q124" s="334"/>
      <c r="R124" s="334"/>
      <c r="S124" s="334"/>
      <c r="T124" s="288" t="s">
        <v>81</v>
      </c>
      <c r="U124" s="289"/>
      <c r="V124" s="289"/>
      <c r="W124" s="289"/>
      <c r="X124" s="289"/>
      <c r="Y124" s="289"/>
      <c r="Z124" s="289"/>
      <c r="AA124" s="289"/>
      <c r="AB124" s="289"/>
      <c r="AC124" s="289"/>
      <c r="AD124" s="289"/>
      <c r="AE124" s="289"/>
      <c r="AF124" s="289"/>
      <c r="AG124" s="289"/>
      <c r="AH124" s="289"/>
      <c r="AI124" s="289"/>
      <c r="AJ124" s="289"/>
      <c r="AK124" s="289"/>
      <c r="AL124" s="288" t="s">
        <v>81</v>
      </c>
      <c r="AM124" s="288">
        <v>2011</v>
      </c>
      <c r="AN124" s="289"/>
      <c r="AO124" s="289"/>
      <c r="AP124" s="289"/>
      <c r="AQ124" s="322">
        <v>19888000</v>
      </c>
      <c r="AR124" s="288" t="s">
        <v>421</v>
      </c>
      <c r="AS124" s="327" t="s">
        <v>72</v>
      </c>
      <c r="AT124" s="288" t="s">
        <v>646</v>
      </c>
      <c r="AU124" s="289"/>
      <c r="AV124" s="288" t="s">
        <v>421</v>
      </c>
      <c r="AW124" s="354"/>
      <c r="AX124" s="176"/>
      <c r="AY124" s="176"/>
      <c r="BA124" s="485" t="str">
        <f t="shared" si="1"/>
        <v>0</v>
      </c>
    </row>
    <row r="125" spans="1:53" s="166" customFormat="1" ht="30" hidden="1" customHeight="1" x14ac:dyDescent="0.2">
      <c r="A125" s="288">
        <v>101</v>
      </c>
      <c r="B125" s="294"/>
      <c r="C125" s="288" t="s">
        <v>382</v>
      </c>
      <c r="D125" s="323" t="s">
        <v>381</v>
      </c>
      <c r="E125" s="288" t="s">
        <v>382</v>
      </c>
      <c r="F125" s="296" t="s">
        <v>179</v>
      </c>
      <c r="G125" s="289"/>
      <c r="H125" s="289"/>
      <c r="I125" s="289"/>
      <c r="J125" s="289"/>
      <c r="K125" s="288" t="s">
        <v>72</v>
      </c>
      <c r="L125" s="294"/>
      <c r="M125" s="288" t="s">
        <v>72</v>
      </c>
      <c r="N125" s="288">
        <v>2011</v>
      </c>
      <c r="O125" s="334"/>
      <c r="P125" s="334"/>
      <c r="Q125" s="334"/>
      <c r="R125" s="334"/>
      <c r="S125" s="334"/>
      <c r="T125" s="288" t="s">
        <v>81</v>
      </c>
      <c r="U125" s="289"/>
      <c r="V125" s="289"/>
      <c r="W125" s="289"/>
      <c r="X125" s="289"/>
      <c r="Y125" s="289"/>
      <c r="Z125" s="289"/>
      <c r="AA125" s="289"/>
      <c r="AB125" s="289"/>
      <c r="AC125" s="289"/>
      <c r="AD125" s="289"/>
      <c r="AE125" s="289"/>
      <c r="AF125" s="289"/>
      <c r="AG125" s="289"/>
      <c r="AH125" s="289"/>
      <c r="AI125" s="289"/>
      <c r="AJ125" s="289"/>
      <c r="AK125" s="289"/>
      <c r="AL125" s="288" t="s">
        <v>81</v>
      </c>
      <c r="AM125" s="288">
        <v>2011</v>
      </c>
      <c r="AN125" s="289"/>
      <c r="AO125" s="289"/>
      <c r="AP125" s="289"/>
      <c r="AQ125" s="322">
        <v>27478000</v>
      </c>
      <c r="AR125" s="288" t="s">
        <v>421</v>
      </c>
      <c r="AS125" s="327" t="s">
        <v>72</v>
      </c>
      <c r="AT125" s="288" t="s">
        <v>646</v>
      </c>
      <c r="AU125" s="289"/>
      <c r="AV125" s="288" t="s">
        <v>421</v>
      </c>
      <c r="AW125" s="354"/>
      <c r="AX125" s="176"/>
      <c r="AY125" s="176"/>
      <c r="BA125" s="485" t="str">
        <f t="shared" si="1"/>
        <v>0</v>
      </c>
    </row>
    <row r="126" spans="1:53" s="166" customFormat="1" ht="30" hidden="1" customHeight="1" x14ac:dyDescent="0.2">
      <c r="A126" s="288">
        <v>102</v>
      </c>
      <c r="B126" s="294"/>
      <c r="C126" s="288" t="s">
        <v>333</v>
      </c>
      <c r="D126" s="324" t="s">
        <v>383</v>
      </c>
      <c r="E126" s="288" t="s">
        <v>333</v>
      </c>
      <c r="F126" s="296" t="s">
        <v>331</v>
      </c>
      <c r="G126" s="289"/>
      <c r="H126" s="289"/>
      <c r="I126" s="289"/>
      <c r="J126" s="289"/>
      <c r="K126" s="288" t="s">
        <v>384</v>
      </c>
      <c r="L126" s="294"/>
      <c r="M126" s="288" t="s">
        <v>341</v>
      </c>
      <c r="N126" s="288">
        <v>2011</v>
      </c>
      <c r="O126" s="334"/>
      <c r="P126" s="334"/>
      <c r="Q126" s="334"/>
      <c r="R126" s="334"/>
      <c r="S126" s="334"/>
      <c r="T126" s="288" t="s">
        <v>81</v>
      </c>
      <c r="U126" s="289"/>
      <c r="V126" s="289"/>
      <c r="W126" s="289"/>
      <c r="X126" s="289"/>
      <c r="Y126" s="289"/>
      <c r="Z126" s="289"/>
      <c r="AA126" s="289"/>
      <c r="AB126" s="289"/>
      <c r="AC126" s="289"/>
      <c r="AD126" s="289"/>
      <c r="AE126" s="289"/>
      <c r="AF126" s="289"/>
      <c r="AG126" s="289"/>
      <c r="AH126" s="289"/>
      <c r="AI126" s="289"/>
      <c r="AJ126" s="289"/>
      <c r="AK126" s="289"/>
      <c r="AL126" s="288" t="s">
        <v>81</v>
      </c>
      <c r="AM126" s="288">
        <v>2011</v>
      </c>
      <c r="AN126" s="289"/>
      <c r="AO126" s="289"/>
      <c r="AP126" s="289"/>
      <c r="AQ126" s="322">
        <v>16775000</v>
      </c>
      <c r="AR126" s="288" t="s">
        <v>421</v>
      </c>
      <c r="AS126" s="327" t="s">
        <v>72</v>
      </c>
      <c r="AT126" s="288" t="s">
        <v>645</v>
      </c>
      <c r="AU126" s="289"/>
      <c r="AV126" s="288" t="s">
        <v>421</v>
      </c>
      <c r="AW126" s="354"/>
      <c r="AX126" s="176"/>
      <c r="AY126" s="176"/>
      <c r="BA126" s="485" t="str">
        <f t="shared" si="1"/>
        <v>0</v>
      </c>
    </row>
    <row r="127" spans="1:53" s="166" customFormat="1" ht="30" hidden="1" customHeight="1" x14ac:dyDescent="0.2">
      <c r="A127" s="288">
        <v>103</v>
      </c>
      <c r="B127" s="294"/>
      <c r="C127" s="288" t="s">
        <v>337</v>
      </c>
      <c r="D127" s="325" t="s">
        <v>385</v>
      </c>
      <c r="E127" s="288" t="s">
        <v>337</v>
      </c>
      <c r="F127" s="296" t="s">
        <v>331</v>
      </c>
      <c r="G127" s="289"/>
      <c r="H127" s="289"/>
      <c r="I127" s="289"/>
      <c r="J127" s="289"/>
      <c r="K127" s="288" t="s">
        <v>386</v>
      </c>
      <c r="L127" s="294"/>
      <c r="M127" s="288" t="s">
        <v>356</v>
      </c>
      <c r="N127" s="288">
        <v>2011</v>
      </c>
      <c r="O127" s="334"/>
      <c r="P127" s="334"/>
      <c r="Q127" s="334"/>
      <c r="R127" s="334"/>
      <c r="S127" s="334"/>
      <c r="T127" s="288" t="s">
        <v>81</v>
      </c>
      <c r="U127" s="289"/>
      <c r="V127" s="289"/>
      <c r="W127" s="289"/>
      <c r="X127" s="289"/>
      <c r="Y127" s="289"/>
      <c r="Z127" s="289"/>
      <c r="AA127" s="289"/>
      <c r="AB127" s="289"/>
      <c r="AC127" s="289"/>
      <c r="AD127" s="289"/>
      <c r="AE127" s="289"/>
      <c r="AF127" s="289"/>
      <c r="AG127" s="289"/>
      <c r="AH127" s="289"/>
      <c r="AI127" s="289"/>
      <c r="AJ127" s="289"/>
      <c r="AK127" s="289"/>
      <c r="AL127" s="288" t="s">
        <v>81</v>
      </c>
      <c r="AM127" s="288">
        <v>2011</v>
      </c>
      <c r="AN127" s="289"/>
      <c r="AO127" s="289"/>
      <c r="AP127" s="289"/>
      <c r="AQ127" s="322">
        <v>15719000</v>
      </c>
      <c r="AR127" s="288" t="s">
        <v>693</v>
      </c>
      <c r="AS127" s="327" t="s">
        <v>72</v>
      </c>
      <c r="AT127" s="288" t="s">
        <v>647</v>
      </c>
      <c r="AU127" s="289"/>
      <c r="AV127" s="288"/>
      <c r="AW127" s="354"/>
      <c r="AX127" s="176"/>
      <c r="AY127" s="176"/>
      <c r="BA127" s="485" t="str">
        <f t="shared" si="1"/>
        <v>0</v>
      </c>
    </row>
    <row r="128" spans="1:53" s="166" customFormat="1" ht="30" hidden="1" customHeight="1" x14ac:dyDescent="0.2">
      <c r="A128" s="288">
        <v>105</v>
      </c>
      <c r="B128" s="294"/>
      <c r="C128" s="288"/>
      <c r="D128" s="337" t="s">
        <v>706</v>
      </c>
      <c r="E128" s="288"/>
      <c r="F128" s="288" t="s">
        <v>498</v>
      </c>
      <c r="G128" s="289"/>
      <c r="H128" s="289"/>
      <c r="I128" s="289"/>
      <c r="J128" s="289"/>
      <c r="K128" s="288"/>
      <c r="L128" s="294"/>
      <c r="M128" s="288" t="s">
        <v>356</v>
      </c>
      <c r="N128" s="288">
        <v>2012</v>
      </c>
      <c r="O128" s="334"/>
      <c r="P128" s="334"/>
      <c r="Q128" s="334"/>
      <c r="R128" s="334"/>
      <c r="S128" s="334"/>
      <c r="T128" s="288" t="s">
        <v>81</v>
      </c>
      <c r="U128" s="289"/>
      <c r="V128" s="289"/>
      <c r="W128" s="289"/>
      <c r="X128" s="289"/>
      <c r="Y128" s="289"/>
      <c r="Z128" s="289"/>
      <c r="AA128" s="289"/>
      <c r="AB128" s="289"/>
      <c r="AC128" s="289"/>
      <c r="AD128" s="289"/>
      <c r="AE128" s="289"/>
      <c r="AF128" s="289"/>
      <c r="AG128" s="289"/>
      <c r="AH128" s="289"/>
      <c r="AI128" s="289"/>
      <c r="AJ128" s="289"/>
      <c r="AK128" s="289"/>
      <c r="AL128" s="288" t="s">
        <v>81</v>
      </c>
      <c r="AM128" s="288">
        <v>2012</v>
      </c>
      <c r="AN128" s="288" t="s">
        <v>723</v>
      </c>
      <c r="AO128" s="289"/>
      <c r="AP128" s="289"/>
      <c r="AQ128" s="322"/>
      <c r="AR128" s="288" t="s">
        <v>421</v>
      </c>
      <c r="AS128" s="327"/>
      <c r="AT128" s="288" t="s">
        <v>721</v>
      </c>
      <c r="AU128" s="288" t="s">
        <v>646</v>
      </c>
      <c r="AV128" s="288" t="s">
        <v>421</v>
      </c>
      <c r="AW128" s="356" t="s">
        <v>720</v>
      </c>
      <c r="AX128" s="176"/>
      <c r="AY128" s="176"/>
      <c r="BA128" s="485">
        <f t="shared" si="1"/>
        <v>0</v>
      </c>
    </row>
    <row r="129" spans="1:53" s="166" customFormat="1" ht="30" hidden="1" customHeight="1" x14ac:dyDescent="0.2">
      <c r="A129" s="288">
        <v>106</v>
      </c>
      <c r="B129" s="294"/>
      <c r="C129" s="288"/>
      <c r="D129" s="337" t="s">
        <v>706</v>
      </c>
      <c r="E129" s="288"/>
      <c r="F129" s="288" t="s">
        <v>179</v>
      </c>
      <c r="G129" s="289"/>
      <c r="H129" s="289"/>
      <c r="I129" s="289"/>
      <c r="J129" s="289"/>
      <c r="K129" s="300" t="s">
        <v>717</v>
      </c>
      <c r="L129" s="294"/>
      <c r="M129" s="288" t="s">
        <v>714</v>
      </c>
      <c r="N129" s="288">
        <v>2012</v>
      </c>
      <c r="O129" s="334"/>
      <c r="P129" s="334"/>
      <c r="Q129" s="334"/>
      <c r="R129" s="334"/>
      <c r="S129" s="334"/>
      <c r="T129" s="288" t="s">
        <v>81</v>
      </c>
      <c r="U129" s="289"/>
      <c r="V129" s="289"/>
      <c r="W129" s="289"/>
      <c r="X129" s="289"/>
      <c r="Y129" s="289"/>
      <c r="Z129" s="289"/>
      <c r="AA129" s="289"/>
      <c r="AB129" s="289"/>
      <c r="AC129" s="289"/>
      <c r="AD129" s="289"/>
      <c r="AE129" s="289"/>
      <c r="AF129" s="289"/>
      <c r="AG129" s="289"/>
      <c r="AH129" s="289"/>
      <c r="AI129" s="289"/>
      <c r="AJ129" s="289"/>
      <c r="AK129" s="289"/>
      <c r="AL129" s="288" t="s">
        <v>81</v>
      </c>
      <c r="AM129" s="288">
        <v>2012</v>
      </c>
      <c r="AN129" s="288" t="s">
        <v>724</v>
      </c>
      <c r="AO129" s="289"/>
      <c r="AP129" s="289"/>
      <c r="AQ129" s="322">
        <v>27500000</v>
      </c>
      <c r="AR129" s="288" t="s">
        <v>421</v>
      </c>
      <c r="AS129" s="327"/>
      <c r="AT129" s="288" t="s">
        <v>721</v>
      </c>
      <c r="AU129" s="288" t="s">
        <v>646</v>
      </c>
      <c r="AV129" s="288" t="s">
        <v>421</v>
      </c>
      <c r="AW129" s="354"/>
      <c r="AX129" s="176"/>
      <c r="AY129" s="176"/>
      <c r="BA129" s="485" t="str">
        <f t="shared" si="1"/>
        <v>0</v>
      </c>
    </row>
    <row r="130" spans="1:53" s="166" customFormat="1" ht="30" hidden="1" customHeight="1" x14ac:dyDescent="0.2">
      <c r="A130" s="288">
        <v>107</v>
      </c>
      <c r="B130" s="294"/>
      <c r="C130" s="288"/>
      <c r="D130" s="337" t="s">
        <v>707</v>
      </c>
      <c r="E130" s="288"/>
      <c r="F130" s="288" t="s">
        <v>179</v>
      </c>
      <c r="G130" s="289"/>
      <c r="H130" s="289"/>
      <c r="I130" s="289"/>
      <c r="J130" s="289"/>
      <c r="K130" s="300" t="s">
        <v>718</v>
      </c>
      <c r="L130" s="294"/>
      <c r="M130" s="288" t="s">
        <v>341</v>
      </c>
      <c r="N130" s="288">
        <v>2012</v>
      </c>
      <c r="O130" s="334"/>
      <c r="P130" s="334"/>
      <c r="Q130" s="334"/>
      <c r="R130" s="334"/>
      <c r="S130" s="334"/>
      <c r="T130" s="288" t="s">
        <v>81</v>
      </c>
      <c r="U130" s="289"/>
      <c r="V130" s="289"/>
      <c r="W130" s="289"/>
      <c r="X130" s="289"/>
      <c r="Y130" s="289"/>
      <c r="Z130" s="289"/>
      <c r="AA130" s="289"/>
      <c r="AB130" s="289"/>
      <c r="AC130" s="289"/>
      <c r="AD130" s="289"/>
      <c r="AE130" s="289"/>
      <c r="AF130" s="289"/>
      <c r="AG130" s="289"/>
      <c r="AH130" s="289"/>
      <c r="AI130" s="289"/>
      <c r="AJ130" s="289"/>
      <c r="AK130" s="289"/>
      <c r="AL130" s="288" t="s">
        <v>81</v>
      </c>
      <c r="AM130" s="288">
        <v>2012</v>
      </c>
      <c r="AN130" s="288" t="s">
        <v>724</v>
      </c>
      <c r="AO130" s="289"/>
      <c r="AP130" s="289"/>
      <c r="AQ130" s="322">
        <v>19800000</v>
      </c>
      <c r="AR130" s="288" t="s">
        <v>421</v>
      </c>
      <c r="AS130" s="327"/>
      <c r="AT130" s="288" t="s">
        <v>721</v>
      </c>
      <c r="AU130" s="288" t="s">
        <v>646</v>
      </c>
      <c r="AV130" s="288" t="s">
        <v>421</v>
      </c>
      <c r="AW130" s="354"/>
      <c r="AX130" s="176"/>
      <c r="AY130" s="176"/>
      <c r="BA130" s="485" t="str">
        <f t="shared" si="1"/>
        <v>0</v>
      </c>
    </row>
    <row r="131" spans="1:53" s="166" customFormat="1" ht="30" hidden="1" customHeight="1" x14ac:dyDescent="0.2">
      <c r="A131" s="288">
        <v>108</v>
      </c>
      <c r="B131" s="294"/>
      <c r="C131" s="288"/>
      <c r="D131" s="337" t="s">
        <v>708</v>
      </c>
      <c r="E131" s="288"/>
      <c r="F131" s="288" t="s">
        <v>712</v>
      </c>
      <c r="G131" s="289"/>
      <c r="H131" s="289"/>
      <c r="I131" s="289"/>
      <c r="J131" s="289"/>
      <c r="K131" s="300"/>
      <c r="L131" s="294"/>
      <c r="M131" s="288" t="s">
        <v>715</v>
      </c>
      <c r="N131" s="288">
        <v>2012</v>
      </c>
      <c r="O131" s="334"/>
      <c r="P131" s="334"/>
      <c r="Q131" s="334"/>
      <c r="R131" s="334"/>
      <c r="S131" s="334"/>
      <c r="T131" s="288" t="s">
        <v>81</v>
      </c>
      <c r="U131" s="289"/>
      <c r="V131" s="289"/>
      <c r="W131" s="289"/>
      <c r="X131" s="289"/>
      <c r="Y131" s="289"/>
      <c r="Z131" s="289"/>
      <c r="AA131" s="289"/>
      <c r="AB131" s="289"/>
      <c r="AC131" s="289"/>
      <c r="AD131" s="289"/>
      <c r="AE131" s="289"/>
      <c r="AF131" s="289"/>
      <c r="AG131" s="289"/>
      <c r="AH131" s="289"/>
      <c r="AI131" s="289"/>
      <c r="AJ131" s="289"/>
      <c r="AK131" s="289"/>
      <c r="AL131" s="288" t="s">
        <v>81</v>
      </c>
      <c r="AM131" s="288">
        <v>2012</v>
      </c>
      <c r="AN131" s="288" t="s">
        <v>712</v>
      </c>
      <c r="AO131" s="289"/>
      <c r="AP131" s="289"/>
      <c r="AQ131" s="322">
        <v>29370000</v>
      </c>
      <c r="AR131" s="288" t="s">
        <v>421</v>
      </c>
      <c r="AS131" s="327"/>
      <c r="AT131" s="288" t="s">
        <v>722</v>
      </c>
      <c r="AU131" s="288" t="s">
        <v>646</v>
      </c>
      <c r="AV131" s="288" t="s">
        <v>421</v>
      </c>
      <c r="AW131" s="354"/>
      <c r="AX131" s="176"/>
      <c r="AY131" s="176"/>
      <c r="BA131" s="485" t="str">
        <f t="shared" si="1"/>
        <v>0</v>
      </c>
    </row>
    <row r="132" spans="1:53" s="166" customFormat="1" ht="30" hidden="1" customHeight="1" x14ac:dyDescent="0.2">
      <c r="A132" s="288">
        <v>110</v>
      </c>
      <c r="B132" s="294"/>
      <c r="C132" s="288"/>
      <c r="D132" s="321" t="s">
        <v>710</v>
      </c>
      <c r="E132" s="288"/>
      <c r="F132" s="288" t="s">
        <v>331</v>
      </c>
      <c r="G132" s="289"/>
      <c r="H132" s="289"/>
      <c r="I132" s="289"/>
      <c r="J132" s="289"/>
      <c r="K132" s="300"/>
      <c r="L132" s="294"/>
      <c r="M132" s="288" t="s">
        <v>341</v>
      </c>
      <c r="N132" s="288">
        <v>2012</v>
      </c>
      <c r="O132" s="334"/>
      <c r="P132" s="334"/>
      <c r="Q132" s="334"/>
      <c r="R132" s="334"/>
      <c r="S132" s="334"/>
      <c r="T132" s="288" t="s">
        <v>81</v>
      </c>
      <c r="U132" s="289"/>
      <c r="V132" s="289"/>
      <c r="W132" s="289"/>
      <c r="X132" s="289"/>
      <c r="Y132" s="289"/>
      <c r="Z132" s="289"/>
      <c r="AA132" s="289"/>
      <c r="AB132" s="289"/>
      <c r="AC132" s="289"/>
      <c r="AD132" s="289"/>
      <c r="AE132" s="289"/>
      <c r="AF132" s="289"/>
      <c r="AG132" s="289"/>
      <c r="AH132" s="289"/>
      <c r="AI132" s="289"/>
      <c r="AJ132" s="289"/>
      <c r="AK132" s="289"/>
      <c r="AL132" s="288" t="s">
        <v>81</v>
      </c>
      <c r="AM132" s="288">
        <v>2012</v>
      </c>
      <c r="AN132" s="288" t="s">
        <v>725</v>
      </c>
      <c r="AO132" s="289"/>
      <c r="AP132" s="289"/>
      <c r="AQ132" s="322">
        <v>16885000</v>
      </c>
      <c r="AR132" s="288" t="s">
        <v>421</v>
      </c>
      <c r="AS132" s="327"/>
      <c r="AT132" s="288" t="s">
        <v>759</v>
      </c>
      <c r="AU132" s="288" t="s">
        <v>646</v>
      </c>
      <c r="AV132" s="288" t="s">
        <v>421</v>
      </c>
      <c r="AW132" s="354"/>
      <c r="AX132" s="176"/>
      <c r="AY132" s="176"/>
      <c r="BA132" s="485" t="str">
        <f t="shared" si="1"/>
        <v>0</v>
      </c>
    </row>
    <row r="133" spans="1:53" s="166" customFormat="1" ht="30" hidden="1" customHeight="1" x14ac:dyDescent="0.2">
      <c r="A133" s="288">
        <v>111</v>
      </c>
      <c r="B133" s="294"/>
      <c r="C133" s="288"/>
      <c r="D133" s="299" t="s">
        <v>711</v>
      </c>
      <c r="E133" s="288"/>
      <c r="F133" s="288" t="s">
        <v>331</v>
      </c>
      <c r="G133" s="289"/>
      <c r="H133" s="289"/>
      <c r="I133" s="289"/>
      <c r="J133" s="289"/>
      <c r="K133" s="300" t="s">
        <v>719</v>
      </c>
      <c r="L133" s="294"/>
      <c r="M133" s="288" t="s">
        <v>341</v>
      </c>
      <c r="N133" s="288">
        <v>2012</v>
      </c>
      <c r="O133" s="334"/>
      <c r="P133" s="334"/>
      <c r="Q133" s="334"/>
      <c r="R133" s="334"/>
      <c r="S133" s="334"/>
      <c r="T133" s="288" t="s">
        <v>81</v>
      </c>
      <c r="U133" s="289"/>
      <c r="V133" s="289"/>
      <c r="W133" s="289"/>
      <c r="X133" s="289"/>
      <c r="Y133" s="289"/>
      <c r="Z133" s="289"/>
      <c r="AA133" s="289"/>
      <c r="AB133" s="289"/>
      <c r="AC133" s="289"/>
      <c r="AD133" s="289"/>
      <c r="AE133" s="289"/>
      <c r="AF133" s="289"/>
      <c r="AG133" s="289"/>
      <c r="AH133" s="289"/>
      <c r="AI133" s="289"/>
      <c r="AJ133" s="289"/>
      <c r="AK133" s="289"/>
      <c r="AL133" s="288" t="s">
        <v>81</v>
      </c>
      <c r="AM133" s="288">
        <v>2012</v>
      </c>
      <c r="AN133" s="288" t="s">
        <v>725</v>
      </c>
      <c r="AO133" s="289"/>
      <c r="AP133" s="289"/>
      <c r="AQ133" s="322">
        <v>15840000</v>
      </c>
      <c r="AR133" s="288" t="s">
        <v>421</v>
      </c>
      <c r="AS133" s="327"/>
      <c r="AT133" s="288" t="s">
        <v>759</v>
      </c>
      <c r="AU133" s="288" t="s">
        <v>646</v>
      </c>
      <c r="AV133" s="288" t="s">
        <v>421</v>
      </c>
      <c r="AW133" s="354"/>
      <c r="AX133" s="176"/>
      <c r="AY133" s="176"/>
      <c r="BA133" s="485" t="str">
        <f t="shared" si="1"/>
        <v>0</v>
      </c>
    </row>
    <row r="134" spans="1:53" hidden="1" x14ac:dyDescent="0.2">
      <c r="A134" s="288">
        <v>112</v>
      </c>
      <c r="B134" s="466"/>
      <c r="C134" s="288"/>
      <c r="D134" s="464" t="s">
        <v>756</v>
      </c>
      <c r="E134" s="288"/>
      <c r="F134" s="296" t="s">
        <v>331</v>
      </c>
      <c r="G134" s="288"/>
      <c r="H134" s="289"/>
      <c r="I134" s="289"/>
      <c r="J134" s="289"/>
      <c r="K134" s="484"/>
      <c r="L134" s="289"/>
      <c r="M134" s="289"/>
      <c r="N134" s="288">
        <v>2012</v>
      </c>
      <c r="O134" s="334"/>
      <c r="P134" s="334"/>
      <c r="Q134" s="334"/>
      <c r="R134" s="288"/>
      <c r="S134" s="288"/>
      <c r="T134" s="288" t="s">
        <v>81</v>
      </c>
      <c r="U134" s="288"/>
      <c r="V134" s="288"/>
      <c r="W134" s="288"/>
      <c r="X134" s="288"/>
      <c r="Y134" s="288"/>
      <c r="Z134" s="289"/>
      <c r="AA134" s="288"/>
      <c r="AB134" s="289"/>
      <c r="AC134" s="289"/>
      <c r="AD134" s="289"/>
      <c r="AE134" s="289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9"/>
      <c r="AP134" s="289"/>
      <c r="AQ134" s="292">
        <v>45500000</v>
      </c>
      <c r="AR134" s="288">
        <v>2012</v>
      </c>
      <c r="AS134" s="289"/>
      <c r="AT134" s="289"/>
      <c r="AU134" s="289"/>
      <c r="AV134" s="288" t="s">
        <v>421</v>
      </c>
      <c r="AW134" s="214"/>
      <c r="AX134" s="159"/>
      <c r="AY134" s="159"/>
      <c r="BA134" s="485" t="str">
        <f t="shared" si="1"/>
        <v>0</v>
      </c>
    </row>
    <row r="135" spans="1:53" hidden="1" x14ac:dyDescent="0.2">
      <c r="A135" s="288">
        <v>113</v>
      </c>
      <c r="B135" s="465"/>
      <c r="C135" s="463"/>
      <c r="D135" s="464" t="s">
        <v>899</v>
      </c>
      <c r="E135" s="288"/>
      <c r="F135" s="296" t="s">
        <v>352</v>
      </c>
      <c r="G135" s="288"/>
      <c r="H135" s="289"/>
      <c r="I135" s="289"/>
      <c r="J135" s="289"/>
      <c r="K135" s="484"/>
      <c r="L135" s="289"/>
      <c r="M135" s="288" t="s">
        <v>341</v>
      </c>
      <c r="N135" s="288">
        <v>2013</v>
      </c>
      <c r="O135" s="334"/>
      <c r="P135" s="334"/>
      <c r="Q135" s="334"/>
      <c r="R135" s="288"/>
      <c r="S135" s="288"/>
      <c r="T135" s="288" t="s">
        <v>81</v>
      </c>
      <c r="U135" s="288"/>
      <c r="V135" s="288"/>
      <c r="W135" s="288"/>
      <c r="X135" s="288"/>
      <c r="Y135" s="288"/>
      <c r="Z135" s="289"/>
      <c r="AA135" s="288"/>
      <c r="AB135" s="289"/>
      <c r="AC135" s="289"/>
      <c r="AD135" s="289"/>
      <c r="AE135" s="289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9"/>
      <c r="AP135" s="289"/>
      <c r="AQ135" s="292">
        <v>5860000</v>
      </c>
      <c r="AR135" s="288"/>
      <c r="AS135" s="289"/>
      <c r="AT135" s="289"/>
      <c r="AU135" s="289"/>
      <c r="AV135" s="288" t="s">
        <v>421</v>
      </c>
      <c r="AW135" s="214"/>
      <c r="AX135" s="159"/>
      <c r="AY135" s="159"/>
      <c r="BA135" s="485" t="str">
        <f t="shared" si="1"/>
        <v>0</v>
      </c>
    </row>
    <row r="136" spans="1:53" hidden="1" x14ac:dyDescent="0.2">
      <c r="A136" s="288">
        <v>114</v>
      </c>
      <c r="B136" s="465"/>
      <c r="C136" s="463"/>
      <c r="D136" s="464" t="s">
        <v>900</v>
      </c>
      <c r="E136" s="288"/>
      <c r="F136" s="296" t="s">
        <v>331</v>
      </c>
      <c r="G136" s="288"/>
      <c r="H136" s="289"/>
      <c r="I136" s="289"/>
      <c r="J136" s="289"/>
      <c r="K136" s="484"/>
      <c r="L136" s="289"/>
      <c r="M136" s="288" t="s">
        <v>341</v>
      </c>
      <c r="N136" s="288">
        <v>2013</v>
      </c>
      <c r="O136" s="334"/>
      <c r="P136" s="334"/>
      <c r="Q136" s="334"/>
      <c r="R136" s="288"/>
      <c r="S136" s="288"/>
      <c r="T136" s="288" t="s">
        <v>81</v>
      </c>
      <c r="U136" s="288"/>
      <c r="V136" s="288"/>
      <c r="W136" s="288"/>
      <c r="X136" s="288"/>
      <c r="Y136" s="288"/>
      <c r="Z136" s="289"/>
      <c r="AA136" s="288"/>
      <c r="AB136" s="289"/>
      <c r="AC136" s="289"/>
      <c r="AD136" s="289"/>
      <c r="AE136" s="289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9"/>
      <c r="AP136" s="289"/>
      <c r="AQ136" s="292">
        <v>4420000</v>
      </c>
      <c r="AR136" s="288"/>
      <c r="AS136" s="289"/>
      <c r="AT136" s="289"/>
      <c r="AU136" s="289"/>
      <c r="AV136" s="288" t="s">
        <v>421</v>
      </c>
      <c r="AW136" s="214"/>
      <c r="AX136" s="159"/>
      <c r="AY136" s="159"/>
      <c r="BA136" s="485" t="str">
        <f t="shared" si="1"/>
        <v>0</v>
      </c>
    </row>
    <row r="137" spans="1:53" hidden="1" x14ac:dyDescent="0.2">
      <c r="A137" s="288">
        <v>115</v>
      </c>
      <c r="B137" s="465"/>
      <c r="C137" s="463"/>
      <c r="D137" s="464" t="s">
        <v>901</v>
      </c>
      <c r="E137" s="288"/>
      <c r="F137" s="296" t="s">
        <v>349</v>
      </c>
      <c r="G137" s="288"/>
      <c r="H137" s="289"/>
      <c r="I137" s="289"/>
      <c r="J137" s="289"/>
      <c r="K137" s="484"/>
      <c r="L137" s="289"/>
      <c r="M137" s="289"/>
      <c r="N137" s="288">
        <v>2013</v>
      </c>
      <c r="O137" s="334"/>
      <c r="P137" s="334"/>
      <c r="Q137" s="334"/>
      <c r="R137" s="288"/>
      <c r="S137" s="288"/>
      <c r="T137" s="288" t="s">
        <v>81</v>
      </c>
      <c r="U137" s="288"/>
      <c r="V137" s="288"/>
      <c r="W137" s="288"/>
      <c r="X137" s="288"/>
      <c r="Y137" s="288"/>
      <c r="Z137" s="289"/>
      <c r="AA137" s="288"/>
      <c r="AB137" s="289"/>
      <c r="AC137" s="289"/>
      <c r="AD137" s="289"/>
      <c r="AE137" s="289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9"/>
      <c r="AP137" s="289"/>
      <c r="AQ137" s="292">
        <v>14945803.312527647</v>
      </c>
      <c r="AR137" s="288"/>
      <c r="AS137" s="289"/>
      <c r="AT137" s="289"/>
      <c r="AU137" s="289"/>
      <c r="AV137" s="288" t="s">
        <v>421</v>
      </c>
      <c r="AW137" s="214"/>
      <c r="AX137" s="159"/>
      <c r="AY137" s="159"/>
      <c r="BA137" s="485" t="str">
        <f t="shared" si="1"/>
        <v>0</v>
      </c>
    </row>
    <row r="138" spans="1:53" hidden="1" x14ac:dyDescent="0.2">
      <c r="A138" s="288">
        <v>116</v>
      </c>
      <c r="B138" s="465"/>
      <c r="C138" s="463"/>
      <c r="D138" s="464" t="s">
        <v>902</v>
      </c>
      <c r="E138" s="288"/>
      <c r="F138" s="296" t="s">
        <v>361</v>
      </c>
      <c r="G138" s="288"/>
      <c r="H138" s="289"/>
      <c r="I138" s="289"/>
      <c r="J138" s="289"/>
      <c r="K138" s="484"/>
      <c r="L138" s="289"/>
      <c r="M138" s="289"/>
      <c r="N138" s="288">
        <v>2013</v>
      </c>
      <c r="O138" s="334"/>
      <c r="P138" s="334"/>
      <c r="Q138" s="334"/>
      <c r="R138" s="288"/>
      <c r="S138" s="288"/>
      <c r="T138" s="288" t="s">
        <v>81</v>
      </c>
      <c r="U138" s="288"/>
      <c r="V138" s="288"/>
      <c r="W138" s="288"/>
      <c r="X138" s="288"/>
      <c r="Y138" s="288"/>
      <c r="Z138" s="289"/>
      <c r="AA138" s="288"/>
      <c r="AB138" s="289"/>
      <c r="AC138" s="289"/>
      <c r="AD138" s="289"/>
      <c r="AE138" s="289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9"/>
      <c r="AP138" s="289"/>
      <c r="AQ138" s="292">
        <v>9474196.6874723546</v>
      </c>
      <c r="AR138" s="288"/>
      <c r="AS138" s="289"/>
      <c r="AT138" s="289"/>
      <c r="AU138" s="289"/>
      <c r="AV138" s="288" t="s">
        <v>421</v>
      </c>
      <c r="AW138" s="214"/>
      <c r="AX138" s="159"/>
      <c r="AY138" s="159"/>
      <c r="BA138" s="485" t="str">
        <f t="shared" si="1"/>
        <v>0</v>
      </c>
    </row>
    <row r="139" spans="1:53" hidden="1" x14ac:dyDescent="0.2">
      <c r="A139" s="288">
        <v>117</v>
      </c>
      <c r="B139" s="465"/>
      <c r="C139" s="463"/>
      <c r="D139" s="464" t="s">
        <v>903</v>
      </c>
      <c r="E139" s="288"/>
      <c r="F139" s="288" t="s">
        <v>712</v>
      </c>
      <c r="G139" s="288"/>
      <c r="H139" s="289"/>
      <c r="I139" s="289"/>
      <c r="J139" s="289"/>
      <c r="K139" s="484"/>
      <c r="L139" s="289"/>
      <c r="M139" s="289"/>
      <c r="N139" s="288">
        <v>2013</v>
      </c>
      <c r="O139" s="334"/>
      <c r="P139" s="334"/>
      <c r="Q139" s="334"/>
      <c r="R139" s="288"/>
      <c r="S139" s="288"/>
      <c r="T139" s="288" t="s">
        <v>81</v>
      </c>
      <c r="U139" s="288"/>
      <c r="V139" s="288"/>
      <c r="W139" s="288"/>
      <c r="X139" s="288"/>
      <c r="Y139" s="288"/>
      <c r="Z139" s="289"/>
      <c r="AA139" s="288"/>
      <c r="AB139" s="289"/>
      <c r="AC139" s="289"/>
      <c r="AD139" s="289"/>
      <c r="AE139" s="289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9"/>
      <c r="AP139" s="289"/>
      <c r="AQ139" s="292">
        <v>19855000</v>
      </c>
      <c r="AR139" s="288"/>
      <c r="AS139" s="289"/>
      <c r="AT139" s="289"/>
      <c r="AU139" s="289"/>
      <c r="AV139" s="288" t="s">
        <v>421</v>
      </c>
      <c r="AW139" s="214"/>
      <c r="AX139" s="159"/>
      <c r="AY139" s="159"/>
      <c r="BA139" s="485" t="str">
        <f t="shared" si="1"/>
        <v>0</v>
      </c>
    </row>
    <row r="140" spans="1:53" hidden="1" x14ac:dyDescent="0.2">
      <c r="A140" s="463"/>
      <c r="B140" s="465"/>
      <c r="C140" s="463"/>
      <c r="D140" s="464" t="s">
        <v>893</v>
      </c>
      <c r="E140" s="288"/>
      <c r="F140" s="288" t="s">
        <v>712</v>
      </c>
      <c r="G140" s="288"/>
      <c r="H140" s="289"/>
      <c r="I140" s="289"/>
      <c r="J140" s="289"/>
      <c r="K140" s="484"/>
      <c r="L140" s="289"/>
      <c r="M140" s="289"/>
      <c r="N140" s="288">
        <v>2013</v>
      </c>
      <c r="O140" s="334"/>
      <c r="P140" s="334"/>
      <c r="Q140" s="334"/>
      <c r="R140" s="288"/>
      <c r="S140" s="288"/>
      <c r="T140" s="288" t="s">
        <v>81</v>
      </c>
      <c r="U140" s="288"/>
      <c r="V140" s="288"/>
      <c r="W140" s="288"/>
      <c r="X140" s="288"/>
      <c r="Y140" s="288"/>
      <c r="Z140" s="289"/>
      <c r="AA140" s="288"/>
      <c r="AB140" s="289"/>
      <c r="AC140" s="289"/>
      <c r="AD140" s="289"/>
      <c r="AE140" s="289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9"/>
      <c r="AP140" s="289"/>
      <c r="AQ140" s="292">
        <v>45240186.949704498</v>
      </c>
      <c r="AR140" s="288"/>
      <c r="AS140" s="289"/>
      <c r="AT140" s="289"/>
      <c r="AU140" s="289"/>
      <c r="AV140" s="288"/>
      <c r="AW140" s="214"/>
      <c r="AX140" s="159"/>
      <c r="AY140" s="159"/>
      <c r="BA140" s="485" t="str">
        <f t="shared" si="1"/>
        <v>0</v>
      </c>
    </row>
    <row r="141" spans="1:53" hidden="1" x14ac:dyDescent="0.2">
      <c r="A141" s="288"/>
      <c r="B141" s="293"/>
      <c r="C141" s="288"/>
      <c r="D141" s="464"/>
      <c r="E141" s="288"/>
      <c r="F141" s="296"/>
      <c r="G141" s="288"/>
      <c r="H141" s="289"/>
      <c r="I141" s="289"/>
      <c r="J141" s="289"/>
      <c r="K141" s="484"/>
      <c r="L141" s="289"/>
      <c r="M141" s="289"/>
      <c r="N141" s="288"/>
      <c r="O141" s="334"/>
      <c r="P141" s="334"/>
      <c r="Q141" s="334"/>
      <c r="R141" s="288"/>
      <c r="S141" s="288"/>
      <c r="T141" s="288"/>
      <c r="U141" s="288"/>
      <c r="V141" s="288"/>
      <c r="W141" s="288"/>
      <c r="X141" s="288"/>
      <c r="Y141" s="288"/>
      <c r="Z141" s="289"/>
      <c r="AA141" s="288"/>
      <c r="AB141" s="289"/>
      <c r="AC141" s="289"/>
      <c r="AD141" s="289"/>
      <c r="AE141" s="289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9"/>
      <c r="AP141" s="289"/>
      <c r="AQ141" s="292"/>
      <c r="AR141" s="288"/>
      <c r="AS141" s="289"/>
      <c r="AT141" s="289"/>
      <c r="AU141" s="289"/>
      <c r="AV141" s="288"/>
      <c r="AW141" s="214"/>
      <c r="AX141" s="159"/>
      <c r="AY141" s="159"/>
      <c r="BA141" s="485">
        <f t="shared" ref="BA141:BA166" si="2">IF(AQ141&lt;300000,AQ141,"0")</f>
        <v>0</v>
      </c>
    </row>
    <row r="142" spans="1:53" hidden="1" x14ac:dyDescent="0.2">
      <c r="A142" s="288"/>
      <c r="B142" s="293"/>
      <c r="C142" s="288"/>
      <c r="D142" s="288"/>
      <c r="E142" s="288"/>
      <c r="F142" s="288"/>
      <c r="G142" s="303"/>
      <c r="H142" s="303"/>
      <c r="I142" s="303"/>
      <c r="J142" s="303"/>
      <c r="K142" s="288"/>
      <c r="L142" s="293"/>
      <c r="M142" s="288"/>
      <c r="N142" s="288"/>
      <c r="O142" s="332"/>
      <c r="P142" s="332"/>
      <c r="Q142" s="332"/>
      <c r="R142" s="332"/>
      <c r="S142" s="332"/>
      <c r="T142" s="288"/>
      <c r="U142" s="303"/>
      <c r="V142" s="303"/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303"/>
      <c r="AH142" s="303"/>
      <c r="AI142" s="303"/>
      <c r="AJ142" s="303"/>
      <c r="AK142" s="303"/>
      <c r="AL142" s="288"/>
      <c r="AM142" s="288"/>
      <c r="AN142" s="303"/>
      <c r="AO142" s="303"/>
      <c r="AP142" s="303"/>
      <c r="AQ142" s="314"/>
      <c r="AR142" s="288"/>
      <c r="AS142" s="327"/>
      <c r="AT142" s="288"/>
      <c r="AU142" s="331"/>
      <c r="AV142" s="288"/>
      <c r="AW142" s="214"/>
      <c r="AX142" s="159"/>
      <c r="AY142" s="159"/>
      <c r="BA142" s="485">
        <f t="shared" si="2"/>
        <v>0</v>
      </c>
    </row>
    <row r="143" spans="1:53" hidden="1" x14ac:dyDescent="0.2">
      <c r="A143" s="288"/>
      <c r="B143" s="293"/>
      <c r="C143" s="329"/>
      <c r="D143" s="293"/>
      <c r="E143" s="329"/>
      <c r="F143" s="293"/>
      <c r="G143" s="293"/>
      <c r="H143" s="293"/>
      <c r="I143" s="293"/>
      <c r="J143" s="293"/>
      <c r="K143" s="293"/>
      <c r="L143" s="293"/>
      <c r="M143" s="329"/>
      <c r="N143" s="293"/>
      <c r="O143" s="293"/>
      <c r="P143" s="293"/>
      <c r="Q143" s="293"/>
      <c r="R143" s="293"/>
      <c r="S143" s="293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293"/>
      <c r="AL143" s="293"/>
      <c r="AM143" s="293"/>
      <c r="AN143" s="293"/>
      <c r="AO143" s="293"/>
      <c r="AP143" s="293"/>
      <c r="AQ143" s="293"/>
      <c r="AR143" s="329"/>
      <c r="AS143" s="293"/>
      <c r="AT143" s="329"/>
      <c r="AU143" s="293"/>
      <c r="AV143" s="329"/>
      <c r="AW143" s="220"/>
      <c r="AX143" s="7"/>
      <c r="AY143" s="7"/>
      <c r="BA143" s="485">
        <f t="shared" si="2"/>
        <v>0</v>
      </c>
    </row>
    <row r="144" spans="1:53" hidden="1" x14ac:dyDescent="0.2">
      <c r="A144" s="288"/>
      <c r="B144" s="293"/>
      <c r="C144" s="329"/>
      <c r="D144" s="293"/>
      <c r="E144" s="329"/>
      <c r="F144" s="293"/>
      <c r="G144" s="293"/>
      <c r="H144" s="293"/>
      <c r="I144" s="293"/>
      <c r="J144" s="293"/>
      <c r="K144" s="293"/>
      <c r="L144" s="293"/>
      <c r="M144" s="329"/>
      <c r="N144" s="293"/>
      <c r="O144" s="293"/>
      <c r="P144" s="293"/>
      <c r="Q144" s="293"/>
      <c r="R144" s="293"/>
      <c r="S144" s="293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293"/>
      <c r="AL144" s="293"/>
      <c r="AM144" s="293"/>
      <c r="AN144" s="293"/>
      <c r="AO144" s="293"/>
      <c r="AP144" s="293"/>
      <c r="AQ144" s="293"/>
      <c r="AR144" s="329"/>
      <c r="AS144" s="293"/>
      <c r="AT144" s="329"/>
      <c r="AU144" s="293"/>
      <c r="AV144" s="329"/>
      <c r="AW144" s="220"/>
      <c r="AX144" s="7"/>
      <c r="AY144" s="7"/>
      <c r="BA144" s="485">
        <f t="shared" si="2"/>
        <v>0</v>
      </c>
    </row>
    <row r="145" spans="1:53" hidden="1" x14ac:dyDescent="0.2">
      <c r="A145" s="288"/>
      <c r="B145" s="293"/>
      <c r="C145" s="329"/>
      <c r="D145" s="293"/>
      <c r="E145" s="329"/>
      <c r="F145" s="293"/>
      <c r="G145" s="293"/>
      <c r="H145" s="293"/>
      <c r="I145" s="293"/>
      <c r="J145" s="293"/>
      <c r="K145" s="293"/>
      <c r="L145" s="293"/>
      <c r="M145" s="329"/>
      <c r="N145" s="293"/>
      <c r="O145" s="293"/>
      <c r="P145" s="293"/>
      <c r="Q145" s="293"/>
      <c r="R145" s="293"/>
      <c r="S145" s="293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293"/>
      <c r="AL145" s="293"/>
      <c r="AM145" s="293"/>
      <c r="AN145" s="293"/>
      <c r="AO145" s="293"/>
      <c r="AP145" s="293"/>
      <c r="AQ145" s="293"/>
      <c r="AR145" s="329"/>
      <c r="AS145" s="293"/>
      <c r="AT145" s="329"/>
      <c r="AU145" s="293"/>
      <c r="AV145" s="329"/>
      <c r="AW145" s="220"/>
      <c r="AX145" s="7"/>
      <c r="AY145" s="7"/>
      <c r="BA145" s="485">
        <f t="shared" si="2"/>
        <v>0</v>
      </c>
    </row>
    <row r="146" spans="1:53" hidden="1" x14ac:dyDescent="0.2">
      <c r="A146" s="288"/>
      <c r="B146" s="293"/>
      <c r="C146" s="329"/>
      <c r="D146" s="293"/>
      <c r="E146" s="329"/>
      <c r="F146" s="293"/>
      <c r="G146" s="293"/>
      <c r="H146" s="293"/>
      <c r="I146" s="293"/>
      <c r="J146" s="293"/>
      <c r="K146" s="293"/>
      <c r="L146" s="293"/>
      <c r="M146" s="329"/>
      <c r="N146" s="293"/>
      <c r="O146" s="293"/>
      <c r="P146" s="293"/>
      <c r="Q146" s="293"/>
      <c r="R146" s="293"/>
      <c r="S146" s="293"/>
      <c r="T146" s="293"/>
      <c r="U146" s="293"/>
      <c r="V146" s="293"/>
      <c r="W146" s="293"/>
      <c r="X146" s="293"/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AQ146" s="293"/>
      <c r="AR146" s="329"/>
      <c r="AS146" s="293"/>
      <c r="AT146" s="329"/>
      <c r="AU146" s="293"/>
      <c r="AV146" s="329"/>
      <c r="AW146" s="220"/>
      <c r="AX146" s="7"/>
      <c r="AY146" s="7"/>
      <c r="BA146" s="485">
        <f t="shared" si="2"/>
        <v>0</v>
      </c>
    </row>
    <row r="147" spans="1:53" hidden="1" x14ac:dyDescent="0.2">
      <c r="A147" s="288"/>
      <c r="B147" s="293"/>
      <c r="C147" s="329"/>
      <c r="D147" s="293"/>
      <c r="E147" s="329"/>
      <c r="F147" s="293"/>
      <c r="G147" s="293"/>
      <c r="H147" s="293"/>
      <c r="I147" s="293"/>
      <c r="J147" s="293"/>
      <c r="K147" s="293"/>
      <c r="L147" s="293"/>
      <c r="M147" s="329"/>
      <c r="N147" s="293"/>
      <c r="O147" s="293"/>
      <c r="P147" s="293"/>
      <c r="Q147" s="293"/>
      <c r="R147" s="293"/>
      <c r="S147" s="293"/>
      <c r="T147" s="293"/>
      <c r="U147" s="293"/>
      <c r="V147" s="293"/>
      <c r="W147" s="293"/>
      <c r="X147" s="293"/>
      <c r="Y147" s="293"/>
      <c r="Z147" s="293"/>
      <c r="AA147" s="293"/>
      <c r="AB147" s="293"/>
      <c r="AC147" s="293"/>
      <c r="AD147" s="293"/>
      <c r="AE147" s="293"/>
      <c r="AF147" s="293"/>
      <c r="AG147" s="293"/>
      <c r="AH147" s="293"/>
      <c r="AI147" s="293"/>
      <c r="AJ147" s="293"/>
      <c r="AK147" s="293"/>
      <c r="AL147" s="293"/>
      <c r="AM147" s="293"/>
      <c r="AN147" s="293"/>
      <c r="AO147" s="293"/>
      <c r="AP147" s="293"/>
      <c r="AQ147" s="293"/>
      <c r="AR147" s="329"/>
      <c r="AS147" s="293"/>
      <c r="AT147" s="329"/>
      <c r="AU147" s="293"/>
      <c r="AV147" s="329"/>
      <c r="AW147" s="220"/>
      <c r="AX147" s="7"/>
      <c r="AY147" s="7"/>
      <c r="BA147" s="485">
        <f t="shared" si="2"/>
        <v>0</v>
      </c>
    </row>
    <row r="148" spans="1:53" hidden="1" x14ac:dyDescent="0.2">
      <c r="A148" s="343"/>
      <c r="B148" s="382"/>
      <c r="C148" s="387"/>
      <c r="D148" s="382"/>
      <c r="E148" s="387"/>
      <c r="F148" s="382"/>
      <c r="G148" s="382"/>
      <c r="H148" s="382"/>
      <c r="I148" s="382"/>
      <c r="J148" s="382"/>
      <c r="K148" s="382"/>
      <c r="L148" s="382"/>
      <c r="M148" s="387"/>
      <c r="N148" s="382"/>
      <c r="O148" s="382"/>
      <c r="P148" s="382"/>
      <c r="Q148" s="382"/>
      <c r="R148" s="382"/>
      <c r="S148" s="382"/>
      <c r="T148" s="382"/>
      <c r="U148" s="382"/>
      <c r="V148" s="382"/>
      <c r="W148" s="382"/>
      <c r="X148" s="382"/>
      <c r="Y148" s="382"/>
      <c r="Z148" s="382"/>
      <c r="AA148" s="382"/>
      <c r="AB148" s="382"/>
      <c r="AC148" s="382"/>
      <c r="AD148" s="382"/>
      <c r="AE148" s="382"/>
      <c r="AF148" s="382"/>
      <c r="AG148" s="382"/>
      <c r="AH148" s="382"/>
      <c r="AI148" s="382"/>
      <c r="AJ148" s="382"/>
      <c r="AK148" s="382"/>
      <c r="AL148" s="382"/>
      <c r="AM148" s="382"/>
      <c r="AN148" s="382"/>
      <c r="AO148" s="382"/>
      <c r="AP148" s="382"/>
      <c r="AQ148" s="382"/>
      <c r="AR148" s="387"/>
      <c r="AS148" s="382"/>
      <c r="AT148" s="387"/>
      <c r="AU148" s="382"/>
      <c r="AV148" s="387"/>
      <c r="AW148" s="220"/>
      <c r="AX148" s="7"/>
      <c r="AY148" s="7"/>
      <c r="BA148" s="485">
        <f t="shared" si="2"/>
        <v>0</v>
      </c>
    </row>
    <row r="149" spans="1:53" s="166" customFormat="1" hidden="1" x14ac:dyDescent="0.2">
      <c r="A149" s="288"/>
      <c r="B149" s="294" t="s">
        <v>391</v>
      </c>
      <c r="C149" s="294" t="s">
        <v>391</v>
      </c>
      <c r="D149" s="294"/>
      <c r="E149" s="484"/>
      <c r="F149" s="294"/>
      <c r="G149" s="294"/>
      <c r="H149" s="294"/>
      <c r="I149" s="294"/>
      <c r="J149" s="294"/>
      <c r="K149" s="294"/>
      <c r="L149" s="294"/>
      <c r="M149" s="48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  <c r="AA149" s="294"/>
      <c r="AB149" s="294"/>
      <c r="AC149" s="294"/>
      <c r="AD149" s="294"/>
      <c r="AE149" s="294"/>
      <c r="AF149" s="294"/>
      <c r="AG149" s="294"/>
      <c r="AH149" s="294"/>
      <c r="AI149" s="294"/>
      <c r="AJ149" s="294"/>
      <c r="AK149" s="294"/>
      <c r="AL149" s="294"/>
      <c r="AM149" s="294"/>
      <c r="AN149" s="294"/>
      <c r="AO149" s="294"/>
      <c r="AP149" s="294"/>
      <c r="AQ149" s="295">
        <f>SUM(AQ150:AQ152)</f>
        <v>20180000</v>
      </c>
      <c r="AR149" s="484"/>
      <c r="AS149" s="294"/>
      <c r="AT149" s="484"/>
      <c r="AU149" s="294"/>
      <c r="AV149" s="484"/>
      <c r="AW149" s="284"/>
      <c r="AX149" s="67"/>
      <c r="AY149" s="67"/>
      <c r="BA149" s="485" t="str">
        <f t="shared" si="2"/>
        <v>0</v>
      </c>
    </row>
    <row r="150" spans="1:53" hidden="1" x14ac:dyDescent="0.2">
      <c r="A150" s="288">
        <v>118</v>
      </c>
      <c r="B150" s="293" t="s">
        <v>68</v>
      </c>
      <c r="C150" s="312" t="s">
        <v>393</v>
      </c>
      <c r="D150" s="313" t="s">
        <v>392</v>
      </c>
      <c r="E150" s="312" t="s">
        <v>393</v>
      </c>
      <c r="F150" s="332"/>
      <c r="G150" s="303"/>
      <c r="H150" s="303"/>
      <c r="I150" s="303"/>
      <c r="J150" s="303"/>
      <c r="K150" s="312" t="s">
        <v>72</v>
      </c>
      <c r="L150" s="332"/>
      <c r="M150" s="312" t="s">
        <v>211</v>
      </c>
      <c r="N150" s="312" t="s">
        <v>82</v>
      </c>
      <c r="O150" s="332"/>
      <c r="P150" s="332"/>
      <c r="Q150" s="332"/>
      <c r="R150" s="332"/>
      <c r="S150" s="332"/>
      <c r="T150" s="309" t="s">
        <v>81</v>
      </c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303"/>
      <c r="AL150" s="309" t="s">
        <v>81</v>
      </c>
      <c r="AM150" s="312" t="s">
        <v>82</v>
      </c>
      <c r="AN150" s="303"/>
      <c r="AO150" s="303"/>
      <c r="AP150" s="303"/>
      <c r="AQ150" s="314">
        <v>300000</v>
      </c>
      <c r="AR150" s="305" t="s">
        <v>637</v>
      </c>
      <c r="AS150" s="330" t="s">
        <v>72</v>
      </c>
      <c r="AT150" s="305" t="s">
        <v>647</v>
      </c>
      <c r="AU150" s="305" t="s">
        <v>646</v>
      </c>
      <c r="AV150" s="305" t="s">
        <v>637</v>
      </c>
      <c r="AW150" s="357" t="s">
        <v>646</v>
      </c>
      <c r="AX150" s="170" t="s">
        <v>72</v>
      </c>
      <c r="AY150" s="159"/>
      <c r="AZ150" s="1" t="s">
        <v>905</v>
      </c>
      <c r="BA150" s="485" t="str">
        <f t="shared" si="2"/>
        <v>0</v>
      </c>
    </row>
    <row r="151" spans="1:53" x14ac:dyDescent="0.2">
      <c r="A151" s="288">
        <v>119</v>
      </c>
      <c r="B151" s="293"/>
      <c r="C151" s="309" t="s">
        <v>393</v>
      </c>
      <c r="D151" s="310" t="s">
        <v>392</v>
      </c>
      <c r="E151" s="309" t="s">
        <v>393</v>
      </c>
      <c r="F151" s="332"/>
      <c r="G151" s="303"/>
      <c r="H151" s="303"/>
      <c r="I151" s="303"/>
      <c r="J151" s="303"/>
      <c r="K151" s="309" t="s">
        <v>394</v>
      </c>
      <c r="L151" s="332"/>
      <c r="M151" s="309" t="s">
        <v>211</v>
      </c>
      <c r="N151" s="312" t="s">
        <v>75</v>
      </c>
      <c r="O151" s="332"/>
      <c r="P151" s="332"/>
      <c r="Q151" s="332"/>
      <c r="R151" s="332"/>
      <c r="S151" s="332"/>
      <c r="T151" s="309" t="s">
        <v>81</v>
      </c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303"/>
      <c r="AL151" s="309" t="s">
        <v>81</v>
      </c>
      <c r="AM151" s="312" t="s">
        <v>75</v>
      </c>
      <c r="AN151" s="303"/>
      <c r="AO151" s="303"/>
      <c r="AP151" s="303"/>
      <c r="AQ151" s="311">
        <v>245000</v>
      </c>
      <c r="AR151" s="305" t="s">
        <v>637</v>
      </c>
      <c r="AS151" s="330" t="s">
        <v>72</v>
      </c>
      <c r="AT151" s="305" t="s">
        <v>647</v>
      </c>
      <c r="AU151" s="305" t="s">
        <v>646</v>
      </c>
      <c r="AV151" s="305" t="s">
        <v>637</v>
      </c>
      <c r="AW151" s="357" t="s">
        <v>646</v>
      </c>
      <c r="AX151" s="170" t="s">
        <v>72</v>
      </c>
      <c r="AY151" s="159"/>
      <c r="AZ151" s="1" t="s">
        <v>905</v>
      </c>
      <c r="BA151" s="485">
        <f t="shared" si="2"/>
        <v>245000</v>
      </c>
    </row>
    <row r="152" spans="1:53" hidden="1" x14ac:dyDescent="0.2">
      <c r="A152" s="288"/>
      <c r="B152" s="293"/>
      <c r="C152" s="329"/>
      <c r="D152" s="299" t="s">
        <v>709</v>
      </c>
      <c r="E152" s="288"/>
      <c r="F152" s="288" t="s">
        <v>713</v>
      </c>
      <c r="G152" s="289"/>
      <c r="H152" s="289"/>
      <c r="I152" s="289"/>
      <c r="J152" s="289"/>
      <c r="K152" s="300"/>
      <c r="L152" s="294"/>
      <c r="M152" s="288" t="s">
        <v>716</v>
      </c>
      <c r="N152" s="288">
        <v>2012</v>
      </c>
      <c r="O152" s="334"/>
      <c r="P152" s="334"/>
      <c r="Q152" s="334"/>
      <c r="R152" s="334"/>
      <c r="S152" s="334"/>
      <c r="T152" s="288" t="s">
        <v>81</v>
      </c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8" t="s">
        <v>81</v>
      </c>
      <c r="AM152" s="288">
        <v>2012</v>
      </c>
      <c r="AN152" s="288" t="s">
        <v>712</v>
      </c>
      <c r="AO152" s="289"/>
      <c r="AP152" s="289"/>
      <c r="AQ152" s="322">
        <v>19635000</v>
      </c>
      <c r="AR152" s="288" t="s">
        <v>421</v>
      </c>
      <c r="AS152" s="327"/>
      <c r="AT152" s="288" t="s">
        <v>758</v>
      </c>
      <c r="AU152" s="288" t="s">
        <v>646</v>
      </c>
      <c r="AV152" s="288" t="s">
        <v>421</v>
      </c>
      <c r="AW152" s="220"/>
      <c r="AX152" s="7"/>
      <c r="AY152" s="7"/>
      <c r="BA152" s="485" t="str">
        <f t="shared" si="2"/>
        <v>0</v>
      </c>
    </row>
    <row r="153" spans="1:53" hidden="1" x14ac:dyDescent="0.2">
      <c r="A153" s="288"/>
      <c r="B153" s="293"/>
      <c r="C153" s="329"/>
      <c r="D153" s="299"/>
      <c r="E153" s="288"/>
      <c r="F153" s="288"/>
      <c r="G153" s="289"/>
      <c r="H153" s="289"/>
      <c r="I153" s="289"/>
      <c r="J153" s="289"/>
      <c r="K153" s="300"/>
      <c r="L153" s="294"/>
      <c r="M153" s="288"/>
      <c r="N153" s="288"/>
      <c r="O153" s="334"/>
      <c r="P153" s="334"/>
      <c r="Q153" s="334"/>
      <c r="R153" s="334"/>
      <c r="S153" s="334"/>
      <c r="T153" s="288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8"/>
      <c r="AM153" s="288"/>
      <c r="AN153" s="288"/>
      <c r="AO153" s="289"/>
      <c r="AP153" s="289"/>
      <c r="AQ153" s="322"/>
      <c r="AR153" s="288"/>
      <c r="AS153" s="327"/>
      <c r="AT153" s="288"/>
      <c r="AU153" s="288"/>
      <c r="AV153" s="288"/>
      <c r="AW153" s="220"/>
      <c r="AX153" s="7"/>
      <c r="AY153" s="7"/>
      <c r="BA153" s="485">
        <f t="shared" si="2"/>
        <v>0</v>
      </c>
    </row>
    <row r="154" spans="1:53" hidden="1" x14ac:dyDescent="0.2">
      <c r="A154" s="288"/>
      <c r="B154" s="293" t="s">
        <v>396</v>
      </c>
      <c r="C154" s="293" t="s">
        <v>396</v>
      </c>
      <c r="D154" s="293"/>
      <c r="E154" s="329"/>
      <c r="F154" s="293"/>
      <c r="G154" s="293"/>
      <c r="H154" s="293"/>
      <c r="I154" s="293"/>
      <c r="J154" s="293"/>
      <c r="K154" s="293"/>
      <c r="L154" s="293"/>
      <c r="M154" s="329"/>
      <c r="N154" s="293"/>
      <c r="O154" s="293"/>
      <c r="P154" s="293"/>
      <c r="Q154" s="293"/>
      <c r="R154" s="293"/>
      <c r="S154" s="293"/>
      <c r="T154" s="293"/>
      <c r="U154" s="293"/>
      <c r="V154" s="293"/>
      <c r="W154" s="293"/>
      <c r="X154" s="293"/>
      <c r="Y154" s="293"/>
      <c r="Z154" s="293"/>
      <c r="AA154" s="293"/>
      <c r="AB154" s="293"/>
      <c r="AC154" s="293"/>
      <c r="AD154" s="293"/>
      <c r="AE154" s="293"/>
      <c r="AF154" s="293"/>
      <c r="AG154" s="293"/>
      <c r="AH154" s="293"/>
      <c r="AI154" s="293"/>
      <c r="AJ154" s="293"/>
      <c r="AK154" s="293"/>
      <c r="AL154" s="293"/>
      <c r="AM154" s="293"/>
      <c r="AN154" s="293"/>
      <c r="AO154" s="293"/>
      <c r="AP154" s="293"/>
      <c r="AQ154" s="293"/>
      <c r="AR154" s="329"/>
      <c r="AS154" s="293"/>
      <c r="AT154" s="329"/>
      <c r="AU154" s="293"/>
      <c r="AV154" s="329"/>
      <c r="AW154" s="220"/>
      <c r="AX154" s="7"/>
      <c r="AY154" s="7"/>
      <c r="BA154" s="485">
        <f t="shared" si="2"/>
        <v>0</v>
      </c>
    </row>
    <row r="155" spans="1:53" ht="16" hidden="1" x14ac:dyDescent="0.2">
      <c r="A155" s="288"/>
      <c r="B155" s="293" t="s">
        <v>68</v>
      </c>
      <c r="C155" s="329" t="s">
        <v>72</v>
      </c>
      <c r="D155" s="346" t="s">
        <v>763</v>
      </c>
      <c r="E155" s="329" t="s">
        <v>72</v>
      </c>
      <c r="F155" s="293" t="s">
        <v>72</v>
      </c>
      <c r="G155" s="293" t="s">
        <v>72</v>
      </c>
      <c r="H155" s="293" t="s">
        <v>72</v>
      </c>
      <c r="I155" s="293" t="s">
        <v>72</v>
      </c>
      <c r="J155" s="293" t="s">
        <v>72</v>
      </c>
      <c r="K155" s="293" t="s">
        <v>72</v>
      </c>
      <c r="L155" s="293" t="s">
        <v>72</v>
      </c>
      <c r="M155" s="329" t="s">
        <v>72</v>
      </c>
      <c r="N155" s="293" t="s">
        <v>72</v>
      </c>
      <c r="O155" s="293" t="s">
        <v>72</v>
      </c>
      <c r="P155" s="293" t="s">
        <v>72</v>
      </c>
      <c r="Q155" s="293" t="s">
        <v>72</v>
      </c>
      <c r="R155" s="293" t="s">
        <v>72</v>
      </c>
      <c r="S155" s="293" t="s">
        <v>72</v>
      </c>
      <c r="T155" s="293" t="s">
        <v>72</v>
      </c>
      <c r="U155" s="293" t="s">
        <v>72</v>
      </c>
      <c r="V155" s="293" t="s">
        <v>72</v>
      </c>
      <c r="W155" s="293" t="s">
        <v>72</v>
      </c>
      <c r="X155" s="293" t="s">
        <v>72</v>
      </c>
      <c r="Y155" s="293" t="s">
        <v>72</v>
      </c>
      <c r="Z155" s="293" t="s">
        <v>72</v>
      </c>
      <c r="AA155" s="293" t="s">
        <v>72</v>
      </c>
      <c r="AB155" s="293" t="s">
        <v>72</v>
      </c>
      <c r="AC155" s="293" t="s">
        <v>72</v>
      </c>
      <c r="AD155" s="293" t="s">
        <v>72</v>
      </c>
      <c r="AE155" s="293" t="s">
        <v>72</v>
      </c>
      <c r="AF155" s="293" t="s">
        <v>72</v>
      </c>
      <c r="AG155" s="293" t="s">
        <v>72</v>
      </c>
      <c r="AH155" s="293" t="s">
        <v>72</v>
      </c>
      <c r="AI155" s="293" t="s">
        <v>72</v>
      </c>
      <c r="AJ155" s="293" t="s">
        <v>72</v>
      </c>
      <c r="AK155" s="293" t="s">
        <v>72</v>
      </c>
      <c r="AL155" s="293" t="s">
        <v>72</v>
      </c>
      <c r="AM155" s="293" t="s">
        <v>72</v>
      </c>
      <c r="AN155" s="293" t="s">
        <v>72</v>
      </c>
      <c r="AO155" s="293" t="s">
        <v>72</v>
      </c>
      <c r="AP155" s="293" t="s">
        <v>72</v>
      </c>
      <c r="AQ155" s="293" t="s">
        <v>72</v>
      </c>
      <c r="AR155" s="329" t="s">
        <v>72</v>
      </c>
      <c r="AS155" s="293" t="s">
        <v>72</v>
      </c>
      <c r="AT155" s="329" t="s">
        <v>72</v>
      </c>
      <c r="AU155" s="293" t="s">
        <v>72</v>
      </c>
      <c r="AV155" s="329" t="s">
        <v>72</v>
      </c>
      <c r="AW155" s="220" t="s">
        <v>72</v>
      </c>
      <c r="AX155" s="7" t="s">
        <v>72</v>
      </c>
      <c r="AY155" s="7" t="s">
        <v>72</v>
      </c>
      <c r="AZ155" s="1" t="s">
        <v>905</v>
      </c>
      <c r="BA155" s="485" t="str">
        <f t="shared" si="2"/>
        <v>0</v>
      </c>
    </row>
    <row r="156" spans="1:53" hidden="1" x14ac:dyDescent="0.2">
      <c r="A156" s="288"/>
      <c r="B156" s="293"/>
      <c r="C156" s="329"/>
      <c r="D156" s="293"/>
      <c r="E156" s="329"/>
      <c r="F156" s="293"/>
      <c r="G156" s="293"/>
      <c r="H156" s="293"/>
      <c r="I156" s="293"/>
      <c r="J156" s="293"/>
      <c r="K156" s="293"/>
      <c r="L156" s="293"/>
      <c r="M156" s="329"/>
      <c r="N156" s="293"/>
      <c r="O156" s="293"/>
      <c r="P156" s="293"/>
      <c r="Q156" s="293"/>
      <c r="R156" s="293"/>
      <c r="S156" s="293"/>
      <c r="T156" s="293"/>
      <c r="U156" s="293"/>
      <c r="V156" s="293"/>
      <c r="W156" s="293"/>
      <c r="X156" s="293"/>
      <c r="Y156" s="293"/>
      <c r="Z156" s="293"/>
      <c r="AA156" s="293"/>
      <c r="AB156" s="293"/>
      <c r="AC156" s="293"/>
      <c r="AD156" s="293"/>
      <c r="AE156" s="293"/>
      <c r="AF156" s="293"/>
      <c r="AG156" s="293"/>
      <c r="AH156" s="293"/>
      <c r="AI156" s="293"/>
      <c r="AJ156" s="293"/>
      <c r="AK156" s="293"/>
      <c r="AL156" s="293"/>
      <c r="AM156" s="293"/>
      <c r="AN156" s="293"/>
      <c r="AO156" s="293"/>
      <c r="AP156" s="293"/>
      <c r="AQ156" s="293"/>
      <c r="AR156" s="329"/>
      <c r="AS156" s="293"/>
      <c r="AT156" s="329"/>
      <c r="AU156" s="293"/>
      <c r="AV156" s="329"/>
      <c r="AW156" s="220"/>
      <c r="AX156" s="7"/>
      <c r="AY156" s="7"/>
      <c r="BA156" s="485">
        <f t="shared" si="2"/>
        <v>0</v>
      </c>
    </row>
    <row r="157" spans="1:53" hidden="1" x14ac:dyDescent="0.2">
      <c r="A157" s="288"/>
      <c r="B157" s="293" t="s">
        <v>398</v>
      </c>
      <c r="C157" s="293" t="s">
        <v>398</v>
      </c>
      <c r="D157" s="293"/>
      <c r="E157" s="329"/>
      <c r="F157" s="293"/>
      <c r="G157" s="303"/>
      <c r="H157" s="303"/>
      <c r="I157" s="303"/>
      <c r="J157" s="303"/>
      <c r="K157" s="293"/>
      <c r="L157" s="293"/>
      <c r="M157" s="329"/>
      <c r="N157" s="293"/>
      <c r="O157" s="293"/>
      <c r="P157" s="293"/>
      <c r="Q157" s="293"/>
      <c r="R157" s="293"/>
      <c r="S157" s="293"/>
      <c r="T157" s="293"/>
      <c r="U157" s="303"/>
      <c r="V157" s="303"/>
      <c r="W157" s="303"/>
      <c r="X157" s="303"/>
      <c r="Y157" s="303"/>
      <c r="Z157" s="303"/>
      <c r="AA157" s="303"/>
      <c r="AB157" s="303"/>
      <c r="AC157" s="303"/>
      <c r="AD157" s="303"/>
      <c r="AE157" s="303"/>
      <c r="AF157" s="303"/>
      <c r="AG157" s="303"/>
      <c r="AH157" s="303"/>
      <c r="AI157" s="303"/>
      <c r="AJ157" s="303"/>
      <c r="AK157" s="303"/>
      <c r="AL157" s="293"/>
      <c r="AM157" s="293"/>
      <c r="AN157" s="293"/>
      <c r="AO157" s="293"/>
      <c r="AP157" s="293"/>
      <c r="AQ157" s="293"/>
      <c r="AR157" s="329"/>
      <c r="AS157" s="293"/>
      <c r="AT157" s="329"/>
      <c r="AU157" s="293"/>
      <c r="AV157" s="329"/>
      <c r="AW157" s="220"/>
      <c r="AX157" s="7"/>
      <c r="AY157" s="7"/>
      <c r="BA157" s="485">
        <f t="shared" si="2"/>
        <v>0</v>
      </c>
    </row>
    <row r="158" spans="1:53" ht="16" hidden="1" x14ac:dyDescent="0.2">
      <c r="A158" s="288"/>
      <c r="B158" s="293" t="s">
        <v>68</v>
      </c>
      <c r="C158" s="329" t="s">
        <v>72</v>
      </c>
      <c r="D158" s="346" t="s">
        <v>763</v>
      </c>
      <c r="E158" s="329" t="s">
        <v>72</v>
      </c>
      <c r="F158" s="293" t="s">
        <v>72</v>
      </c>
      <c r="G158" s="293" t="s">
        <v>72</v>
      </c>
      <c r="H158" s="293" t="s">
        <v>72</v>
      </c>
      <c r="I158" s="293" t="s">
        <v>72</v>
      </c>
      <c r="J158" s="293" t="s">
        <v>72</v>
      </c>
      <c r="K158" s="293" t="s">
        <v>72</v>
      </c>
      <c r="L158" s="293" t="s">
        <v>72</v>
      </c>
      <c r="M158" s="329" t="s">
        <v>72</v>
      </c>
      <c r="N158" s="293" t="s">
        <v>72</v>
      </c>
      <c r="O158" s="293" t="s">
        <v>72</v>
      </c>
      <c r="P158" s="293" t="s">
        <v>72</v>
      </c>
      <c r="Q158" s="293" t="s">
        <v>72</v>
      </c>
      <c r="R158" s="293" t="s">
        <v>72</v>
      </c>
      <c r="S158" s="293" t="s">
        <v>72</v>
      </c>
      <c r="T158" s="293" t="s">
        <v>72</v>
      </c>
      <c r="U158" s="293" t="s">
        <v>72</v>
      </c>
      <c r="V158" s="293" t="s">
        <v>72</v>
      </c>
      <c r="W158" s="293" t="s">
        <v>72</v>
      </c>
      <c r="X158" s="293" t="s">
        <v>72</v>
      </c>
      <c r="Y158" s="293" t="s">
        <v>72</v>
      </c>
      <c r="Z158" s="293" t="s">
        <v>72</v>
      </c>
      <c r="AA158" s="293" t="s">
        <v>72</v>
      </c>
      <c r="AB158" s="293" t="s">
        <v>72</v>
      </c>
      <c r="AC158" s="293" t="s">
        <v>72</v>
      </c>
      <c r="AD158" s="293" t="s">
        <v>72</v>
      </c>
      <c r="AE158" s="293" t="s">
        <v>72</v>
      </c>
      <c r="AF158" s="293" t="s">
        <v>72</v>
      </c>
      <c r="AG158" s="293" t="s">
        <v>72</v>
      </c>
      <c r="AH158" s="293" t="s">
        <v>72</v>
      </c>
      <c r="AI158" s="293" t="s">
        <v>72</v>
      </c>
      <c r="AJ158" s="293" t="s">
        <v>72</v>
      </c>
      <c r="AK158" s="293" t="s">
        <v>72</v>
      </c>
      <c r="AL158" s="293" t="s">
        <v>72</v>
      </c>
      <c r="AM158" s="293" t="s">
        <v>72</v>
      </c>
      <c r="AN158" s="293" t="s">
        <v>72</v>
      </c>
      <c r="AO158" s="293" t="s">
        <v>72</v>
      </c>
      <c r="AP158" s="293" t="s">
        <v>72</v>
      </c>
      <c r="AQ158" s="293" t="s">
        <v>72</v>
      </c>
      <c r="AR158" s="329" t="s">
        <v>72</v>
      </c>
      <c r="AS158" s="293" t="s">
        <v>72</v>
      </c>
      <c r="AT158" s="329" t="s">
        <v>72</v>
      </c>
      <c r="AU158" s="293" t="s">
        <v>72</v>
      </c>
      <c r="AV158" s="329" t="s">
        <v>72</v>
      </c>
      <c r="AW158" s="220" t="s">
        <v>72</v>
      </c>
      <c r="AX158" s="7" t="s">
        <v>72</v>
      </c>
      <c r="AY158" s="7" t="s">
        <v>72</v>
      </c>
      <c r="AZ158" s="1" t="s">
        <v>905</v>
      </c>
      <c r="BA158" s="485" t="str">
        <f t="shared" si="2"/>
        <v>0</v>
      </c>
    </row>
    <row r="159" spans="1:53" hidden="1" x14ac:dyDescent="0.2">
      <c r="A159" s="288"/>
      <c r="B159" s="293"/>
      <c r="C159" s="329"/>
      <c r="D159" s="293"/>
      <c r="E159" s="329"/>
      <c r="F159" s="293"/>
      <c r="G159" s="293"/>
      <c r="H159" s="293"/>
      <c r="I159" s="293"/>
      <c r="J159" s="293"/>
      <c r="K159" s="293"/>
      <c r="L159" s="293"/>
      <c r="M159" s="329"/>
      <c r="N159" s="293"/>
      <c r="O159" s="293"/>
      <c r="P159" s="293"/>
      <c r="Q159" s="293"/>
      <c r="R159" s="293"/>
      <c r="S159" s="293"/>
      <c r="T159" s="293"/>
      <c r="U159" s="293"/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293"/>
      <c r="AL159" s="293"/>
      <c r="AM159" s="293"/>
      <c r="AN159" s="293"/>
      <c r="AO159" s="293"/>
      <c r="AP159" s="293"/>
      <c r="AQ159" s="293"/>
      <c r="AR159" s="329"/>
      <c r="AS159" s="293"/>
      <c r="AT159" s="329"/>
      <c r="AU159" s="293"/>
      <c r="AV159" s="329"/>
      <c r="AW159" s="220"/>
      <c r="AX159" s="7"/>
      <c r="AY159" s="7"/>
      <c r="BA159" s="485">
        <f t="shared" si="2"/>
        <v>0</v>
      </c>
    </row>
    <row r="160" spans="1:53" hidden="1" x14ac:dyDescent="0.2">
      <c r="A160" s="288"/>
      <c r="B160" s="293" t="s">
        <v>400</v>
      </c>
      <c r="C160" s="329"/>
      <c r="D160" s="293"/>
      <c r="E160" s="329"/>
      <c r="F160" s="293"/>
      <c r="G160" s="293"/>
      <c r="H160" s="293"/>
      <c r="I160" s="293"/>
      <c r="J160" s="293"/>
      <c r="K160" s="293"/>
      <c r="L160" s="293"/>
      <c r="M160" s="329"/>
      <c r="N160" s="293"/>
      <c r="O160" s="293"/>
      <c r="P160" s="293"/>
      <c r="Q160" s="293"/>
      <c r="R160" s="293"/>
      <c r="S160" s="293"/>
      <c r="T160" s="293"/>
      <c r="U160" s="293"/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293"/>
      <c r="AL160" s="293"/>
      <c r="AM160" s="293"/>
      <c r="AN160" s="293"/>
      <c r="AO160" s="293"/>
      <c r="AP160" s="293"/>
      <c r="AQ160" s="293"/>
      <c r="AR160" s="329"/>
      <c r="AS160" s="293"/>
      <c r="AT160" s="329"/>
      <c r="AU160" s="293"/>
      <c r="AV160" s="329"/>
      <c r="AW160" s="220"/>
      <c r="AX160" s="7"/>
      <c r="AY160" s="7"/>
      <c r="BA160" s="485">
        <f t="shared" si="2"/>
        <v>0</v>
      </c>
    </row>
    <row r="161" spans="1:53" ht="16" hidden="1" x14ac:dyDescent="0.2">
      <c r="A161" s="288"/>
      <c r="B161" s="293" t="s">
        <v>68</v>
      </c>
      <c r="C161" s="329" t="s">
        <v>72</v>
      </c>
      <c r="D161" s="293" t="s">
        <v>72</v>
      </c>
      <c r="E161" s="329" t="s">
        <v>72</v>
      </c>
      <c r="F161" s="293" t="s">
        <v>72</v>
      </c>
      <c r="G161" s="293" t="s">
        <v>72</v>
      </c>
      <c r="H161" s="293" t="s">
        <v>72</v>
      </c>
      <c r="I161" s="293" t="s">
        <v>72</v>
      </c>
      <c r="J161" s="293" t="s">
        <v>72</v>
      </c>
      <c r="K161" s="293" t="s">
        <v>72</v>
      </c>
      <c r="L161" s="293" t="s">
        <v>72</v>
      </c>
      <c r="M161" s="329" t="s">
        <v>72</v>
      </c>
      <c r="N161" s="293" t="s">
        <v>72</v>
      </c>
      <c r="O161" s="293" t="s">
        <v>72</v>
      </c>
      <c r="P161" s="293" t="s">
        <v>72</v>
      </c>
      <c r="Q161" s="293" t="s">
        <v>72</v>
      </c>
      <c r="R161" s="293" t="s">
        <v>72</v>
      </c>
      <c r="S161" s="293" t="s">
        <v>72</v>
      </c>
      <c r="T161" s="293" t="s">
        <v>72</v>
      </c>
      <c r="U161" s="293" t="s">
        <v>72</v>
      </c>
      <c r="V161" s="293" t="s">
        <v>72</v>
      </c>
      <c r="W161" s="293" t="s">
        <v>72</v>
      </c>
      <c r="X161" s="293" t="s">
        <v>72</v>
      </c>
      <c r="Y161" s="293" t="s">
        <v>72</v>
      </c>
      <c r="Z161" s="293" t="s">
        <v>72</v>
      </c>
      <c r="AA161" s="293" t="s">
        <v>72</v>
      </c>
      <c r="AB161" s="293" t="s">
        <v>72</v>
      </c>
      <c r="AC161" s="293" t="s">
        <v>72</v>
      </c>
      <c r="AD161" s="293" t="s">
        <v>72</v>
      </c>
      <c r="AE161" s="293" t="s">
        <v>72</v>
      </c>
      <c r="AF161" s="293" t="s">
        <v>72</v>
      </c>
      <c r="AG161" s="293" t="s">
        <v>72</v>
      </c>
      <c r="AH161" s="293" t="s">
        <v>72</v>
      </c>
      <c r="AI161" s="293" t="s">
        <v>72</v>
      </c>
      <c r="AJ161" s="293" t="s">
        <v>72</v>
      </c>
      <c r="AK161" s="293" t="s">
        <v>72</v>
      </c>
      <c r="AL161" s="293" t="s">
        <v>72</v>
      </c>
      <c r="AM161" s="293" t="s">
        <v>72</v>
      </c>
      <c r="AN161" s="293" t="s">
        <v>72</v>
      </c>
      <c r="AO161" s="293" t="s">
        <v>72</v>
      </c>
      <c r="AP161" s="293" t="s">
        <v>72</v>
      </c>
      <c r="AQ161" s="293" t="s">
        <v>72</v>
      </c>
      <c r="AR161" s="329" t="s">
        <v>72</v>
      </c>
      <c r="AS161" s="293" t="s">
        <v>72</v>
      </c>
      <c r="AT161" s="329" t="s">
        <v>72</v>
      </c>
      <c r="AU161" s="293" t="s">
        <v>72</v>
      </c>
      <c r="AV161" s="329" t="s">
        <v>72</v>
      </c>
      <c r="AW161" s="220" t="s">
        <v>72</v>
      </c>
      <c r="AX161" s="7" t="s">
        <v>72</v>
      </c>
      <c r="AY161" s="7" t="s">
        <v>72</v>
      </c>
      <c r="AZ161" s="1" t="s">
        <v>905</v>
      </c>
      <c r="BA161" s="485" t="str">
        <f t="shared" si="2"/>
        <v>0</v>
      </c>
    </row>
    <row r="162" spans="1:53" hidden="1" x14ac:dyDescent="0.2">
      <c r="A162" s="288"/>
      <c r="B162" s="293"/>
      <c r="C162" s="329"/>
      <c r="D162" s="293"/>
      <c r="E162" s="329"/>
      <c r="F162" s="293"/>
      <c r="G162" s="293"/>
      <c r="H162" s="293"/>
      <c r="I162" s="293"/>
      <c r="J162" s="293"/>
      <c r="K162" s="293"/>
      <c r="L162" s="293"/>
      <c r="M162" s="329"/>
      <c r="N162" s="293"/>
      <c r="O162" s="293"/>
      <c r="P162" s="293"/>
      <c r="Q162" s="293"/>
      <c r="R162" s="293"/>
      <c r="S162" s="293"/>
      <c r="T162" s="293"/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93"/>
      <c r="AE162" s="293"/>
      <c r="AF162" s="293"/>
      <c r="AG162" s="293"/>
      <c r="AH162" s="293"/>
      <c r="AI162" s="293"/>
      <c r="AJ162" s="293"/>
      <c r="AK162" s="293"/>
      <c r="AL162" s="293"/>
      <c r="AM162" s="293"/>
      <c r="AN162" s="293"/>
      <c r="AO162" s="293"/>
      <c r="AP162" s="293"/>
      <c r="AQ162" s="293"/>
      <c r="AR162" s="329"/>
      <c r="AS162" s="293"/>
      <c r="AT162" s="329"/>
      <c r="AU162" s="293"/>
      <c r="AV162" s="329"/>
      <c r="AW162" s="220"/>
      <c r="AX162" s="7"/>
      <c r="AY162" s="7"/>
      <c r="BA162" s="485">
        <f t="shared" si="2"/>
        <v>0</v>
      </c>
    </row>
    <row r="163" spans="1:53" hidden="1" x14ac:dyDescent="0.2">
      <c r="A163" s="288"/>
      <c r="B163" s="293" t="s">
        <v>402</v>
      </c>
      <c r="C163" s="293" t="s">
        <v>402</v>
      </c>
      <c r="D163" s="293"/>
      <c r="E163" s="329"/>
      <c r="F163" s="293"/>
      <c r="G163" s="303"/>
      <c r="H163" s="303"/>
      <c r="I163" s="303"/>
      <c r="J163" s="303"/>
      <c r="K163" s="293"/>
      <c r="L163" s="293"/>
      <c r="M163" s="329"/>
      <c r="N163" s="293"/>
      <c r="O163" s="293"/>
      <c r="P163" s="293"/>
      <c r="Q163" s="293"/>
      <c r="R163" s="293"/>
      <c r="S163" s="293"/>
      <c r="T163" s="293"/>
      <c r="U163" s="293"/>
      <c r="V163" s="293"/>
      <c r="W163" s="293"/>
      <c r="X163" s="293"/>
      <c r="Y163" s="293"/>
      <c r="Z163" s="293"/>
      <c r="AA163" s="293"/>
      <c r="AB163" s="293"/>
      <c r="AC163" s="293"/>
      <c r="AD163" s="293"/>
      <c r="AE163" s="293"/>
      <c r="AF163" s="293"/>
      <c r="AG163" s="293"/>
      <c r="AH163" s="293"/>
      <c r="AI163" s="293"/>
      <c r="AJ163" s="293"/>
      <c r="AK163" s="293"/>
      <c r="AL163" s="293"/>
      <c r="AM163" s="293"/>
      <c r="AN163" s="293"/>
      <c r="AO163" s="293"/>
      <c r="AP163" s="293"/>
      <c r="AQ163" s="293"/>
      <c r="AR163" s="329"/>
      <c r="AS163" s="293"/>
      <c r="AT163" s="329"/>
      <c r="AU163" s="293"/>
      <c r="AV163" s="329"/>
      <c r="AW163" s="220"/>
      <c r="AX163" s="7"/>
      <c r="AY163" s="7"/>
      <c r="BA163" s="485">
        <f t="shared" si="2"/>
        <v>0</v>
      </c>
    </row>
    <row r="164" spans="1:53" ht="16" hidden="1" x14ac:dyDescent="0.2">
      <c r="A164" s="288"/>
      <c r="B164" s="293" t="s">
        <v>68</v>
      </c>
      <c r="C164" s="329" t="s">
        <v>72</v>
      </c>
      <c r="D164" s="346" t="s">
        <v>763</v>
      </c>
      <c r="E164" s="329" t="s">
        <v>72</v>
      </c>
      <c r="F164" s="293" t="s">
        <v>72</v>
      </c>
      <c r="G164" s="293" t="s">
        <v>72</v>
      </c>
      <c r="H164" s="293" t="s">
        <v>72</v>
      </c>
      <c r="I164" s="293" t="s">
        <v>72</v>
      </c>
      <c r="J164" s="293" t="s">
        <v>72</v>
      </c>
      <c r="K164" s="293" t="s">
        <v>72</v>
      </c>
      <c r="L164" s="293" t="s">
        <v>72</v>
      </c>
      <c r="M164" s="329" t="s">
        <v>72</v>
      </c>
      <c r="N164" s="293" t="s">
        <v>72</v>
      </c>
      <c r="O164" s="293" t="s">
        <v>72</v>
      </c>
      <c r="P164" s="293" t="s">
        <v>72</v>
      </c>
      <c r="Q164" s="293" t="s">
        <v>72</v>
      </c>
      <c r="R164" s="293" t="s">
        <v>72</v>
      </c>
      <c r="S164" s="293" t="s">
        <v>72</v>
      </c>
      <c r="T164" s="293" t="s">
        <v>72</v>
      </c>
      <c r="U164" s="293" t="s">
        <v>72</v>
      </c>
      <c r="V164" s="293" t="s">
        <v>72</v>
      </c>
      <c r="W164" s="293" t="s">
        <v>72</v>
      </c>
      <c r="X164" s="293" t="s">
        <v>72</v>
      </c>
      <c r="Y164" s="293" t="s">
        <v>72</v>
      </c>
      <c r="Z164" s="293" t="s">
        <v>72</v>
      </c>
      <c r="AA164" s="293" t="s">
        <v>72</v>
      </c>
      <c r="AB164" s="293" t="s">
        <v>72</v>
      </c>
      <c r="AC164" s="293" t="s">
        <v>72</v>
      </c>
      <c r="AD164" s="293" t="s">
        <v>72</v>
      </c>
      <c r="AE164" s="293" t="s">
        <v>72</v>
      </c>
      <c r="AF164" s="293" t="s">
        <v>72</v>
      </c>
      <c r="AG164" s="293" t="s">
        <v>72</v>
      </c>
      <c r="AH164" s="293" t="s">
        <v>72</v>
      </c>
      <c r="AI164" s="293" t="s">
        <v>72</v>
      </c>
      <c r="AJ164" s="293" t="s">
        <v>72</v>
      </c>
      <c r="AK164" s="293" t="s">
        <v>72</v>
      </c>
      <c r="AL164" s="293" t="s">
        <v>72</v>
      </c>
      <c r="AM164" s="293" t="s">
        <v>72</v>
      </c>
      <c r="AN164" s="293" t="s">
        <v>72</v>
      </c>
      <c r="AO164" s="293" t="s">
        <v>72</v>
      </c>
      <c r="AP164" s="293" t="s">
        <v>72</v>
      </c>
      <c r="AQ164" s="293" t="s">
        <v>72</v>
      </c>
      <c r="AR164" s="329" t="s">
        <v>72</v>
      </c>
      <c r="AS164" s="293" t="s">
        <v>72</v>
      </c>
      <c r="AT164" s="329" t="s">
        <v>72</v>
      </c>
      <c r="AU164" s="293" t="s">
        <v>72</v>
      </c>
      <c r="AV164" s="329" t="s">
        <v>72</v>
      </c>
      <c r="AW164" s="220" t="s">
        <v>72</v>
      </c>
      <c r="AX164" s="7" t="s">
        <v>72</v>
      </c>
      <c r="AY164" s="7" t="s">
        <v>72</v>
      </c>
      <c r="AZ164" s="1" t="s">
        <v>905</v>
      </c>
      <c r="BA164" s="485" t="str">
        <f t="shared" si="2"/>
        <v>0</v>
      </c>
    </row>
    <row r="165" spans="1:53" hidden="1" x14ac:dyDescent="0.2">
      <c r="A165" s="288"/>
      <c r="B165" s="341"/>
      <c r="C165" s="305"/>
      <c r="D165" s="303"/>
      <c r="E165" s="305"/>
      <c r="F165" s="303"/>
      <c r="G165" s="303"/>
      <c r="H165" s="303"/>
      <c r="I165" s="303"/>
      <c r="J165" s="303"/>
      <c r="K165" s="303"/>
      <c r="L165" s="303"/>
      <c r="M165" s="305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303"/>
      <c r="AL165" s="303"/>
      <c r="AM165" s="303"/>
      <c r="AN165" s="303"/>
      <c r="AO165" s="303"/>
      <c r="AP165" s="303"/>
      <c r="AQ165" s="303"/>
      <c r="AR165" s="305"/>
      <c r="AS165" s="303"/>
      <c r="AT165" s="305"/>
      <c r="AU165" s="303"/>
      <c r="AV165" s="305"/>
      <c r="AW165" s="215"/>
      <c r="AX165" s="4"/>
      <c r="AY165" s="4"/>
      <c r="BA165" s="485">
        <f t="shared" si="2"/>
        <v>0</v>
      </c>
    </row>
    <row r="166" spans="1:53" hidden="1" x14ac:dyDescent="0.2">
      <c r="A166" s="343"/>
      <c r="B166" s="388" t="s">
        <v>404</v>
      </c>
      <c r="C166" s="344"/>
      <c r="D166" s="345"/>
      <c r="E166" s="344"/>
      <c r="F166" s="345"/>
      <c r="G166" s="345"/>
      <c r="H166" s="345"/>
      <c r="I166" s="345"/>
      <c r="J166" s="345"/>
      <c r="K166" s="345"/>
      <c r="L166" s="345"/>
      <c r="M166" s="344"/>
      <c r="N166" s="345"/>
      <c r="O166" s="345"/>
      <c r="P166" s="345"/>
      <c r="Q166" s="345"/>
      <c r="R166" s="345"/>
      <c r="S166" s="345"/>
      <c r="T166" s="345"/>
      <c r="U166" s="345"/>
      <c r="V166" s="345"/>
      <c r="W166" s="345"/>
      <c r="X166" s="345"/>
      <c r="Y166" s="345"/>
      <c r="Z166" s="345"/>
      <c r="AA166" s="345"/>
      <c r="AB166" s="345"/>
      <c r="AC166" s="345"/>
      <c r="AD166" s="345"/>
      <c r="AE166" s="345"/>
      <c r="AF166" s="345"/>
      <c r="AG166" s="345"/>
      <c r="AH166" s="345"/>
      <c r="AI166" s="345"/>
      <c r="AJ166" s="345"/>
      <c r="AK166" s="345"/>
      <c r="AL166" s="345"/>
      <c r="AM166" s="345"/>
      <c r="AN166" s="345"/>
      <c r="AO166" s="345"/>
      <c r="AP166" s="345"/>
      <c r="AQ166" s="345"/>
      <c r="AR166" s="344"/>
      <c r="AS166" s="345"/>
      <c r="AT166" s="344"/>
      <c r="AU166" s="345"/>
      <c r="AV166" s="344"/>
      <c r="AW166" s="215"/>
      <c r="AX166" s="4"/>
      <c r="AY166" s="4"/>
      <c r="BA166" s="485">
        <f t="shared" si="2"/>
        <v>0</v>
      </c>
    </row>
    <row r="167" spans="1:53" ht="30.75" hidden="1" customHeight="1" x14ac:dyDescent="0.2">
      <c r="A167" s="83" t="s">
        <v>405</v>
      </c>
      <c r="B167" s="276" t="s">
        <v>406</v>
      </c>
      <c r="C167" s="82"/>
      <c r="D167" s="254"/>
      <c r="E167" s="82"/>
      <c r="F167" s="254"/>
      <c r="G167" s="254"/>
      <c r="H167" s="254"/>
      <c r="I167" s="254"/>
      <c r="J167" s="254"/>
      <c r="K167" s="254"/>
      <c r="L167" s="254"/>
      <c r="M167" s="82"/>
      <c r="N167" s="254"/>
      <c r="O167" s="254"/>
      <c r="P167" s="254"/>
      <c r="Q167" s="254"/>
      <c r="R167" s="254"/>
      <c r="S167" s="254"/>
      <c r="T167" s="254"/>
      <c r="U167" s="254"/>
      <c r="V167" s="254"/>
      <c r="W167" s="254"/>
      <c r="X167" s="254"/>
      <c r="Y167" s="254"/>
      <c r="Z167" s="254"/>
      <c r="AA167" s="254"/>
      <c r="AB167" s="254"/>
      <c r="AC167" s="254"/>
      <c r="AD167" s="254"/>
      <c r="AE167" s="254"/>
      <c r="AF167" s="254"/>
      <c r="AG167" s="254"/>
      <c r="AH167" s="254"/>
      <c r="AI167" s="254"/>
      <c r="AJ167" s="254"/>
      <c r="AK167" s="254"/>
      <c r="AL167" s="254"/>
      <c r="AM167" s="254"/>
      <c r="AN167" s="254"/>
      <c r="AO167" s="254"/>
      <c r="AP167" s="254"/>
      <c r="AQ167" s="272">
        <f>SUM(AQ168:AQ280)</f>
        <v>26118408732.137871</v>
      </c>
      <c r="AR167" s="82"/>
      <c r="AS167" s="254"/>
      <c r="AT167" s="82"/>
      <c r="AU167" s="254"/>
      <c r="AV167" s="82"/>
      <c r="AW167" s="215"/>
      <c r="AX167" s="4"/>
      <c r="AY167" s="4"/>
    </row>
    <row r="168" spans="1:53" hidden="1" x14ac:dyDescent="0.2">
      <c r="A168" s="83"/>
      <c r="B168" s="68" t="s">
        <v>407</v>
      </c>
      <c r="C168" s="82" t="s">
        <v>409</v>
      </c>
      <c r="D168" s="68" t="s">
        <v>408</v>
      </c>
      <c r="E168" s="82" t="s">
        <v>409</v>
      </c>
      <c r="F168" s="87"/>
      <c r="G168" s="82" t="s">
        <v>410</v>
      </c>
      <c r="H168" s="371"/>
      <c r="I168" s="82" t="s">
        <v>411</v>
      </c>
      <c r="J168" s="371"/>
      <c r="K168" s="254"/>
      <c r="L168" s="254"/>
      <c r="M168" s="82"/>
      <c r="N168" s="89" t="s">
        <v>86</v>
      </c>
      <c r="O168" s="254"/>
      <c r="P168" s="254"/>
      <c r="Q168" s="254"/>
      <c r="R168" s="254"/>
      <c r="S168" s="254"/>
      <c r="T168" s="82" t="s">
        <v>81</v>
      </c>
      <c r="U168" s="82"/>
      <c r="V168" s="82"/>
      <c r="W168" s="82">
        <v>419</v>
      </c>
      <c r="X168" s="82"/>
      <c r="Y168" s="82"/>
      <c r="Z168" s="254"/>
      <c r="AA168" s="254"/>
      <c r="AB168" s="254"/>
      <c r="AC168" s="254"/>
      <c r="AD168" s="254"/>
      <c r="AE168" s="254"/>
      <c r="AF168" s="254"/>
      <c r="AG168" s="254"/>
      <c r="AH168" s="254"/>
      <c r="AI168" s="254"/>
      <c r="AJ168" s="254"/>
      <c r="AK168" s="82"/>
      <c r="AL168" s="82" t="s">
        <v>81</v>
      </c>
      <c r="AM168" s="89" t="s">
        <v>86</v>
      </c>
      <c r="AN168" s="254"/>
      <c r="AO168" s="254"/>
      <c r="AP168" s="254"/>
      <c r="AQ168" s="95">
        <v>670400000</v>
      </c>
      <c r="AR168" s="83"/>
      <c r="AS168" s="257"/>
      <c r="AT168" s="83"/>
      <c r="AU168" s="255"/>
      <c r="AV168" s="83"/>
      <c r="AW168" s="358"/>
      <c r="AX168" s="185"/>
      <c r="AY168" s="185"/>
    </row>
    <row r="169" spans="1:53" ht="30" hidden="1" customHeight="1" x14ac:dyDescent="0.2">
      <c r="A169" s="83"/>
      <c r="B169" s="68"/>
      <c r="C169" s="83" t="s">
        <v>409</v>
      </c>
      <c r="D169" s="69" t="s">
        <v>412</v>
      </c>
      <c r="E169" s="83" t="s">
        <v>409</v>
      </c>
      <c r="F169" s="88"/>
      <c r="G169" s="83" t="s">
        <v>410</v>
      </c>
      <c r="H169" s="371"/>
      <c r="I169" s="83" t="s">
        <v>411</v>
      </c>
      <c r="J169" s="371"/>
      <c r="K169" s="254"/>
      <c r="L169" s="254"/>
      <c r="M169" s="82"/>
      <c r="N169" s="482" t="s">
        <v>413</v>
      </c>
      <c r="O169" s="254"/>
      <c r="P169" s="254"/>
      <c r="Q169" s="254"/>
      <c r="R169" s="254"/>
      <c r="S169" s="254"/>
      <c r="T169" s="83" t="s">
        <v>81</v>
      </c>
      <c r="U169" s="83"/>
      <c r="V169" s="83"/>
      <c r="W169" s="83">
        <v>490</v>
      </c>
      <c r="X169" s="83"/>
      <c r="Y169" s="83"/>
      <c r="Z169" s="254"/>
      <c r="AA169" s="254"/>
      <c r="AB169" s="254"/>
      <c r="AC169" s="254"/>
      <c r="AD169" s="254"/>
      <c r="AE169" s="254"/>
      <c r="AF169" s="254"/>
      <c r="AG169" s="254"/>
      <c r="AH169" s="254"/>
      <c r="AI169" s="254"/>
      <c r="AJ169" s="254"/>
      <c r="AK169" s="83"/>
      <c r="AL169" s="83" t="s">
        <v>81</v>
      </c>
      <c r="AM169" s="482" t="s">
        <v>413</v>
      </c>
      <c r="AN169" s="254"/>
      <c r="AO169" s="254"/>
      <c r="AP169" s="254"/>
      <c r="AQ169" s="96">
        <v>411820500</v>
      </c>
      <c r="AR169" s="83"/>
      <c r="AS169" s="257" t="s">
        <v>658</v>
      </c>
      <c r="AT169" s="285" t="s">
        <v>72</v>
      </c>
      <c r="AU169" s="255"/>
      <c r="AV169" s="83"/>
      <c r="AW169" s="358" t="s">
        <v>414</v>
      </c>
      <c r="AX169" s="185"/>
      <c r="AY169" s="185"/>
    </row>
    <row r="170" spans="1:53" ht="30" hidden="1" customHeight="1" x14ac:dyDescent="0.2">
      <c r="A170" s="83"/>
      <c r="B170" s="68"/>
      <c r="C170" s="83" t="s">
        <v>416</v>
      </c>
      <c r="D170" s="69" t="s">
        <v>415</v>
      </c>
      <c r="E170" s="83" t="s">
        <v>416</v>
      </c>
      <c r="F170" s="88" t="s">
        <v>331</v>
      </c>
      <c r="G170" s="83" t="s">
        <v>417</v>
      </c>
      <c r="H170" s="371"/>
      <c r="I170" s="83" t="s">
        <v>72</v>
      </c>
      <c r="J170" s="371"/>
      <c r="K170" s="254"/>
      <c r="L170" s="254"/>
      <c r="M170" s="82"/>
      <c r="N170" s="482">
        <v>2007</v>
      </c>
      <c r="O170" s="254"/>
      <c r="P170" s="254"/>
      <c r="Q170" s="254"/>
      <c r="R170" s="254"/>
      <c r="S170" s="254"/>
      <c r="T170" s="83" t="s">
        <v>81</v>
      </c>
      <c r="U170" s="83" t="s">
        <v>418</v>
      </c>
      <c r="V170" s="83" t="s">
        <v>419</v>
      </c>
      <c r="W170" s="83" t="s">
        <v>420</v>
      </c>
      <c r="X170" s="83" t="s">
        <v>72</v>
      </c>
      <c r="Y170" s="83" t="s">
        <v>72</v>
      </c>
      <c r="Z170" s="254"/>
      <c r="AA170" s="254"/>
      <c r="AB170" s="254"/>
      <c r="AC170" s="254"/>
      <c r="AD170" s="254"/>
      <c r="AE170" s="254"/>
      <c r="AF170" s="254"/>
      <c r="AG170" s="254"/>
      <c r="AH170" s="254"/>
      <c r="AI170" s="254"/>
      <c r="AJ170" s="254"/>
      <c r="AK170" s="83" t="s">
        <v>420</v>
      </c>
      <c r="AL170" s="83" t="s">
        <v>81</v>
      </c>
      <c r="AM170" s="482">
        <v>2007</v>
      </c>
      <c r="AN170" s="254"/>
      <c r="AO170" s="254"/>
      <c r="AP170" s="254"/>
      <c r="AQ170" s="96">
        <v>398932867.19903994</v>
      </c>
      <c r="AR170" s="83" t="s">
        <v>421</v>
      </c>
      <c r="AS170" s="257"/>
      <c r="AT170" s="83" t="s">
        <v>645</v>
      </c>
      <c r="AU170" s="255" t="s">
        <v>659</v>
      </c>
      <c r="AV170" s="83" t="s">
        <v>421</v>
      </c>
      <c r="AW170" s="358" t="s">
        <v>422</v>
      </c>
      <c r="AX170" s="185"/>
      <c r="AY170" s="185"/>
    </row>
    <row r="171" spans="1:53" ht="30" hidden="1" customHeight="1" x14ac:dyDescent="0.2">
      <c r="A171" s="83"/>
      <c r="B171" s="68"/>
      <c r="C171" s="83"/>
      <c r="D171" s="69" t="s">
        <v>423</v>
      </c>
      <c r="E171" s="83"/>
      <c r="F171" s="88" t="s">
        <v>331</v>
      </c>
      <c r="G171" s="83" t="s">
        <v>424</v>
      </c>
      <c r="H171" s="371"/>
      <c r="I171" s="83" t="s">
        <v>72</v>
      </c>
      <c r="J171" s="371"/>
      <c r="K171" s="254"/>
      <c r="L171" s="254"/>
      <c r="M171" s="82"/>
      <c r="N171" s="482">
        <v>2007</v>
      </c>
      <c r="O171" s="254"/>
      <c r="P171" s="254"/>
      <c r="Q171" s="254"/>
      <c r="R171" s="254"/>
      <c r="S171" s="254"/>
      <c r="T171" s="83" t="s">
        <v>81</v>
      </c>
      <c r="U171" s="83" t="s">
        <v>418</v>
      </c>
      <c r="V171" s="83" t="s">
        <v>419</v>
      </c>
      <c r="W171" s="83" t="s">
        <v>420</v>
      </c>
      <c r="X171" s="92">
        <v>39345</v>
      </c>
      <c r="Y171" s="83" t="s">
        <v>425</v>
      </c>
      <c r="Z171" s="254"/>
      <c r="AA171" s="254"/>
      <c r="AB171" s="254"/>
      <c r="AC171" s="254"/>
      <c r="AD171" s="254"/>
      <c r="AE171" s="254"/>
      <c r="AF171" s="254"/>
      <c r="AG171" s="254"/>
      <c r="AH171" s="254"/>
      <c r="AI171" s="254"/>
      <c r="AJ171" s="254"/>
      <c r="AK171" s="83" t="s">
        <v>420</v>
      </c>
      <c r="AL171" s="83" t="s">
        <v>81</v>
      </c>
      <c r="AM171" s="482">
        <v>2007</v>
      </c>
      <c r="AN171" s="254"/>
      <c r="AO171" s="254"/>
      <c r="AP171" s="254"/>
      <c r="AQ171" s="96">
        <v>109528308.97073069</v>
      </c>
      <c r="AR171" s="83" t="s">
        <v>421</v>
      </c>
      <c r="AS171" s="257"/>
      <c r="AT171" s="83" t="s">
        <v>645</v>
      </c>
      <c r="AU171" s="255" t="s">
        <v>660</v>
      </c>
      <c r="AV171" s="83" t="s">
        <v>421</v>
      </c>
      <c r="AW171" s="358" t="s">
        <v>426</v>
      </c>
      <c r="AX171" s="185"/>
      <c r="AY171" s="185"/>
    </row>
    <row r="172" spans="1:53" ht="30" hidden="1" customHeight="1" x14ac:dyDescent="0.2">
      <c r="A172" s="83"/>
      <c r="B172" s="68"/>
      <c r="C172" s="83" t="s">
        <v>416</v>
      </c>
      <c r="D172" s="69" t="s">
        <v>427</v>
      </c>
      <c r="E172" s="83" t="s">
        <v>416</v>
      </c>
      <c r="F172" s="88" t="s">
        <v>331</v>
      </c>
      <c r="G172" s="83" t="s">
        <v>424</v>
      </c>
      <c r="H172" s="371"/>
      <c r="I172" s="83" t="s">
        <v>72</v>
      </c>
      <c r="J172" s="371"/>
      <c r="K172" s="254"/>
      <c r="L172" s="254"/>
      <c r="M172" s="82"/>
      <c r="N172" s="482">
        <v>2007</v>
      </c>
      <c r="O172" s="254"/>
      <c r="P172" s="254"/>
      <c r="Q172" s="254"/>
      <c r="R172" s="254"/>
      <c r="S172" s="254"/>
      <c r="T172" s="83" t="s">
        <v>81</v>
      </c>
      <c r="U172" s="83" t="s">
        <v>418</v>
      </c>
      <c r="V172" s="83" t="s">
        <v>419</v>
      </c>
      <c r="W172" s="83" t="s">
        <v>420</v>
      </c>
      <c r="X172" s="92">
        <v>39330</v>
      </c>
      <c r="Y172" s="83" t="s">
        <v>428</v>
      </c>
      <c r="Z172" s="254"/>
      <c r="AA172" s="254"/>
      <c r="AB172" s="254"/>
      <c r="AC172" s="254"/>
      <c r="AD172" s="254"/>
      <c r="AE172" s="254"/>
      <c r="AF172" s="254"/>
      <c r="AG172" s="254"/>
      <c r="AH172" s="254"/>
      <c r="AI172" s="254"/>
      <c r="AJ172" s="254"/>
      <c r="AK172" s="83" t="s">
        <v>420</v>
      </c>
      <c r="AL172" s="83" t="s">
        <v>81</v>
      </c>
      <c r="AM172" s="482">
        <v>2007</v>
      </c>
      <c r="AN172" s="254"/>
      <c r="AO172" s="254"/>
      <c r="AP172" s="254"/>
      <c r="AQ172" s="96">
        <v>428983868.5822084</v>
      </c>
      <c r="AR172" s="83" t="s">
        <v>421</v>
      </c>
      <c r="AS172" s="257"/>
      <c r="AT172" s="83" t="s">
        <v>645</v>
      </c>
      <c r="AU172" s="255" t="s">
        <v>661</v>
      </c>
      <c r="AV172" s="83" t="s">
        <v>421</v>
      </c>
      <c r="AW172" s="358" t="s">
        <v>429</v>
      </c>
      <c r="AX172" s="185"/>
      <c r="AY172" s="185"/>
    </row>
    <row r="173" spans="1:53" ht="30" hidden="1" customHeight="1" x14ac:dyDescent="0.2">
      <c r="A173" s="83"/>
      <c r="B173" s="68"/>
      <c r="C173" s="83" t="s">
        <v>416</v>
      </c>
      <c r="D173" s="69" t="s">
        <v>430</v>
      </c>
      <c r="E173" s="83" t="s">
        <v>416</v>
      </c>
      <c r="F173" s="88" t="s">
        <v>331</v>
      </c>
      <c r="G173" s="83" t="s">
        <v>424</v>
      </c>
      <c r="H173" s="371"/>
      <c r="I173" s="83" t="s">
        <v>72</v>
      </c>
      <c r="J173" s="371"/>
      <c r="K173" s="254"/>
      <c r="L173" s="254"/>
      <c r="M173" s="82"/>
      <c r="N173" s="482">
        <v>2007</v>
      </c>
      <c r="O173" s="254"/>
      <c r="P173" s="254"/>
      <c r="Q173" s="254"/>
      <c r="R173" s="254"/>
      <c r="S173" s="254"/>
      <c r="T173" s="83" t="s">
        <v>81</v>
      </c>
      <c r="U173" s="83" t="s">
        <v>418</v>
      </c>
      <c r="V173" s="83" t="s">
        <v>419</v>
      </c>
      <c r="W173" s="83" t="s">
        <v>420</v>
      </c>
      <c r="X173" s="92">
        <v>39333</v>
      </c>
      <c r="Y173" s="83" t="s">
        <v>431</v>
      </c>
      <c r="Z173" s="254"/>
      <c r="AA173" s="254"/>
      <c r="AB173" s="254"/>
      <c r="AC173" s="254"/>
      <c r="AD173" s="254"/>
      <c r="AE173" s="254"/>
      <c r="AF173" s="254"/>
      <c r="AG173" s="254"/>
      <c r="AH173" s="254"/>
      <c r="AI173" s="254"/>
      <c r="AJ173" s="254"/>
      <c r="AK173" s="83" t="s">
        <v>420</v>
      </c>
      <c r="AL173" s="83" t="s">
        <v>81</v>
      </c>
      <c r="AM173" s="482">
        <v>2007</v>
      </c>
      <c r="AN173" s="254"/>
      <c r="AO173" s="254"/>
      <c r="AP173" s="254"/>
      <c r="AQ173" s="96">
        <v>286340014.7833271</v>
      </c>
      <c r="AR173" s="83" t="s">
        <v>421</v>
      </c>
      <c r="AS173" s="257"/>
      <c r="AT173" s="83" t="s">
        <v>645</v>
      </c>
      <c r="AU173" s="255" t="s">
        <v>662</v>
      </c>
      <c r="AV173" s="83" t="s">
        <v>421</v>
      </c>
      <c r="AW173" s="358" t="s">
        <v>432</v>
      </c>
      <c r="AX173" s="185"/>
      <c r="AY173" s="185"/>
    </row>
    <row r="174" spans="1:53" ht="30" hidden="1" customHeight="1" x14ac:dyDescent="0.2">
      <c r="A174" s="83"/>
      <c r="B174" s="68"/>
      <c r="C174" s="83"/>
      <c r="D174" s="69" t="s">
        <v>433</v>
      </c>
      <c r="E174" s="83"/>
      <c r="F174" s="88"/>
      <c r="G174" s="83"/>
      <c r="H174" s="371"/>
      <c r="I174" s="83"/>
      <c r="J174" s="371"/>
      <c r="K174" s="254"/>
      <c r="L174" s="254"/>
      <c r="M174" s="82"/>
      <c r="N174" s="482">
        <v>2007</v>
      </c>
      <c r="O174" s="254"/>
      <c r="P174" s="254"/>
      <c r="Q174" s="254"/>
      <c r="R174" s="254"/>
      <c r="S174" s="254"/>
      <c r="T174" s="83" t="s">
        <v>81</v>
      </c>
      <c r="U174" s="83"/>
      <c r="V174" s="83"/>
      <c r="W174" s="83"/>
      <c r="X174" s="92"/>
      <c r="Y174" s="83"/>
      <c r="Z174" s="254"/>
      <c r="AA174" s="254"/>
      <c r="AB174" s="254"/>
      <c r="AC174" s="254"/>
      <c r="AD174" s="254"/>
      <c r="AE174" s="254"/>
      <c r="AF174" s="254"/>
      <c r="AG174" s="254"/>
      <c r="AH174" s="254"/>
      <c r="AI174" s="254"/>
      <c r="AJ174" s="254"/>
      <c r="AK174" s="83"/>
      <c r="AL174" s="83" t="s">
        <v>81</v>
      </c>
      <c r="AM174" s="482">
        <v>2007</v>
      </c>
      <c r="AN174" s="254"/>
      <c r="AO174" s="254"/>
      <c r="AP174" s="254"/>
      <c r="AQ174" s="96">
        <v>13153839.819550527</v>
      </c>
      <c r="AR174" s="83"/>
      <c r="AS174" s="257"/>
      <c r="AT174" s="83"/>
      <c r="AU174" s="255"/>
      <c r="AV174" s="83"/>
      <c r="AW174" s="358"/>
      <c r="AX174" s="185"/>
      <c r="AY174" s="185"/>
    </row>
    <row r="175" spans="1:53" ht="30" hidden="1" customHeight="1" x14ac:dyDescent="0.2">
      <c r="A175" s="83"/>
      <c r="B175" s="68"/>
      <c r="C175" s="83"/>
      <c r="D175" s="69" t="s">
        <v>434</v>
      </c>
      <c r="E175" s="83"/>
      <c r="F175" s="88"/>
      <c r="G175" s="83"/>
      <c r="H175" s="371"/>
      <c r="I175" s="83"/>
      <c r="J175" s="371"/>
      <c r="K175" s="254"/>
      <c r="L175" s="254"/>
      <c r="M175" s="82"/>
      <c r="N175" s="482">
        <v>2007</v>
      </c>
      <c r="O175" s="254"/>
      <c r="P175" s="254"/>
      <c r="Q175" s="254"/>
      <c r="R175" s="254"/>
      <c r="S175" s="254"/>
      <c r="T175" s="83" t="s">
        <v>81</v>
      </c>
      <c r="U175" s="83"/>
      <c r="V175" s="83"/>
      <c r="W175" s="83"/>
      <c r="X175" s="92"/>
      <c r="Y175" s="83"/>
      <c r="Z175" s="254"/>
      <c r="AA175" s="254"/>
      <c r="AB175" s="254"/>
      <c r="AC175" s="254"/>
      <c r="AD175" s="254"/>
      <c r="AE175" s="254"/>
      <c r="AF175" s="254"/>
      <c r="AG175" s="254"/>
      <c r="AH175" s="254"/>
      <c r="AI175" s="254"/>
      <c r="AJ175" s="254"/>
      <c r="AK175" s="83"/>
      <c r="AL175" s="83" t="s">
        <v>81</v>
      </c>
      <c r="AM175" s="482">
        <v>2007</v>
      </c>
      <c r="AN175" s="254"/>
      <c r="AO175" s="254"/>
      <c r="AP175" s="254"/>
      <c r="AQ175" s="96">
        <v>592157753.59868789</v>
      </c>
      <c r="AR175" s="83" t="s">
        <v>421</v>
      </c>
      <c r="AS175" s="257"/>
      <c r="AT175" s="83" t="s">
        <v>645</v>
      </c>
      <c r="AU175" s="255" t="s">
        <v>663</v>
      </c>
      <c r="AV175" s="83" t="s">
        <v>421</v>
      </c>
      <c r="AW175" s="358" t="s">
        <v>437</v>
      </c>
      <c r="AX175" s="185"/>
      <c r="AY175" s="185"/>
    </row>
    <row r="176" spans="1:53" ht="30" hidden="1" customHeight="1" x14ac:dyDescent="0.2">
      <c r="A176" s="83"/>
      <c r="B176" s="68"/>
      <c r="C176" s="83" t="s">
        <v>416</v>
      </c>
      <c r="D176" s="69" t="s">
        <v>435</v>
      </c>
      <c r="E176" s="83" t="s">
        <v>416</v>
      </c>
      <c r="F176" s="88" t="s">
        <v>331</v>
      </c>
      <c r="G176" s="83" t="s">
        <v>424</v>
      </c>
      <c r="H176" s="371"/>
      <c r="I176" s="83" t="s">
        <v>72</v>
      </c>
      <c r="J176" s="371"/>
      <c r="K176" s="254"/>
      <c r="L176" s="254"/>
      <c r="M176" s="82"/>
      <c r="N176" s="482">
        <v>2007</v>
      </c>
      <c r="O176" s="254"/>
      <c r="P176" s="254"/>
      <c r="Q176" s="254"/>
      <c r="R176" s="254"/>
      <c r="S176" s="254"/>
      <c r="T176" s="83" t="s">
        <v>81</v>
      </c>
      <c r="U176" s="83" t="s">
        <v>418</v>
      </c>
      <c r="V176" s="83" t="s">
        <v>419</v>
      </c>
      <c r="W176" s="83" t="s">
        <v>420</v>
      </c>
      <c r="X176" s="92">
        <v>39331</v>
      </c>
      <c r="Y176" s="83" t="s">
        <v>436</v>
      </c>
      <c r="Z176" s="254"/>
      <c r="AA176" s="254"/>
      <c r="AB176" s="254"/>
      <c r="AC176" s="254"/>
      <c r="AD176" s="254"/>
      <c r="AE176" s="254"/>
      <c r="AF176" s="254"/>
      <c r="AG176" s="254"/>
      <c r="AH176" s="254"/>
      <c r="AI176" s="254"/>
      <c r="AJ176" s="254"/>
      <c r="AK176" s="83" t="s">
        <v>420</v>
      </c>
      <c r="AL176" s="83" t="s">
        <v>81</v>
      </c>
      <c r="AM176" s="482">
        <v>2007</v>
      </c>
      <c r="AN176" s="254"/>
      <c r="AO176" s="254"/>
      <c r="AP176" s="254"/>
      <c r="AQ176" s="96">
        <v>28466515.945363164</v>
      </c>
      <c r="AR176" s="83"/>
      <c r="AS176" s="257"/>
      <c r="AT176" s="83"/>
      <c r="AU176" s="255"/>
      <c r="AV176" s="83"/>
      <c r="AW176" s="358"/>
      <c r="AX176" s="185"/>
      <c r="AY176" s="185"/>
    </row>
    <row r="177" spans="1:51" ht="30" hidden="1" customHeight="1" x14ac:dyDescent="0.2">
      <c r="A177" s="83"/>
      <c r="B177" s="68"/>
      <c r="C177" s="83"/>
      <c r="D177" s="69" t="s">
        <v>433</v>
      </c>
      <c r="E177" s="83"/>
      <c r="F177" s="88"/>
      <c r="G177" s="83"/>
      <c r="H177" s="371"/>
      <c r="I177" s="83"/>
      <c r="J177" s="371"/>
      <c r="K177" s="254"/>
      <c r="L177" s="254"/>
      <c r="M177" s="82"/>
      <c r="N177" s="482">
        <v>2007</v>
      </c>
      <c r="O177" s="254"/>
      <c r="P177" s="254"/>
      <c r="Q177" s="254"/>
      <c r="R177" s="254"/>
      <c r="S177" s="254"/>
      <c r="T177" s="83" t="s">
        <v>81</v>
      </c>
      <c r="U177" s="83"/>
      <c r="V177" s="83"/>
      <c r="W177" s="83"/>
      <c r="X177" s="92"/>
      <c r="Y177" s="83"/>
      <c r="Z177" s="254"/>
      <c r="AA177" s="254"/>
      <c r="AB177" s="254"/>
      <c r="AC177" s="254"/>
      <c r="AD177" s="254"/>
      <c r="AE177" s="254"/>
      <c r="AF177" s="254"/>
      <c r="AG177" s="254"/>
      <c r="AH177" s="254"/>
      <c r="AI177" s="254"/>
      <c r="AJ177" s="254"/>
      <c r="AK177" s="83"/>
      <c r="AL177" s="83" t="s">
        <v>81</v>
      </c>
      <c r="AM177" s="482">
        <v>2007</v>
      </c>
      <c r="AN177" s="254"/>
      <c r="AO177" s="254"/>
      <c r="AP177" s="254"/>
      <c r="AQ177" s="96">
        <v>21688774.053610031</v>
      </c>
      <c r="AR177" s="83"/>
      <c r="AS177" s="257"/>
      <c r="AT177" s="83"/>
      <c r="AU177" s="255"/>
      <c r="AV177" s="83"/>
      <c r="AW177" s="358"/>
      <c r="AX177" s="185"/>
      <c r="AY177" s="185"/>
    </row>
    <row r="178" spans="1:51" ht="30" hidden="1" customHeight="1" x14ac:dyDescent="0.2">
      <c r="A178" s="83"/>
      <c r="B178" s="68"/>
      <c r="C178" s="83"/>
      <c r="D178" s="69" t="s">
        <v>438</v>
      </c>
      <c r="E178" s="83"/>
      <c r="F178" s="88"/>
      <c r="G178" s="83"/>
      <c r="H178" s="371"/>
      <c r="I178" s="83"/>
      <c r="J178" s="371"/>
      <c r="K178" s="254"/>
      <c r="L178" s="254"/>
      <c r="M178" s="82"/>
      <c r="N178" s="482">
        <v>2007</v>
      </c>
      <c r="O178" s="254"/>
      <c r="P178" s="254"/>
      <c r="Q178" s="254"/>
      <c r="R178" s="254"/>
      <c r="S178" s="254"/>
      <c r="T178" s="83" t="s">
        <v>81</v>
      </c>
      <c r="U178" s="83"/>
      <c r="V178" s="83"/>
      <c r="W178" s="83"/>
      <c r="X178" s="92"/>
      <c r="Y178" s="83"/>
      <c r="Z178" s="254"/>
      <c r="AA178" s="254"/>
      <c r="AB178" s="254"/>
      <c r="AC178" s="254"/>
      <c r="AD178" s="254"/>
      <c r="AE178" s="254"/>
      <c r="AF178" s="254"/>
      <c r="AG178" s="254"/>
      <c r="AH178" s="254"/>
      <c r="AI178" s="254"/>
      <c r="AJ178" s="254"/>
      <c r="AK178" s="83"/>
      <c r="AL178" s="83" t="s">
        <v>81</v>
      </c>
      <c r="AM178" s="482">
        <v>2007</v>
      </c>
      <c r="AN178" s="254"/>
      <c r="AO178" s="254"/>
      <c r="AP178" s="254"/>
      <c r="AQ178" s="96">
        <v>376386583.28238451</v>
      </c>
      <c r="AR178" s="83" t="s">
        <v>421</v>
      </c>
      <c r="AS178" s="257"/>
      <c r="AT178" s="83" t="s">
        <v>645</v>
      </c>
      <c r="AU178" s="255" t="s">
        <v>664</v>
      </c>
      <c r="AV178" s="83" t="s">
        <v>421</v>
      </c>
      <c r="AW178" s="358" t="s">
        <v>440</v>
      </c>
      <c r="AX178" s="185"/>
      <c r="AY178" s="185"/>
    </row>
    <row r="179" spans="1:51" ht="30" hidden="1" customHeight="1" x14ac:dyDescent="0.2">
      <c r="A179" s="83"/>
      <c r="B179" s="68"/>
      <c r="C179" s="83" t="s">
        <v>416</v>
      </c>
      <c r="D179" s="69" t="s">
        <v>435</v>
      </c>
      <c r="E179" s="83" t="s">
        <v>416</v>
      </c>
      <c r="F179" s="88" t="s">
        <v>331</v>
      </c>
      <c r="G179" s="83" t="s">
        <v>424</v>
      </c>
      <c r="H179" s="371"/>
      <c r="I179" s="83" t="s">
        <v>72</v>
      </c>
      <c r="J179" s="371"/>
      <c r="K179" s="254"/>
      <c r="L179" s="254"/>
      <c r="M179" s="82"/>
      <c r="N179" s="482">
        <v>2007</v>
      </c>
      <c r="O179" s="254"/>
      <c r="P179" s="254"/>
      <c r="Q179" s="254"/>
      <c r="R179" s="254"/>
      <c r="S179" s="254"/>
      <c r="T179" s="83" t="s">
        <v>81</v>
      </c>
      <c r="U179" s="83" t="s">
        <v>418</v>
      </c>
      <c r="V179" s="83" t="s">
        <v>419</v>
      </c>
      <c r="W179" s="83" t="s">
        <v>420</v>
      </c>
      <c r="X179" s="92">
        <v>39335</v>
      </c>
      <c r="Y179" s="83" t="s">
        <v>439</v>
      </c>
      <c r="Z179" s="254"/>
      <c r="AA179" s="254"/>
      <c r="AB179" s="254"/>
      <c r="AC179" s="254"/>
      <c r="AD179" s="254"/>
      <c r="AE179" s="254"/>
      <c r="AF179" s="254"/>
      <c r="AG179" s="254"/>
      <c r="AH179" s="254"/>
      <c r="AI179" s="254"/>
      <c r="AJ179" s="254"/>
      <c r="AK179" s="83" t="s">
        <v>420</v>
      </c>
      <c r="AL179" s="83" t="s">
        <v>81</v>
      </c>
      <c r="AM179" s="482">
        <v>2007</v>
      </c>
      <c r="AN179" s="254"/>
      <c r="AO179" s="254"/>
      <c r="AP179" s="254"/>
      <c r="AQ179" s="96">
        <v>25102747.74723383</v>
      </c>
      <c r="AR179" s="83"/>
      <c r="AS179" s="257"/>
      <c r="AT179" s="83"/>
      <c r="AU179" s="255"/>
      <c r="AV179" s="83"/>
      <c r="AW179" s="358"/>
      <c r="AX179" s="185"/>
      <c r="AY179" s="185"/>
    </row>
    <row r="180" spans="1:51" ht="30" hidden="1" customHeight="1" x14ac:dyDescent="0.2">
      <c r="A180" s="83"/>
      <c r="B180" s="68"/>
      <c r="C180" s="83"/>
      <c r="D180" s="69" t="s">
        <v>433</v>
      </c>
      <c r="E180" s="83"/>
      <c r="F180" s="88"/>
      <c r="G180" s="83"/>
      <c r="H180" s="371"/>
      <c r="I180" s="83"/>
      <c r="J180" s="371"/>
      <c r="K180" s="254"/>
      <c r="L180" s="254"/>
      <c r="M180" s="82"/>
      <c r="N180" s="482">
        <v>2007</v>
      </c>
      <c r="O180" s="254"/>
      <c r="P180" s="254"/>
      <c r="Q180" s="254"/>
      <c r="R180" s="254"/>
      <c r="S180" s="254"/>
      <c r="T180" s="83" t="s">
        <v>81</v>
      </c>
      <c r="U180" s="83"/>
      <c r="V180" s="83"/>
      <c r="W180" s="83"/>
      <c r="X180" s="92"/>
      <c r="Y180" s="83"/>
      <c r="Z180" s="254"/>
      <c r="AA180" s="254"/>
      <c r="AB180" s="254"/>
      <c r="AC180" s="254"/>
      <c r="AD180" s="254"/>
      <c r="AE180" s="254"/>
      <c r="AF180" s="254"/>
      <c r="AG180" s="254"/>
      <c r="AH180" s="254"/>
      <c r="AI180" s="254"/>
      <c r="AJ180" s="254"/>
      <c r="AK180" s="83"/>
      <c r="AL180" s="83" t="s">
        <v>81</v>
      </c>
      <c r="AM180" s="482">
        <v>2007</v>
      </c>
      <c r="AN180" s="254"/>
      <c r="AO180" s="254"/>
      <c r="AP180" s="254"/>
      <c r="AQ180" s="96">
        <v>17873156.396030486</v>
      </c>
      <c r="AR180" s="83"/>
      <c r="AS180" s="257"/>
      <c r="AT180" s="83"/>
      <c r="AU180" s="255"/>
      <c r="AV180" s="83"/>
      <c r="AW180" s="358"/>
      <c r="AX180" s="185"/>
      <c r="AY180" s="185"/>
    </row>
    <row r="181" spans="1:51" ht="30" hidden="1" customHeight="1" x14ac:dyDescent="0.2">
      <c r="A181" s="83"/>
      <c r="B181" s="68"/>
      <c r="C181" s="83"/>
      <c r="D181" s="69" t="s">
        <v>441</v>
      </c>
      <c r="E181" s="83"/>
      <c r="F181" s="88"/>
      <c r="G181" s="83"/>
      <c r="H181" s="371"/>
      <c r="I181" s="83"/>
      <c r="J181" s="371"/>
      <c r="K181" s="254"/>
      <c r="L181" s="254"/>
      <c r="M181" s="82"/>
      <c r="N181" s="482">
        <v>2007</v>
      </c>
      <c r="O181" s="254"/>
      <c r="P181" s="254"/>
      <c r="Q181" s="254"/>
      <c r="R181" s="254"/>
      <c r="S181" s="254"/>
      <c r="T181" s="83" t="s">
        <v>81</v>
      </c>
      <c r="U181" s="83"/>
      <c r="V181" s="83"/>
      <c r="W181" s="83"/>
      <c r="X181" s="92"/>
      <c r="Y181" s="83"/>
      <c r="Z181" s="254"/>
      <c r="AA181" s="254"/>
      <c r="AB181" s="254"/>
      <c r="AC181" s="254"/>
      <c r="AD181" s="254"/>
      <c r="AE181" s="254"/>
      <c r="AF181" s="254"/>
      <c r="AG181" s="254"/>
      <c r="AH181" s="254"/>
      <c r="AI181" s="254"/>
      <c r="AJ181" s="254"/>
      <c r="AK181" s="83"/>
      <c r="AL181" s="83" t="s">
        <v>81</v>
      </c>
      <c r="AM181" s="482">
        <v>2007</v>
      </c>
      <c r="AN181" s="254"/>
      <c r="AO181" s="254"/>
      <c r="AP181" s="254"/>
      <c r="AQ181" s="96">
        <v>275828992.24660534</v>
      </c>
      <c r="AR181" s="83" t="s">
        <v>421</v>
      </c>
      <c r="AS181" s="257"/>
      <c r="AT181" s="83" t="s">
        <v>645</v>
      </c>
      <c r="AU181" s="255" t="s">
        <v>665</v>
      </c>
      <c r="AV181" s="83" t="s">
        <v>421</v>
      </c>
      <c r="AW181" s="358" t="s">
        <v>443</v>
      </c>
      <c r="AX181" s="185"/>
      <c r="AY181" s="185"/>
    </row>
    <row r="182" spans="1:51" ht="30" hidden="1" customHeight="1" x14ac:dyDescent="0.2">
      <c r="A182" s="83"/>
      <c r="B182" s="68"/>
      <c r="C182" s="83" t="s">
        <v>416</v>
      </c>
      <c r="D182" s="69" t="s">
        <v>435</v>
      </c>
      <c r="E182" s="83" t="s">
        <v>416</v>
      </c>
      <c r="F182" s="88" t="s">
        <v>331</v>
      </c>
      <c r="G182" s="83" t="s">
        <v>424</v>
      </c>
      <c r="H182" s="371"/>
      <c r="I182" s="83" t="s">
        <v>72</v>
      </c>
      <c r="J182" s="371"/>
      <c r="K182" s="254"/>
      <c r="L182" s="254"/>
      <c r="M182" s="82"/>
      <c r="N182" s="482">
        <v>2007</v>
      </c>
      <c r="O182" s="254"/>
      <c r="P182" s="254"/>
      <c r="Q182" s="254"/>
      <c r="R182" s="254"/>
      <c r="S182" s="254"/>
      <c r="T182" s="83" t="s">
        <v>81</v>
      </c>
      <c r="U182" s="83" t="s">
        <v>418</v>
      </c>
      <c r="V182" s="83" t="s">
        <v>419</v>
      </c>
      <c r="W182" s="83" t="s">
        <v>420</v>
      </c>
      <c r="X182" s="92">
        <v>39332</v>
      </c>
      <c r="Y182" s="83" t="s">
        <v>442</v>
      </c>
      <c r="Z182" s="254"/>
      <c r="AA182" s="254"/>
      <c r="AB182" s="254"/>
      <c r="AC182" s="254"/>
      <c r="AD182" s="254"/>
      <c r="AE182" s="254"/>
      <c r="AF182" s="254"/>
      <c r="AG182" s="254"/>
      <c r="AH182" s="254"/>
      <c r="AI182" s="254"/>
      <c r="AJ182" s="254"/>
      <c r="AK182" s="83" t="s">
        <v>420</v>
      </c>
      <c r="AL182" s="83" t="s">
        <v>81</v>
      </c>
      <c r="AM182" s="482">
        <v>2007</v>
      </c>
      <c r="AN182" s="254"/>
      <c r="AO182" s="254"/>
      <c r="AP182" s="254"/>
      <c r="AQ182" s="96">
        <v>19745821.37797413</v>
      </c>
      <c r="AR182" s="83"/>
      <c r="AS182" s="257"/>
      <c r="AT182" s="83"/>
      <c r="AU182" s="255"/>
      <c r="AV182" s="83"/>
      <c r="AW182" s="183"/>
      <c r="AX182" s="185"/>
      <c r="AY182" s="185"/>
    </row>
    <row r="183" spans="1:51" ht="30" hidden="1" customHeight="1" x14ac:dyDescent="0.2">
      <c r="A183" s="83"/>
      <c r="B183" s="68"/>
      <c r="C183" s="83"/>
      <c r="D183" s="69" t="s">
        <v>433</v>
      </c>
      <c r="E183" s="83"/>
      <c r="F183" s="88"/>
      <c r="G183" s="83"/>
      <c r="H183" s="371"/>
      <c r="I183" s="83"/>
      <c r="J183" s="371"/>
      <c r="K183" s="254"/>
      <c r="L183" s="254"/>
      <c r="M183" s="82"/>
      <c r="N183" s="482">
        <v>2007</v>
      </c>
      <c r="O183" s="254"/>
      <c r="P183" s="254"/>
      <c r="Q183" s="254"/>
      <c r="R183" s="254"/>
      <c r="S183" s="254"/>
      <c r="T183" s="83" t="s">
        <v>81</v>
      </c>
      <c r="U183" s="83"/>
      <c r="V183" s="83"/>
      <c r="W183" s="83"/>
      <c r="X183" s="92"/>
      <c r="Y183" s="83"/>
      <c r="Z183" s="254"/>
      <c r="AA183" s="254"/>
      <c r="AB183" s="254"/>
      <c r="AC183" s="254"/>
      <c r="AD183" s="254"/>
      <c r="AE183" s="254"/>
      <c r="AF183" s="254"/>
      <c r="AG183" s="254"/>
      <c r="AH183" s="254"/>
      <c r="AI183" s="254"/>
      <c r="AJ183" s="254"/>
      <c r="AK183" s="83"/>
      <c r="AL183" s="83" t="s">
        <v>81</v>
      </c>
      <c r="AM183" s="482">
        <v>2007</v>
      </c>
      <c r="AN183" s="254"/>
      <c r="AO183" s="254"/>
      <c r="AP183" s="254"/>
      <c r="AQ183" s="96">
        <v>12852606.846583722</v>
      </c>
      <c r="AR183" s="83"/>
      <c r="AS183" s="257"/>
      <c r="AT183" s="83"/>
      <c r="AU183" s="255"/>
      <c r="AV183" s="83"/>
      <c r="AW183" s="358"/>
      <c r="AX183" s="185"/>
      <c r="AY183" s="185"/>
    </row>
    <row r="184" spans="1:51" ht="30" hidden="1" customHeight="1" x14ac:dyDescent="0.2">
      <c r="A184" s="83"/>
      <c r="B184" s="68"/>
      <c r="C184" s="83"/>
      <c r="D184" s="69" t="s">
        <v>444</v>
      </c>
      <c r="E184" s="83"/>
      <c r="F184" s="88"/>
      <c r="G184" s="83"/>
      <c r="H184" s="371"/>
      <c r="I184" s="83"/>
      <c r="J184" s="371"/>
      <c r="K184" s="254"/>
      <c r="L184" s="254"/>
      <c r="M184" s="82"/>
      <c r="N184" s="482">
        <v>2007</v>
      </c>
      <c r="O184" s="254"/>
      <c r="P184" s="254"/>
      <c r="Q184" s="254"/>
      <c r="R184" s="254"/>
      <c r="S184" s="254"/>
      <c r="T184" s="83" t="s">
        <v>81</v>
      </c>
      <c r="U184" s="83"/>
      <c r="V184" s="83"/>
      <c r="W184" s="83"/>
      <c r="X184" s="92"/>
      <c r="Y184" s="83"/>
      <c r="Z184" s="254"/>
      <c r="AA184" s="254"/>
      <c r="AB184" s="254"/>
      <c r="AC184" s="254"/>
      <c r="AD184" s="254"/>
      <c r="AE184" s="254"/>
      <c r="AF184" s="254"/>
      <c r="AG184" s="254"/>
      <c r="AH184" s="254"/>
      <c r="AI184" s="254"/>
      <c r="AJ184" s="254"/>
      <c r="AK184" s="83"/>
      <c r="AL184" s="83" t="s">
        <v>81</v>
      </c>
      <c r="AM184" s="482">
        <v>2007</v>
      </c>
      <c r="AN184" s="254"/>
      <c r="AO184" s="254"/>
      <c r="AP184" s="254"/>
      <c r="AQ184" s="96">
        <v>297360121.04436272</v>
      </c>
      <c r="AR184" s="83" t="s">
        <v>421</v>
      </c>
      <c r="AS184" s="257"/>
      <c r="AT184" s="83" t="s">
        <v>645</v>
      </c>
      <c r="AU184" s="255" t="s">
        <v>666</v>
      </c>
      <c r="AV184" s="83" t="s">
        <v>421</v>
      </c>
      <c r="AW184" s="358" t="s">
        <v>446</v>
      </c>
      <c r="AX184" s="185"/>
      <c r="AY184" s="185"/>
    </row>
    <row r="185" spans="1:51" ht="30" hidden="1" customHeight="1" x14ac:dyDescent="0.2">
      <c r="A185" s="83"/>
      <c r="B185" s="68"/>
      <c r="C185" s="83" t="s">
        <v>416</v>
      </c>
      <c r="D185" s="69" t="s">
        <v>435</v>
      </c>
      <c r="E185" s="83" t="s">
        <v>416</v>
      </c>
      <c r="F185" s="88" t="s">
        <v>331</v>
      </c>
      <c r="G185" s="83" t="s">
        <v>424</v>
      </c>
      <c r="H185" s="371"/>
      <c r="I185" s="83" t="s">
        <v>72</v>
      </c>
      <c r="J185" s="371"/>
      <c r="K185" s="254"/>
      <c r="L185" s="254"/>
      <c r="M185" s="82"/>
      <c r="N185" s="482">
        <v>2007</v>
      </c>
      <c r="O185" s="254"/>
      <c r="P185" s="254"/>
      <c r="Q185" s="254"/>
      <c r="R185" s="254"/>
      <c r="S185" s="254"/>
      <c r="T185" s="83" t="s">
        <v>81</v>
      </c>
      <c r="U185" s="83" t="s">
        <v>418</v>
      </c>
      <c r="V185" s="83" t="s">
        <v>419</v>
      </c>
      <c r="W185" s="83" t="s">
        <v>420</v>
      </c>
      <c r="X185" s="92">
        <v>39335</v>
      </c>
      <c r="Y185" s="83" t="s">
        <v>445</v>
      </c>
      <c r="Z185" s="254"/>
      <c r="AA185" s="254"/>
      <c r="AB185" s="254"/>
      <c r="AC185" s="254"/>
      <c r="AD185" s="254"/>
      <c r="AE185" s="254"/>
      <c r="AF185" s="254"/>
      <c r="AG185" s="254"/>
      <c r="AH185" s="254"/>
      <c r="AI185" s="254"/>
      <c r="AJ185" s="254"/>
      <c r="AK185" s="83" t="s">
        <v>420</v>
      </c>
      <c r="AL185" s="83" t="s">
        <v>81</v>
      </c>
      <c r="AM185" s="482">
        <v>2007</v>
      </c>
      <c r="AN185" s="254"/>
      <c r="AO185" s="254"/>
      <c r="AP185" s="254"/>
      <c r="AQ185" s="96">
        <v>19680554.233831324</v>
      </c>
      <c r="AR185" s="83"/>
      <c r="AS185" s="257"/>
      <c r="AT185" s="83"/>
      <c r="AU185" s="255"/>
      <c r="AV185" s="83"/>
      <c r="AW185" s="358"/>
      <c r="AX185" s="185"/>
      <c r="AY185" s="185"/>
    </row>
    <row r="186" spans="1:51" ht="30" hidden="1" customHeight="1" x14ac:dyDescent="0.2">
      <c r="A186" s="83"/>
      <c r="B186" s="68"/>
      <c r="C186" s="83"/>
      <c r="D186" s="69" t="s">
        <v>433</v>
      </c>
      <c r="E186" s="83"/>
      <c r="F186" s="88"/>
      <c r="G186" s="83"/>
      <c r="H186" s="371"/>
      <c r="I186" s="83"/>
      <c r="J186" s="371"/>
      <c r="K186" s="254"/>
      <c r="L186" s="254"/>
      <c r="M186" s="82"/>
      <c r="N186" s="482">
        <v>2007</v>
      </c>
      <c r="O186" s="254"/>
      <c r="P186" s="254"/>
      <c r="Q186" s="254"/>
      <c r="R186" s="254"/>
      <c r="S186" s="254"/>
      <c r="T186" s="83" t="s">
        <v>81</v>
      </c>
      <c r="U186" s="83"/>
      <c r="V186" s="83"/>
      <c r="W186" s="83"/>
      <c r="X186" s="92"/>
      <c r="Y186" s="83"/>
      <c r="Z186" s="254"/>
      <c r="AA186" s="254"/>
      <c r="AB186" s="254"/>
      <c r="AC186" s="254"/>
      <c r="AD186" s="254"/>
      <c r="AE186" s="254"/>
      <c r="AF186" s="254"/>
      <c r="AG186" s="254"/>
      <c r="AH186" s="254"/>
      <c r="AI186" s="254"/>
      <c r="AJ186" s="254"/>
      <c r="AK186" s="83"/>
      <c r="AL186" s="83" t="s">
        <v>81</v>
      </c>
      <c r="AM186" s="482">
        <v>2007</v>
      </c>
      <c r="AN186" s="254"/>
      <c r="AO186" s="254"/>
      <c r="AP186" s="254"/>
      <c r="AQ186" s="96">
        <v>12852606.846583722</v>
      </c>
      <c r="AR186" s="83"/>
      <c r="AS186" s="257"/>
      <c r="AT186" s="83"/>
      <c r="AU186" s="255"/>
      <c r="AV186" s="83"/>
      <c r="AW186" s="358"/>
      <c r="AX186" s="185"/>
      <c r="AY186" s="185"/>
    </row>
    <row r="187" spans="1:51" ht="30" hidden="1" customHeight="1" x14ac:dyDescent="0.2">
      <c r="A187" s="83"/>
      <c r="B187" s="68"/>
      <c r="C187" s="83"/>
      <c r="D187" s="162" t="s">
        <v>447</v>
      </c>
      <c r="E187" s="83"/>
      <c r="F187" s="88"/>
      <c r="G187" s="83"/>
      <c r="H187" s="371"/>
      <c r="I187" s="83"/>
      <c r="J187" s="371"/>
      <c r="K187" s="254"/>
      <c r="L187" s="254"/>
      <c r="M187" s="82"/>
      <c r="N187" s="482">
        <v>2007</v>
      </c>
      <c r="O187" s="254"/>
      <c r="P187" s="254"/>
      <c r="Q187" s="254"/>
      <c r="R187" s="254"/>
      <c r="S187" s="254"/>
      <c r="T187" s="83" t="s">
        <v>81</v>
      </c>
      <c r="U187" s="83"/>
      <c r="V187" s="83"/>
      <c r="W187" s="83"/>
      <c r="X187" s="92"/>
      <c r="Y187" s="83"/>
      <c r="Z187" s="254"/>
      <c r="AA187" s="254"/>
      <c r="AB187" s="254"/>
      <c r="AC187" s="254"/>
      <c r="AD187" s="254"/>
      <c r="AE187" s="254"/>
      <c r="AF187" s="254"/>
      <c r="AG187" s="254"/>
      <c r="AH187" s="254"/>
      <c r="AI187" s="254"/>
      <c r="AJ187" s="254"/>
      <c r="AK187" s="83"/>
      <c r="AL187" s="83" t="s">
        <v>81</v>
      </c>
      <c r="AM187" s="482">
        <v>2007</v>
      </c>
      <c r="AN187" s="254"/>
      <c r="AO187" s="254"/>
      <c r="AP187" s="254"/>
      <c r="AQ187" s="96">
        <v>50105084.503478728</v>
      </c>
      <c r="AR187" s="83" t="s">
        <v>421</v>
      </c>
      <c r="AS187" s="257"/>
      <c r="AT187" s="83" t="s">
        <v>645</v>
      </c>
      <c r="AU187" s="255" t="s">
        <v>667</v>
      </c>
      <c r="AV187" s="83" t="s">
        <v>421</v>
      </c>
      <c r="AW187" s="358" t="s">
        <v>449</v>
      </c>
      <c r="AX187" s="185"/>
      <c r="AY187" s="185"/>
    </row>
    <row r="188" spans="1:51" ht="30" hidden="1" customHeight="1" x14ac:dyDescent="0.2">
      <c r="A188" s="83"/>
      <c r="B188" s="68"/>
      <c r="C188" s="83" t="s">
        <v>416</v>
      </c>
      <c r="D188" s="69" t="s">
        <v>435</v>
      </c>
      <c r="E188" s="83" t="s">
        <v>416</v>
      </c>
      <c r="F188" s="88" t="s">
        <v>331</v>
      </c>
      <c r="G188" s="83" t="s">
        <v>424</v>
      </c>
      <c r="H188" s="371"/>
      <c r="I188" s="83" t="s">
        <v>72</v>
      </c>
      <c r="J188" s="371"/>
      <c r="K188" s="254"/>
      <c r="L188" s="254"/>
      <c r="M188" s="82"/>
      <c r="N188" s="482">
        <v>2007</v>
      </c>
      <c r="O188" s="254"/>
      <c r="P188" s="254"/>
      <c r="Q188" s="254"/>
      <c r="R188" s="254"/>
      <c r="S188" s="254"/>
      <c r="T188" s="83" t="s">
        <v>81</v>
      </c>
      <c r="U188" s="83" t="s">
        <v>418</v>
      </c>
      <c r="V188" s="83" t="s">
        <v>419</v>
      </c>
      <c r="W188" s="83" t="s">
        <v>420</v>
      </c>
      <c r="X188" s="92">
        <v>39265</v>
      </c>
      <c r="Y188" s="83" t="s">
        <v>448</v>
      </c>
      <c r="Z188" s="254"/>
      <c r="AA188" s="254"/>
      <c r="AB188" s="254"/>
      <c r="AC188" s="254"/>
      <c r="AD188" s="254"/>
      <c r="AE188" s="254"/>
      <c r="AF188" s="254"/>
      <c r="AG188" s="254"/>
      <c r="AH188" s="254"/>
      <c r="AI188" s="254"/>
      <c r="AJ188" s="254"/>
      <c r="AK188" s="83" t="s">
        <v>420</v>
      </c>
      <c r="AL188" s="83" t="s">
        <v>81</v>
      </c>
      <c r="AM188" s="482">
        <v>2007</v>
      </c>
      <c r="AN188" s="254"/>
      <c r="AO188" s="254"/>
      <c r="AP188" s="254"/>
      <c r="AQ188" s="96">
        <v>3413973.6936238008</v>
      </c>
      <c r="AR188" s="83"/>
      <c r="AS188" s="257"/>
      <c r="AT188" s="83"/>
      <c r="AU188" s="255"/>
      <c r="AV188" s="83"/>
      <c r="AW188" s="358"/>
      <c r="AX188" s="185"/>
      <c r="AY188" s="185"/>
    </row>
    <row r="189" spans="1:51" ht="30" hidden="1" customHeight="1" x14ac:dyDescent="0.2">
      <c r="A189" s="83"/>
      <c r="B189" s="68"/>
      <c r="C189" s="83"/>
      <c r="D189" s="69" t="s">
        <v>433</v>
      </c>
      <c r="E189" s="83"/>
      <c r="F189" s="88"/>
      <c r="G189" s="83"/>
      <c r="H189" s="371"/>
      <c r="I189" s="83"/>
      <c r="J189" s="371"/>
      <c r="K189" s="254"/>
      <c r="L189" s="254"/>
      <c r="M189" s="82"/>
      <c r="N189" s="482">
        <v>2007</v>
      </c>
      <c r="O189" s="254"/>
      <c r="P189" s="254"/>
      <c r="Q189" s="254"/>
      <c r="R189" s="254"/>
      <c r="S189" s="254"/>
      <c r="T189" s="83" t="s">
        <v>81</v>
      </c>
      <c r="U189" s="83"/>
      <c r="V189" s="83"/>
      <c r="W189" s="83"/>
      <c r="X189" s="83"/>
      <c r="Y189" s="83"/>
      <c r="Z189" s="254"/>
      <c r="AA189" s="254"/>
      <c r="AB189" s="254"/>
      <c r="AC189" s="254"/>
      <c r="AD189" s="254"/>
      <c r="AE189" s="254"/>
      <c r="AF189" s="254"/>
      <c r="AG189" s="254"/>
      <c r="AH189" s="254"/>
      <c r="AI189" s="254"/>
      <c r="AJ189" s="254"/>
      <c r="AK189" s="83"/>
      <c r="AL189" s="83" t="s">
        <v>81</v>
      </c>
      <c r="AM189" s="482">
        <v>2007</v>
      </c>
      <c r="AN189" s="254"/>
      <c r="AO189" s="254"/>
      <c r="AP189" s="254"/>
      <c r="AQ189" s="96">
        <v>1907808.8287897711</v>
      </c>
      <c r="AR189" s="83"/>
      <c r="AS189" s="257"/>
      <c r="AT189" s="83"/>
      <c r="AU189" s="255"/>
      <c r="AV189" s="83"/>
      <c r="AW189" s="358"/>
      <c r="AX189" s="185"/>
      <c r="AY189" s="185"/>
    </row>
    <row r="190" spans="1:51" ht="30" hidden="1" customHeight="1" x14ac:dyDescent="0.2">
      <c r="A190" s="83"/>
      <c r="B190" s="68"/>
      <c r="C190" s="83" t="s">
        <v>451</v>
      </c>
      <c r="D190" s="69" t="s">
        <v>450</v>
      </c>
      <c r="E190" s="83" t="s">
        <v>451</v>
      </c>
      <c r="F190" s="88" t="s">
        <v>331</v>
      </c>
      <c r="G190" s="83" t="s">
        <v>452</v>
      </c>
      <c r="H190" s="371"/>
      <c r="I190" s="83" t="s">
        <v>72</v>
      </c>
      <c r="J190" s="371"/>
      <c r="K190" s="254"/>
      <c r="L190" s="254"/>
      <c r="M190" s="82"/>
      <c r="N190" s="482">
        <v>2007</v>
      </c>
      <c r="O190" s="254"/>
      <c r="P190" s="254"/>
      <c r="Q190" s="254"/>
      <c r="R190" s="254"/>
      <c r="S190" s="254"/>
      <c r="T190" s="83" t="s">
        <v>81</v>
      </c>
      <c r="U190" s="83" t="s">
        <v>418</v>
      </c>
      <c r="V190" s="83" t="s">
        <v>419</v>
      </c>
      <c r="W190" s="83" t="s">
        <v>420</v>
      </c>
      <c r="X190" s="83" t="s">
        <v>72</v>
      </c>
      <c r="Y190" s="83" t="s">
        <v>72</v>
      </c>
      <c r="Z190" s="254"/>
      <c r="AA190" s="254"/>
      <c r="AB190" s="254"/>
      <c r="AC190" s="254"/>
      <c r="AD190" s="254"/>
      <c r="AE190" s="254"/>
      <c r="AF190" s="254"/>
      <c r="AG190" s="254"/>
      <c r="AH190" s="254"/>
      <c r="AI190" s="254"/>
      <c r="AJ190" s="254"/>
      <c r="AK190" s="83" t="s">
        <v>420</v>
      </c>
      <c r="AL190" s="83" t="s">
        <v>81</v>
      </c>
      <c r="AM190" s="482">
        <v>2007</v>
      </c>
      <c r="AN190" s="254"/>
      <c r="AO190" s="254"/>
      <c r="AP190" s="254"/>
      <c r="AQ190" s="96">
        <v>1273834223.4481165</v>
      </c>
      <c r="AR190" s="83" t="s">
        <v>421</v>
      </c>
      <c r="AS190" s="257"/>
      <c r="AT190" s="83" t="s">
        <v>645</v>
      </c>
      <c r="AU190" s="255" t="s">
        <v>668</v>
      </c>
      <c r="AV190" s="83" t="s">
        <v>421</v>
      </c>
      <c r="AW190" s="358" t="s">
        <v>453</v>
      </c>
      <c r="AX190" s="185"/>
      <c r="AY190" s="185"/>
    </row>
    <row r="191" spans="1:51" ht="30" hidden="1" customHeight="1" x14ac:dyDescent="0.2">
      <c r="A191" s="83"/>
      <c r="B191" s="68"/>
      <c r="C191" s="83"/>
      <c r="D191" s="69" t="s">
        <v>454</v>
      </c>
      <c r="E191" s="83"/>
      <c r="F191" s="88"/>
      <c r="G191" s="83"/>
      <c r="H191" s="371"/>
      <c r="I191" s="83"/>
      <c r="J191" s="371"/>
      <c r="K191" s="254"/>
      <c r="L191" s="254"/>
      <c r="M191" s="82"/>
      <c r="N191" s="482">
        <v>2007</v>
      </c>
      <c r="O191" s="254"/>
      <c r="P191" s="254"/>
      <c r="Q191" s="254"/>
      <c r="R191" s="254"/>
      <c r="S191" s="254"/>
      <c r="T191" s="83" t="s">
        <v>81</v>
      </c>
      <c r="U191" s="83"/>
      <c r="V191" s="83"/>
      <c r="W191" s="83"/>
      <c r="X191" s="83"/>
      <c r="Y191" s="83"/>
      <c r="Z191" s="254"/>
      <c r="AA191" s="254"/>
      <c r="AB191" s="254"/>
      <c r="AC191" s="254"/>
      <c r="AD191" s="254"/>
      <c r="AE191" s="254"/>
      <c r="AF191" s="254"/>
      <c r="AG191" s="254"/>
      <c r="AH191" s="254"/>
      <c r="AI191" s="254"/>
      <c r="AJ191" s="254"/>
      <c r="AK191" s="83"/>
      <c r="AL191" s="83" t="s">
        <v>81</v>
      </c>
      <c r="AM191" s="482">
        <v>2007</v>
      </c>
      <c r="AN191" s="254"/>
      <c r="AO191" s="254"/>
      <c r="AP191" s="254"/>
      <c r="AQ191" s="96">
        <v>54832082.593611114</v>
      </c>
      <c r="AR191" s="83"/>
      <c r="AS191" s="257"/>
      <c r="AT191" s="83"/>
      <c r="AU191" s="255"/>
      <c r="AV191" s="83"/>
      <c r="AW191" s="358"/>
      <c r="AX191" s="185"/>
      <c r="AY191" s="185"/>
    </row>
    <row r="192" spans="1:51" ht="30" hidden="1" customHeight="1" x14ac:dyDescent="0.2">
      <c r="A192" s="83"/>
      <c r="B192" s="68"/>
      <c r="C192" s="83"/>
      <c r="D192" s="69" t="s">
        <v>455</v>
      </c>
      <c r="E192" s="83"/>
      <c r="F192" s="88"/>
      <c r="G192" s="83"/>
      <c r="H192" s="371"/>
      <c r="I192" s="83"/>
      <c r="J192" s="371"/>
      <c r="K192" s="254"/>
      <c r="L192" s="254"/>
      <c r="M192" s="82"/>
      <c r="N192" s="482">
        <v>2007</v>
      </c>
      <c r="O192" s="254"/>
      <c r="P192" s="254"/>
      <c r="Q192" s="254"/>
      <c r="R192" s="254"/>
      <c r="S192" s="254"/>
      <c r="T192" s="83" t="s">
        <v>81</v>
      </c>
      <c r="U192" s="83"/>
      <c r="V192" s="83"/>
      <c r="W192" s="83"/>
      <c r="X192" s="83"/>
      <c r="Y192" s="83"/>
      <c r="Z192" s="254"/>
      <c r="AA192" s="254"/>
      <c r="AB192" s="254"/>
      <c r="AC192" s="254"/>
      <c r="AD192" s="254"/>
      <c r="AE192" s="254"/>
      <c r="AF192" s="254"/>
      <c r="AG192" s="254"/>
      <c r="AH192" s="254"/>
      <c r="AI192" s="254"/>
      <c r="AJ192" s="254"/>
      <c r="AK192" s="83"/>
      <c r="AL192" s="83" t="s">
        <v>81</v>
      </c>
      <c r="AM192" s="482">
        <v>2007</v>
      </c>
      <c r="AN192" s="254"/>
      <c r="AO192" s="254"/>
      <c r="AP192" s="254"/>
      <c r="AQ192" s="96">
        <v>38501946.932928301</v>
      </c>
      <c r="AR192" s="83"/>
      <c r="AS192" s="257"/>
      <c r="AT192" s="83"/>
      <c r="AU192" s="255"/>
      <c r="AV192" s="83"/>
      <c r="AW192" s="358"/>
      <c r="AX192" s="185"/>
      <c r="AY192" s="185"/>
    </row>
    <row r="193" spans="1:51" ht="30" hidden="1" customHeight="1" x14ac:dyDescent="0.2">
      <c r="A193" s="83"/>
      <c r="B193" s="68"/>
      <c r="C193" s="83" t="s">
        <v>416</v>
      </c>
      <c r="D193" s="69" t="s">
        <v>456</v>
      </c>
      <c r="E193" s="83" t="s">
        <v>416</v>
      </c>
      <c r="F193" s="88" t="s">
        <v>331</v>
      </c>
      <c r="G193" s="83" t="s">
        <v>452</v>
      </c>
      <c r="H193" s="371"/>
      <c r="I193" s="83" t="s">
        <v>72</v>
      </c>
      <c r="J193" s="371"/>
      <c r="K193" s="254"/>
      <c r="L193" s="254"/>
      <c r="M193" s="82"/>
      <c r="N193" s="482">
        <v>2007</v>
      </c>
      <c r="O193" s="254"/>
      <c r="P193" s="254"/>
      <c r="Q193" s="254"/>
      <c r="R193" s="254"/>
      <c r="S193" s="254"/>
      <c r="T193" s="83" t="s">
        <v>81</v>
      </c>
      <c r="U193" s="83" t="s">
        <v>418</v>
      </c>
      <c r="V193" s="83" t="s">
        <v>419</v>
      </c>
      <c r="W193" s="83" t="s">
        <v>420</v>
      </c>
      <c r="X193" s="83" t="s">
        <v>72</v>
      </c>
      <c r="Y193" s="83" t="s">
        <v>72</v>
      </c>
      <c r="Z193" s="254"/>
      <c r="AA193" s="254"/>
      <c r="AB193" s="254"/>
      <c r="AC193" s="254"/>
      <c r="AD193" s="254"/>
      <c r="AE193" s="254"/>
      <c r="AF193" s="254"/>
      <c r="AG193" s="254"/>
      <c r="AH193" s="254"/>
      <c r="AI193" s="254"/>
      <c r="AJ193" s="254"/>
      <c r="AK193" s="83" t="s">
        <v>420</v>
      </c>
      <c r="AL193" s="83" t="s">
        <v>81</v>
      </c>
      <c r="AM193" s="482">
        <v>2007</v>
      </c>
      <c r="AN193" s="254"/>
      <c r="AO193" s="254"/>
      <c r="AP193" s="254"/>
      <c r="AQ193" s="96">
        <v>1205996897.9390454</v>
      </c>
      <c r="AR193" s="83" t="s">
        <v>421</v>
      </c>
      <c r="AS193" s="257"/>
      <c r="AT193" s="83" t="s">
        <v>645</v>
      </c>
      <c r="AU193" s="255" t="s">
        <v>669</v>
      </c>
      <c r="AV193" s="83" t="s">
        <v>421</v>
      </c>
      <c r="AW193" s="358" t="s">
        <v>457</v>
      </c>
      <c r="AX193" s="185"/>
      <c r="AY193" s="185"/>
    </row>
    <row r="194" spans="1:51" ht="30" hidden="1" customHeight="1" x14ac:dyDescent="0.2">
      <c r="A194" s="83"/>
      <c r="B194" s="68"/>
      <c r="C194" s="83"/>
      <c r="D194" s="69" t="s">
        <v>454</v>
      </c>
      <c r="E194" s="83"/>
      <c r="F194" s="88"/>
      <c r="G194" s="83"/>
      <c r="H194" s="371"/>
      <c r="I194" s="83"/>
      <c r="J194" s="371"/>
      <c r="K194" s="254"/>
      <c r="L194" s="254"/>
      <c r="M194" s="82"/>
      <c r="N194" s="482">
        <v>2007</v>
      </c>
      <c r="O194" s="254"/>
      <c r="P194" s="254"/>
      <c r="Q194" s="254"/>
      <c r="R194" s="254"/>
      <c r="S194" s="254"/>
      <c r="T194" s="83" t="s">
        <v>81</v>
      </c>
      <c r="U194" s="83"/>
      <c r="V194" s="83"/>
      <c r="W194" s="83"/>
      <c r="X194" s="83"/>
      <c r="Y194" s="83"/>
      <c r="Z194" s="254"/>
      <c r="AA194" s="254"/>
      <c r="AB194" s="254"/>
      <c r="AC194" s="254"/>
      <c r="AD194" s="254"/>
      <c r="AE194" s="254"/>
      <c r="AF194" s="254"/>
      <c r="AG194" s="254"/>
      <c r="AH194" s="254"/>
      <c r="AI194" s="254"/>
      <c r="AJ194" s="254"/>
      <c r="AK194" s="83"/>
      <c r="AL194" s="83" t="s">
        <v>81</v>
      </c>
      <c r="AM194" s="482">
        <v>2007</v>
      </c>
      <c r="AN194" s="254"/>
      <c r="AO194" s="254"/>
      <c r="AP194" s="254"/>
      <c r="AQ194" s="96">
        <v>52920651.37768773</v>
      </c>
      <c r="AR194" s="83"/>
      <c r="AS194" s="257"/>
      <c r="AT194" s="83"/>
      <c r="AU194" s="255"/>
      <c r="AV194" s="83"/>
      <c r="AW194" s="358"/>
      <c r="AX194" s="185"/>
      <c r="AY194" s="185"/>
    </row>
    <row r="195" spans="1:51" ht="30" hidden="1" customHeight="1" x14ac:dyDescent="0.2">
      <c r="A195" s="83"/>
      <c r="B195" s="68"/>
      <c r="C195" s="83"/>
      <c r="D195" s="69" t="s">
        <v>455</v>
      </c>
      <c r="E195" s="83"/>
      <c r="F195" s="88"/>
      <c r="G195" s="83"/>
      <c r="H195" s="371"/>
      <c r="I195" s="83"/>
      <c r="J195" s="371"/>
      <c r="K195" s="254"/>
      <c r="L195" s="254"/>
      <c r="M195" s="82"/>
      <c r="N195" s="482">
        <v>2007</v>
      </c>
      <c r="O195" s="254"/>
      <c r="P195" s="254"/>
      <c r="Q195" s="254"/>
      <c r="R195" s="254"/>
      <c r="S195" s="254"/>
      <c r="T195" s="83" t="s">
        <v>81</v>
      </c>
      <c r="U195" s="83"/>
      <c r="V195" s="83"/>
      <c r="W195" s="83"/>
      <c r="X195" s="83"/>
      <c r="Y195" s="83"/>
      <c r="Z195" s="254"/>
      <c r="AA195" s="254"/>
      <c r="AB195" s="254"/>
      <c r="AC195" s="254"/>
      <c r="AD195" s="254"/>
      <c r="AE195" s="254"/>
      <c r="AF195" s="254"/>
      <c r="AG195" s="254"/>
      <c r="AH195" s="254"/>
      <c r="AI195" s="254"/>
      <c r="AJ195" s="254"/>
      <c r="AK195" s="83"/>
      <c r="AL195" s="83" t="s">
        <v>81</v>
      </c>
      <c r="AM195" s="482">
        <v>2007</v>
      </c>
      <c r="AN195" s="254"/>
      <c r="AO195" s="254"/>
      <c r="AP195" s="254"/>
      <c r="AQ195" s="96">
        <v>37159779.417746834</v>
      </c>
      <c r="AR195" s="83"/>
      <c r="AS195" s="257"/>
      <c r="AT195" s="83"/>
      <c r="AU195" s="255"/>
      <c r="AV195" s="83"/>
      <c r="AW195" s="358"/>
      <c r="AX195" s="185"/>
      <c r="AY195" s="185"/>
    </row>
    <row r="196" spans="1:51" ht="30" hidden="1" customHeight="1" x14ac:dyDescent="0.2">
      <c r="A196" s="83"/>
      <c r="B196" s="68"/>
      <c r="C196" s="83"/>
      <c r="D196" s="69" t="s">
        <v>458</v>
      </c>
      <c r="E196" s="83"/>
      <c r="F196" s="88"/>
      <c r="G196" s="83" t="s">
        <v>452</v>
      </c>
      <c r="H196" s="371"/>
      <c r="I196" s="83" t="s">
        <v>72</v>
      </c>
      <c r="J196" s="371"/>
      <c r="K196" s="254"/>
      <c r="L196" s="254"/>
      <c r="M196" s="82"/>
      <c r="N196" s="482">
        <v>2007</v>
      </c>
      <c r="O196" s="254"/>
      <c r="P196" s="254"/>
      <c r="Q196" s="254"/>
      <c r="R196" s="254"/>
      <c r="S196" s="254"/>
      <c r="T196" s="83" t="s">
        <v>81</v>
      </c>
      <c r="U196" s="83" t="s">
        <v>418</v>
      </c>
      <c r="V196" s="83" t="s">
        <v>419</v>
      </c>
      <c r="W196" s="83" t="s">
        <v>420</v>
      </c>
      <c r="X196" s="83" t="s">
        <v>72</v>
      </c>
      <c r="Y196" s="83" t="s">
        <v>72</v>
      </c>
      <c r="Z196" s="254"/>
      <c r="AA196" s="254"/>
      <c r="AB196" s="254"/>
      <c r="AC196" s="254"/>
      <c r="AD196" s="254"/>
      <c r="AE196" s="254"/>
      <c r="AF196" s="254"/>
      <c r="AG196" s="254"/>
      <c r="AH196" s="254"/>
      <c r="AI196" s="254"/>
      <c r="AJ196" s="254"/>
      <c r="AK196" s="83" t="s">
        <v>420</v>
      </c>
      <c r="AL196" s="83" t="s">
        <v>81</v>
      </c>
      <c r="AM196" s="482">
        <v>2007</v>
      </c>
      <c r="AN196" s="254"/>
      <c r="AO196" s="254"/>
      <c r="AP196" s="254"/>
      <c r="AQ196" s="96">
        <v>340694123.66778028</v>
      </c>
      <c r="AR196" s="83" t="s">
        <v>421</v>
      </c>
      <c r="AS196" s="257"/>
      <c r="AT196" s="83" t="s">
        <v>645</v>
      </c>
      <c r="AU196" s="255" t="s">
        <v>670</v>
      </c>
      <c r="AV196" s="83" t="s">
        <v>421</v>
      </c>
      <c r="AW196" s="358" t="s">
        <v>459</v>
      </c>
      <c r="AX196" s="185"/>
      <c r="AY196" s="185"/>
    </row>
    <row r="197" spans="1:51" ht="30" hidden="1" customHeight="1" x14ac:dyDescent="0.2">
      <c r="A197" s="83"/>
      <c r="B197" s="68"/>
      <c r="C197" s="83"/>
      <c r="D197" s="69" t="s">
        <v>455</v>
      </c>
      <c r="E197" s="83"/>
      <c r="F197" s="88"/>
      <c r="G197" s="83"/>
      <c r="H197" s="371"/>
      <c r="I197" s="83"/>
      <c r="J197" s="371"/>
      <c r="K197" s="254"/>
      <c r="L197" s="254"/>
      <c r="M197" s="82"/>
      <c r="N197" s="482">
        <v>2007</v>
      </c>
      <c r="O197" s="254"/>
      <c r="P197" s="254"/>
      <c r="Q197" s="254"/>
      <c r="R197" s="254"/>
      <c r="S197" s="254"/>
      <c r="T197" s="83" t="s">
        <v>81</v>
      </c>
      <c r="U197" s="83"/>
      <c r="V197" s="83"/>
      <c r="W197" s="83"/>
      <c r="X197" s="83"/>
      <c r="Y197" s="83"/>
      <c r="Z197" s="254"/>
      <c r="AA197" s="254"/>
      <c r="AB197" s="254"/>
      <c r="AC197" s="254"/>
      <c r="AD197" s="254"/>
      <c r="AE197" s="254"/>
      <c r="AF197" s="254"/>
      <c r="AG197" s="254"/>
      <c r="AH197" s="254"/>
      <c r="AI197" s="254"/>
      <c r="AJ197" s="254"/>
      <c r="AK197" s="83"/>
      <c r="AL197" s="83" t="s">
        <v>81</v>
      </c>
      <c r="AM197" s="482">
        <v>2007</v>
      </c>
      <c r="AN197" s="254"/>
      <c r="AO197" s="254"/>
      <c r="AP197" s="254"/>
      <c r="AQ197" s="96">
        <v>23160567.426470395</v>
      </c>
      <c r="AR197" s="83"/>
      <c r="AS197" s="257"/>
      <c r="AT197" s="83"/>
      <c r="AU197" s="255"/>
      <c r="AV197" s="83"/>
      <c r="AW197" s="358"/>
      <c r="AX197" s="185"/>
      <c r="AY197" s="185"/>
    </row>
    <row r="198" spans="1:51" ht="30" hidden="1" customHeight="1" x14ac:dyDescent="0.2">
      <c r="A198" s="83"/>
      <c r="B198" s="68"/>
      <c r="C198" s="83" t="s">
        <v>451</v>
      </c>
      <c r="D198" s="69" t="s">
        <v>460</v>
      </c>
      <c r="E198" s="83" t="s">
        <v>451</v>
      </c>
      <c r="F198" s="88" t="s">
        <v>331</v>
      </c>
      <c r="G198" s="83" t="s">
        <v>452</v>
      </c>
      <c r="H198" s="371"/>
      <c r="I198" s="83" t="s">
        <v>72</v>
      </c>
      <c r="J198" s="371"/>
      <c r="K198" s="254"/>
      <c r="L198" s="254"/>
      <c r="M198" s="82"/>
      <c r="N198" s="482">
        <v>2007</v>
      </c>
      <c r="O198" s="254"/>
      <c r="P198" s="254"/>
      <c r="Q198" s="254"/>
      <c r="R198" s="254"/>
      <c r="S198" s="254"/>
      <c r="T198" s="83" t="s">
        <v>81</v>
      </c>
      <c r="U198" s="83" t="s">
        <v>418</v>
      </c>
      <c r="V198" s="83" t="s">
        <v>419</v>
      </c>
      <c r="W198" s="83" t="s">
        <v>420</v>
      </c>
      <c r="X198" s="83">
        <v>39330</v>
      </c>
      <c r="Y198" s="83" t="s">
        <v>461</v>
      </c>
      <c r="Z198" s="254"/>
      <c r="AA198" s="254"/>
      <c r="AB198" s="254"/>
      <c r="AC198" s="254"/>
      <c r="AD198" s="254"/>
      <c r="AE198" s="254"/>
      <c r="AF198" s="254"/>
      <c r="AG198" s="254"/>
      <c r="AH198" s="254"/>
      <c r="AI198" s="254"/>
      <c r="AJ198" s="254"/>
      <c r="AK198" s="83" t="s">
        <v>420</v>
      </c>
      <c r="AL198" s="83" t="s">
        <v>81</v>
      </c>
      <c r="AM198" s="482">
        <v>2007</v>
      </c>
      <c r="AN198" s="254"/>
      <c r="AO198" s="254"/>
      <c r="AP198" s="254"/>
      <c r="AQ198" s="96">
        <v>14195186.487191532</v>
      </c>
      <c r="AR198" s="83" t="s">
        <v>421</v>
      </c>
      <c r="AS198" s="257"/>
      <c r="AT198" s="83" t="s">
        <v>645</v>
      </c>
      <c r="AU198" s="255" t="s">
        <v>671</v>
      </c>
      <c r="AV198" s="83" t="s">
        <v>421</v>
      </c>
      <c r="AW198" s="358" t="s">
        <v>462</v>
      </c>
      <c r="AX198" s="185"/>
      <c r="AY198" s="185"/>
    </row>
    <row r="199" spans="1:51" ht="30" hidden="1" customHeight="1" x14ac:dyDescent="0.2">
      <c r="A199" s="83"/>
      <c r="B199" s="68"/>
      <c r="C199" s="83"/>
      <c r="D199" s="69" t="s">
        <v>454</v>
      </c>
      <c r="E199" s="83"/>
      <c r="F199" s="88"/>
      <c r="G199" s="83"/>
      <c r="H199" s="371"/>
      <c r="I199" s="83"/>
      <c r="J199" s="371"/>
      <c r="K199" s="254"/>
      <c r="L199" s="254"/>
      <c r="M199" s="82"/>
      <c r="N199" s="482">
        <v>2007</v>
      </c>
      <c r="O199" s="254"/>
      <c r="P199" s="254"/>
      <c r="Q199" s="254"/>
      <c r="R199" s="254"/>
      <c r="S199" s="254"/>
      <c r="T199" s="83" t="s">
        <v>81</v>
      </c>
      <c r="U199" s="83"/>
      <c r="V199" s="83"/>
      <c r="W199" s="83"/>
      <c r="X199" s="83"/>
      <c r="Y199" s="83"/>
      <c r="Z199" s="254"/>
      <c r="AA199" s="254"/>
      <c r="AB199" s="254"/>
      <c r="AC199" s="254"/>
      <c r="AD199" s="254"/>
      <c r="AE199" s="254"/>
      <c r="AF199" s="254"/>
      <c r="AG199" s="254"/>
      <c r="AH199" s="254"/>
      <c r="AI199" s="254"/>
      <c r="AJ199" s="254"/>
      <c r="AK199" s="83"/>
      <c r="AL199" s="83" t="s">
        <v>81</v>
      </c>
      <c r="AM199" s="482">
        <v>2007</v>
      </c>
      <c r="AN199" s="254"/>
      <c r="AO199" s="254"/>
      <c r="AP199" s="254"/>
      <c r="AQ199" s="96">
        <v>291284008.66030335</v>
      </c>
      <c r="AR199" s="83"/>
      <c r="AS199" s="257"/>
      <c r="AT199" s="83"/>
      <c r="AU199" s="255"/>
      <c r="AV199" s="83"/>
      <c r="AW199" s="358"/>
      <c r="AX199" s="185"/>
      <c r="AY199" s="185"/>
    </row>
    <row r="200" spans="1:51" ht="30" hidden="1" customHeight="1" x14ac:dyDescent="0.2">
      <c r="A200" s="83"/>
      <c r="B200" s="68"/>
      <c r="C200" s="83"/>
      <c r="D200" s="69" t="s">
        <v>455</v>
      </c>
      <c r="E200" s="83"/>
      <c r="F200" s="88"/>
      <c r="G200" s="83"/>
      <c r="H200" s="371"/>
      <c r="I200" s="83"/>
      <c r="J200" s="371"/>
      <c r="K200" s="254"/>
      <c r="L200" s="254"/>
      <c r="M200" s="82"/>
      <c r="N200" s="482">
        <v>2007</v>
      </c>
      <c r="O200" s="254"/>
      <c r="P200" s="254"/>
      <c r="Q200" s="254"/>
      <c r="R200" s="254"/>
      <c r="S200" s="254"/>
      <c r="T200" s="83" t="s">
        <v>81</v>
      </c>
      <c r="U200" s="83"/>
      <c r="V200" s="83"/>
      <c r="W200" s="83"/>
      <c r="X200" s="83"/>
      <c r="Y200" s="83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54"/>
      <c r="AK200" s="83"/>
      <c r="AL200" s="83" t="s">
        <v>81</v>
      </c>
      <c r="AM200" s="482">
        <v>2007</v>
      </c>
      <c r="AN200" s="254"/>
      <c r="AO200" s="254"/>
      <c r="AP200" s="254"/>
      <c r="AQ200" s="96">
        <v>22235567.805751145</v>
      </c>
      <c r="AR200" s="83"/>
      <c r="AS200" s="257"/>
      <c r="AT200" s="83"/>
      <c r="AU200" s="255"/>
      <c r="AV200" s="83"/>
      <c r="AW200" s="358"/>
      <c r="AX200" s="185"/>
      <c r="AY200" s="185"/>
    </row>
    <row r="201" spans="1:51" ht="30" hidden="1" customHeight="1" x14ac:dyDescent="0.2">
      <c r="A201" s="83"/>
      <c r="B201" s="68"/>
      <c r="C201" s="83" t="s">
        <v>451</v>
      </c>
      <c r="D201" s="69" t="s">
        <v>463</v>
      </c>
      <c r="E201" s="83" t="s">
        <v>451</v>
      </c>
      <c r="F201" s="88" t="s">
        <v>331</v>
      </c>
      <c r="G201" s="83" t="s">
        <v>452</v>
      </c>
      <c r="H201" s="371"/>
      <c r="I201" s="83" t="s">
        <v>72</v>
      </c>
      <c r="J201" s="371"/>
      <c r="K201" s="254"/>
      <c r="L201" s="254"/>
      <c r="M201" s="82"/>
      <c r="N201" s="482">
        <v>2007</v>
      </c>
      <c r="O201" s="254"/>
      <c r="P201" s="254"/>
      <c r="Q201" s="254"/>
      <c r="R201" s="254"/>
      <c r="S201" s="254"/>
      <c r="T201" s="83" t="s">
        <v>81</v>
      </c>
      <c r="U201" s="83" t="s">
        <v>418</v>
      </c>
      <c r="V201" s="83" t="s">
        <v>419</v>
      </c>
      <c r="W201" s="83" t="s">
        <v>420</v>
      </c>
      <c r="X201" s="83">
        <v>39400</v>
      </c>
      <c r="Y201" s="83" t="s">
        <v>464</v>
      </c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54"/>
      <c r="AK201" s="83" t="s">
        <v>420</v>
      </c>
      <c r="AL201" s="83" t="s">
        <v>81</v>
      </c>
      <c r="AM201" s="482">
        <v>2007</v>
      </c>
      <c r="AN201" s="254"/>
      <c r="AO201" s="254"/>
      <c r="AP201" s="254"/>
      <c r="AQ201" s="96">
        <v>13868964.326299019</v>
      </c>
      <c r="AR201" s="83" t="s">
        <v>465</v>
      </c>
      <c r="AS201" s="257"/>
      <c r="AT201" s="83" t="s">
        <v>645</v>
      </c>
      <c r="AU201" s="255" t="s">
        <v>672</v>
      </c>
      <c r="AV201" s="83" t="s">
        <v>465</v>
      </c>
      <c r="AW201" s="358" t="s">
        <v>466</v>
      </c>
      <c r="AX201" s="185"/>
      <c r="AY201" s="185"/>
    </row>
    <row r="202" spans="1:51" ht="30" hidden="1" customHeight="1" x14ac:dyDescent="0.2">
      <c r="A202" s="83"/>
      <c r="B202" s="68"/>
      <c r="C202" s="83"/>
      <c r="D202" s="69" t="s">
        <v>454</v>
      </c>
      <c r="E202" s="83"/>
      <c r="F202" s="88"/>
      <c r="G202" s="83"/>
      <c r="H202" s="371"/>
      <c r="I202" s="83"/>
      <c r="J202" s="371"/>
      <c r="K202" s="254"/>
      <c r="L202" s="254"/>
      <c r="M202" s="82"/>
      <c r="N202" s="482">
        <v>2007</v>
      </c>
      <c r="O202" s="254"/>
      <c r="P202" s="254"/>
      <c r="Q202" s="254"/>
      <c r="R202" s="254"/>
      <c r="S202" s="254"/>
      <c r="T202" s="83" t="s">
        <v>81</v>
      </c>
      <c r="U202" s="83"/>
      <c r="V202" s="83"/>
      <c r="W202" s="83"/>
      <c r="X202" s="93"/>
      <c r="Y202" s="83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54"/>
      <c r="AK202" s="83"/>
      <c r="AL202" s="83" t="s">
        <v>81</v>
      </c>
      <c r="AM202" s="482">
        <v>2007</v>
      </c>
      <c r="AN202" s="254"/>
      <c r="AO202" s="254"/>
      <c r="AP202" s="254"/>
      <c r="AQ202" s="96">
        <v>70098569.692707002</v>
      </c>
      <c r="AR202" s="83"/>
      <c r="AS202" s="257"/>
      <c r="AT202" s="83"/>
      <c r="AU202" s="255"/>
      <c r="AV202" s="83"/>
      <c r="AW202" s="358"/>
      <c r="AX202" s="185"/>
      <c r="AY202" s="185"/>
    </row>
    <row r="203" spans="1:51" ht="30" hidden="1" customHeight="1" x14ac:dyDescent="0.2">
      <c r="A203" s="83"/>
      <c r="B203" s="68"/>
      <c r="C203" s="83"/>
      <c r="D203" s="69" t="s">
        <v>455</v>
      </c>
      <c r="E203" s="83"/>
      <c r="F203" s="88"/>
      <c r="G203" s="83"/>
      <c r="H203" s="371"/>
      <c r="I203" s="83"/>
      <c r="J203" s="371"/>
      <c r="K203" s="254"/>
      <c r="L203" s="254"/>
      <c r="M203" s="82"/>
      <c r="N203" s="482">
        <v>2007</v>
      </c>
      <c r="O203" s="254"/>
      <c r="P203" s="254"/>
      <c r="Q203" s="254"/>
      <c r="R203" s="254"/>
      <c r="S203" s="254"/>
      <c r="T203" s="83" t="s">
        <v>81</v>
      </c>
      <c r="U203" s="83"/>
      <c r="V203" s="83"/>
      <c r="W203" s="83"/>
      <c r="X203" s="93"/>
      <c r="Y203" s="83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54"/>
      <c r="AK203" s="83"/>
      <c r="AL203" s="83" t="s">
        <v>81</v>
      </c>
      <c r="AM203" s="482">
        <v>2007</v>
      </c>
      <c r="AN203" s="254"/>
      <c r="AO203" s="254"/>
      <c r="AP203" s="254"/>
      <c r="AQ203" s="96">
        <v>4899362.3978773719</v>
      </c>
      <c r="AR203" s="83"/>
      <c r="AS203" s="257"/>
      <c r="AT203" s="83"/>
      <c r="AU203" s="255"/>
      <c r="AV203" s="83"/>
      <c r="AW203" s="358"/>
      <c r="AX203" s="185"/>
      <c r="AY203" s="185"/>
    </row>
    <row r="204" spans="1:51" ht="30" hidden="1" customHeight="1" x14ac:dyDescent="0.2">
      <c r="A204" s="83"/>
      <c r="B204" s="68"/>
      <c r="C204" s="83" t="s">
        <v>72</v>
      </c>
      <c r="D204" s="69" t="s">
        <v>467</v>
      </c>
      <c r="E204" s="83" t="s">
        <v>72</v>
      </c>
      <c r="F204" s="88" t="s">
        <v>72</v>
      </c>
      <c r="G204" s="83" t="s">
        <v>452</v>
      </c>
      <c r="H204" s="371"/>
      <c r="I204" s="83" t="s">
        <v>72</v>
      </c>
      <c r="J204" s="371"/>
      <c r="K204" s="254"/>
      <c r="L204" s="254"/>
      <c r="M204" s="82"/>
      <c r="N204" s="482">
        <v>2007</v>
      </c>
      <c r="O204" s="254"/>
      <c r="P204" s="254"/>
      <c r="Q204" s="254"/>
      <c r="R204" s="254"/>
      <c r="S204" s="254"/>
      <c r="T204" s="83" t="s">
        <v>81</v>
      </c>
      <c r="U204" s="83" t="s">
        <v>418</v>
      </c>
      <c r="V204" s="83" t="s">
        <v>419</v>
      </c>
      <c r="W204" s="83" t="s">
        <v>420</v>
      </c>
      <c r="X204" s="93" t="s">
        <v>72</v>
      </c>
      <c r="Y204" s="83" t="s">
        <v>72</v>
      </c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54"/>
      <c r="AK204" s="83" t="s">
        <v>420</v>
      </c>
      <c r="AL204" s="83" t="s">
        <v>81</v>
      </c>
      <c r="AM204" s="482">
        <v>2007</v>
      </c>
      <c r="AN204" s="254"/>
      <c r="AO204" s="254"/>
      <c r="AP204" s="254"/>
      <c r="AQ204" s="96">
        <v>2788867.8264840422</v>
      </c>
      <c r="AR204" s="83" t="s">
        <v>421</v>
      </c>
      <c r="AS204" s="257"/>
      <c r="AT204" s="83" t="s">
        <v>645</v>
      </c>
      <c r="AU204" s="255" t="s">
        <v>673</v>
      </c>
      <c r="AV204" s="83" t="s">
        <v>421</v>
      </c>
      <c r="AW204" s="358" t="s">
        <v>468</v>
      </c>
      <c r="AX204" s="185"/>
      <c r="AY204" s="185"/>
    </row>
    <row r="205" spans="1:51" ht="30" hidden="1" customHeight="1" x14ac:dyDescent="0.2">
      <c r="A205" s="83"/>
      <c r="B205" s="68"/>
      <c r="C205" s="83"/>
      <c r="D205" s="69" t="s">
        <v>469</v>
      </c>
      <c r="E205" s="83"/>
      <c r="F205" s="88"/>
      <c r="G205" s="83" t="s">
        <v>470</v>
      </c>
      <c r="H205" s="371"/>
      <c r="I205" s="83" t="s">
        <v>72</v>
      </c>
      <c r="J205" s="371"/>
      <c r="K205" s="254"/>
      <c r="L205" s="254"/>
      <c r="M205" s="82"/>
      <c r="N205" s="482">
        <v>2007</v>
      </c>
      <c r="O205" s="254"/>
      <c r="P205" s="254"/>
      <c r="Q205" s="254"/>
      <c r="R205" s="254"/>
      <c r="S205" s="254"/>
      <c r="T205" s="83" t="s">
        <v>81</v>
      </c>
      <c r="U205" s="83" t="s">
        <v>418</v>
      </c>
      <c r="V205" s="83" t="s">
        <v>419</v>
      </c>
      <c r="W205" s="83" t="s">
        <v>420</v>
      </c>
      <c r="X205" s="93">
        <v>39328</v>
      </c>
      <c r="Y205" s="83" t="s">
        <v>471</v>
      </c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54"/>
      <c r="AK205" s="83" t="s">
        <v>420</v>
      </c>
      <c r="AL205" s="83" t="s">
        <v>81</v>
      </c>
      <c r="AM205" s="482">
        <v>2007</v>
      </c>
      <c r="AN205" s="254"/>
      <c r="AO205" s="254"/>
      <c r="AP205" s="254"/>
      <c r="AQ205" s="96">
        <v>575104343.63131607</v>
      </c>
      <c r="AR205" s="83" t="s">
        <v>421</v>
      </c>
      <c r="AS205" s="257"/>
      <c r="AT205" s="83" t="s">
        <v>645</v>
      </c>
      <c r="AU205" s="255" t="s">
        <v>674</v>
      </c>
      <c r="AV205" s="83" t="s">
        <v>421</v>
      </c>
      <c r="AW205" s="358" t="s">
        <v>472</v>
      </c>
      <c r="AX205" s="185"/>
      <c r="AY205" s="185"/>
    </row>
    <row r="206" spans="1:51" ht="30" hidden="1" customHeight="1" x14ac:dyDescent="0.2">
      <c r="A206" s="83"/>
      <c r="B206" s="68"/>
      <c r="C206" s="83"/>
      <c r="D206" s="69" t="s">
        <v>454</v>
      </c>
      <c r="E206" s="83"/>
      <c r="F206" s="88"/>
      <c r="G206" s="83"/>
      <c r="H206" s="371"/>
      <c r="I206" s="83"/>
      <c r="J206" s="371"/>
      <c r="K206" s="254"/>
      <c r="L206" s="254"/>
      <c r="M206" s="82"/>
      <c r="N206" s="482">
        <v>2007</v>
      </c>
      <c r="O206" s="254"/>
      <c r="P206" s="254"/>
      <c r="Q206" s="254"/>
      <c r="R206" s="254"/>
      <c r="S206" s="254"/>
      <c r="T206" s="83" t="s">
        <v>81</v>
      </c>
      <c r="U206" s="83"/>
      <c r="V206" s="83"/>
      <c r="W206" s="83"/>
      <c r="X206" s="93"/>
      <c r="Y206" s="83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54"/>
      <c r="AK206" s="83"/>
      <c r="AL206" s="83" t="s">
        <v>81</v>
      </c>
      <c r="AM206" s="482">
        <v>2007</v>
      </c>
      <c r="AN206" s="254"/>
      <c r="AO206" s="254"/>
      <c r="AP206" s="254"/>
      <c r="AQ206" s="96">
        <v>85617654.567072853</v>
      </c>
      <c r="AR206" s="83"/>
      <c r="AS206" s="257"/>
      <c r="AT206" s="83"/>
      <c r="AU206" s="255"/>
      <c r="AV206" s="83"/>
      <c r="AW206" s="358"/>
      <c r="AX206" s="185"/>
      <c r="AY206" s="185"/>
    </row>
    <row r="207" spans="1:51" ht="30" hidden="1" customHeight="1" x14ac:dyDescent="0.2">
      <c r="A207" s="83"/>
      <c r="B207" s="68"/>
      <c r="C207" s="83"/>
      <c r="D207" s="69" t="s">
        <v>455</v>
      </c>
      <c r="E207" s="83"/>
      <c r="F207" s="88"/>
      <c r="G207" s="83"/>
      <c r="H207" s="371"/>
      <c r="I207" s="83"/>
      <c r="J207" s="371"/>
      <c r="K207" s="254"/>
      <c r="L207" s="254"/>
      <c r="M207" s="82"/>
      <c r="N207" s="482">
        <v>2007</v>
      </c>
      <c r="O207" s="254"/>
      <c r="P207" s="254"/>
      <c r="Q207" s="254"/>
      <c r="R207" s="254"/>
      <c r="S207" s="254"/>
      <c r="T207" s="83" t="s">
        <v>81</v>
      </c>
      <c r="U207" s="83"/>
      <c r="V207" s="83"/>
      <c r="W207" s="83"/>
      <c r="X207" s="93"/>
      <c r="Y207" s="83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83"/>
      <c r="AL207" s="83" t="s">
        <v>81</v>
      </c>
      <c r="AM207" s="482">
        <v>2007</v>
      </c>
      <c r="AN207" s="254"/>
      <c r="AO207" s="254"/>
      <c r="AP207" s="254"/>
      <c r="AQ207" s="96">
        <v>53698749.725163355</v>
      </c>
      <c r="AR207" s="83"/>
      <c r="AS207" s="257"/>
      <c r="AT207" s="83"/>
      <c r="AU207" s="255"/>
      <c r="AV207" s="83"/>
      <c r="AW207" s="358"/>
      <c r="AX207" s="185"/>
      <c r="AY207" s="185"/>
    </row>
    <row r="208" spans="1:51" ht="30" hidden="1" customHeight="1" x14ac:dyDescent="0.2">
      <c r="A208" s="83"/>
      <c r="B208" s="68"/>
      <c r="C208" s="83"/>
      <c r="D208" s="69" t="s">
        <v>473</v>
      </c>
      <c r="E208" s="83"/>
      <c r="F208" s="88"/>
      <c r="G208" s="83" t="s">
        <v>470</v>
      </c>
      <c r="H208" s="371"/>
      <c r="I208" s="83" t="s">
        <v>72</v>
      </c>
      <c r="J208" s="371"/>
      <c r="K208" s="254"/>
      <c r="L208" s="254"/>
      <c r="M208" s="82"/>
      <c r="N208" s="482">
        <v>2007</v>
      </c>
      <c r="O208" s="254"/>
      <c r="P208" s="254"/>
      <c r="Q208" s="254"/>
      <c r="R208" s="254"/>
      <c r="S208" s="254"/>
      <c r="T208" s="83" t="s">
        <v>81</v>
      </c>
      <c r="U208" s="83" t="s">
        <v>418</v>
      </c>
      <c r="V208" s="83" t="s">
        <v>419</v>
      </c>
      <c r="W208" s="83" t="s">
        <v>420</v>
      </c>
      <c r="X208" s="93" t="s">
        <v>72</v>
      </c>
      <c r="Y208" s="83" t="s">
        <v>72</v>
      </c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54"/>
      <c r="AK208" s="83" t="s">
        <v>420</v>
      </c>
      <c r="AL208" s="83" t="s">
        <v>81</v>
      </c>
      <c r="AM208" s="482">
        <v>2007</v>
      </c>
      <c r="AN208" s="254"/>
      <c r="AO208" s="254"/>
      <c r="AP208" s="254"/>
      <c r="AQ208" s="96">
        <v>5131881255.2387867</v>
      </c>
      <c r="AR208" s="83" t="s">
        <v>421</v>
      </c>
      <c r="AS208" s="257"/>
      <c r="AT208" s="83" t="s">
        <v>645</v>
      </c>
      <c r="AU208" s="255" t="s">
        <v>674</v>
      </c>
      <c r="AV208" s="83" t="s">
        <v>421</v>
      </c>
      <c r="AW208" s="358" t="s">
        <v>474</v>
      </c>
      <c r="AX208" s="185"/>
      <c r="AY208" s="185"/>
    </row>
    <row r="209" spans="1:51" ht="30" hidden="1" customHeight="1" x14ac:dyDescent="0.2">
      <c r="A209" s="83"/>
      <c r="B209" s="68"/>
      <c r="C209" s="83"/>
      <c r="D209" s="69" t="s">
        <v>454</v>
      </c>
      <c r="E209" s="83"/>
      <c r="F209" s="88"/>
      <c r="G209" s="83"/>
      <c r="H209" s="371"/>
      <c r="I209" s="83"/>
      <c r="J209" s="371"/>
      <c r="K209" s="254"/>
      <c r="L209" s="254"/>
      <c r="M209" s="82"/>
      <c r="N209" s="482">
        <v>2007</v>
      </c>
      <c r="O209" s="254"/>
      <c r="P209" s="254"/>
      <c r="Q209" s="254"/>
      <c r="R209" s="254"/>
      <c r="S209" s="254"/>
      <c r="T209" s="83" t="s">
        <v>81</v>
      </c>
      <c r="U209" s="83"/>
      <c r="V209" s="83"/>
      <c r="W209" s="83"/>
      <c r="X209" s="93"/>
      <c r="Y209" s="83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  <c r="AJ209" s="254"/>
      <c r="AK209" s="83"/>
      <c r="AL209" s="83" t="s">
        <v>81</v>
      </c>
      <c r="AM209" s="482">
        <v>2007</v>
      </c>
      <c r="AN209" s="254"/>
      <c r="AO209" s="254"/>
      <c r="AP209" s="254"/>
      <c r="AQ209" s="96">
        <v>150807846.79071799</v>
      </c>
      <c r="AR209" s="83"/>
      <c r="AS209" s="257"/>
      <c r="AT209" s="83"/>
      <c r="AU209" s="255"/>
      <c r="AV209" s="83"/>
      <c r="AW209" s="358"/>
      <c r="AX209" s="185"/>
      <c r="AY209" s="185"/>
    </row>
    <row r="210" spans="1:51" ht="30" hidden="1" customHeight="1" x14ac:dyDescent="0.2">
      <c r="A210" s="83"/>
      <c r="B210" s="68"/>
      <c r="C210" s="83"/>
      <c r="D210" s="69" t="s">
        <v>455</v>
      </c>
      <c r="E210" s="83"/>
      <c r="F210" s="88"/>
      <c r="G210" s="83"/>
      <c r="H210" s="371"/>
      <c r="I210" s="83"/>
      <c r="J210" s="371"/>
      <c r="K210" s="254"/>
      <c r="L210" s="254"/>
      <c r="M210" s="82"/>
      <c r="N210" s="482">
        <v>2007</v>
      </c>
      <c r="O210" s="254"/>
      <c r="P210" s="254"/>
      <c r="Q210" s="254"/>
      <c r="R210" s="254"/>
      <c r="S210" s="254"/>
      <c r="T210" s="83" t="s">
        <v>81</v>
      </c>
      <c r="U210" s="83"/>
      <c r="V210" s="83"/>
      <c r="W210" s="83"/>
      <c r="X210" s="93"/>
      <c r="Y210" s="83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  <c r="AJ210" s="254"/>
      <c r="AK210" s="83"/>
      <c r="AL210" s="83" t="s">
        <v>81</v>
      </c>
      <c r="AM210" s="482">
        <v>2007</v>
      </c>
      <c r="AN210" s="254"/>
      <c r="AO210" s="254"/>
      <c r="AP210" s="254"/>
      <c r="AQ210" s="96">
        <v>90439540.998852879</v>
      </c>
      <c r="AR210" s="83"/>
      <c r="AS210" s="257"/>
      <c r="AT210" s="83"/>
      <c r="AU210" s="255"/>
      <c r="AV210" s="83"/>
      <c r="AW210" s="358"/>
      <c r="AX210" s="185"/>
      <c r="AY210" s="185"/>
    </row>
    <row r="211" spans="1:51" ht="30" hidden="1" customHeight="1" x14ac:dyDescent="0.2">
      <c r="A211" s="83"/>
      <c r="B211" s="68"/>
      <c r="C211" s="83"/>
      <c r="D211" s="69" t="s">
        <v>475</v>
      </c>
      <c r="E211" s="83"/>
      <c r="F211" s="88"/>
      <c r="G211" s="83" t="s">
        <v>74</v>
      </c>
      <c r="H211" s="371"/>
      <c r="I211" s="83" t="s">
        <v>72</v>
      </c>
      <c r="J211" s="371"/>
      <c r="K211" s="254"/>
      <c r="L211" s="254"/>
      <c r="M211" s="82"/>
      <c r="N211" s="482">
        <v>2007</v>
      </c>
      <c r="O211" s="254"/>
      <c r="P211" s="254"/>
      <c r="Q211" s="254"/>
      <c r="R211" s="254"/>
      <c r="S211" s="254"/>
      <c r="T211" s="83" t="s">
        <v>81</v>
      </c>
      <c r="U211" s="83" t="s">
        <v>418</v>
      </c>
      <c r="V211" s="83" t="s">
        <v>419</v>
      </c>
      <c r="W211" s="83" t="s">
        <v>420</v>
      </c>
      <c r="X211" s="93" t="s">
        <v>72</v>
      </c>
      <c r="Y211" s="83" t="s">
        <v>72</v>
      </c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  <c r="AJ211" s="254"/>
      <c r="AK211" s="83" t="s">
        <v>420</v>
      </c>
      <c r="AL211" s="83" t="s">
        <v>81</v>
      </c>
      <c r="AM211" s="482">
        <v>2007</v>
      </c>
      <c r="AN211" s="254"/>
      <c r="AO211" s="254"/>
      <c r="AP211" s="254"/>
      <c r="AQ211" s="96">
        <v>194218424.98505116</v>
      </c>
      <c r="AR211" s="83" t="s">
        <v>421</v>
      </c>
      <c r="AS211" s="257"/>
      <c r="AT211" s="83" t="s">
        <v>645</v>
      </c>
      <c r="AU211" s="255" t="s">
        <v>674</v>
      </c>
      <c r="AV211" s="83" t="s">
        <v>421</v>
      </c>
      <c r="AW211" s="358" t="s">
        <v>475</v>
      </c>
      <c r="AX211" s="185"/>
      <c r="AY211" s="185"/>
    </row>
    <row r="212" spans="1:51" ht="30" hidden="1" customHeight="1" x14ac:dyDescent="0.2">
      <c r="A212" s="83"/>
      <c r="B212" s="68"/>
      <c r="C212" s="83"/>
      <c r="D212" s="69" t="s">
        <v>476</v>
      </c>
      <c r="E212" s="83"/>
      <c r="F212" s="88"/>
      <c r="G212" s="83" t="s">
        <v>74</v>
      </c>
      <c r="H212" s="371"/>
      <c r="I212" s="83" t="s">
        <v>72</v>
      </c>
      <c r="J212" s="371"/>
      <c r="K212" s="254"/>
      <c r="L212" s="254"/>
      <c r="M212" s="82"/>
      <c r="N212" s="482">
        <v>2007</v>
      </c>
      <c r="O212" s="254"/>
      <c r="P212" s="254"/>
      <c r="Q212" s="254"/>
      <c r="R212" s="254"/>
      <c r="S212" s="254"/>
      <c r="T212" s="83" t="s">
        <v>81</v>
      </c>
      <c r="U212" s="83" t="s">
        <v>418</v>
      </c>
      <c r="V212" s="83" t="s">
        <v>419</v>
      </c>
      <c r="W212" s="83" t="s">
        <v>420</v>
      </c>
      <c r="X212" s="93" t="s">
        <v>72</v>
      </c>
      <c r="Y212" s="83" t="s">
        <v>72</v>
      </c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  <c r="AJ212" s="254"/>
      <c r="AK212" s="83" t="s">
        <v>420</v>
      </c>
      <c r="AL212" s="83" t="s">
        <v>81</v>
      </c>
      <c r="AM212" s="482">
        <v>2007</v>
      </c>
      <c r="AN212" s="254"/>
      <c r="AO212" s="254"/>
      <c r="AP212" s="254"/>
      <c r="AQ212" s="96">
        <v>84663173.888832361</v>
      </c>
      <c r="AR212" s="83" t="s">
        <v>421</v>
      </c>
      <c r="AS212" s="257"/>
      <c r="AT212" s="83" t="s">
        <v>645</v>
      </c>
      <c r="AU212" s="255" t="s">
        <v>674</v>
      </c>
      <c r="AV212" s="83" t="s">
        <v>421</v>
      </c>
      <c r="AW212" s="358" t="s">
        <v>475</v>
      </c>
      <c r="AX212" s="185"/>
      <c r="AY212" s="185"/>
    </row>
    <row r="213" spans="1:51" ht="30" hidden="1" customHeight="1" x14ac:dyDescent="0.2">
      <c r="A213" s="83"/>
      <c r="B213" s="68"/>
      <c r="C213" s="83"/>
      <c r="D213" s="69" t="s">
        <v>477</v>
      </c>
      <c r="E213" s="83"/>
      <c r="F213" s="88"/>
      <c r="G213" s="83" t="s">
        <v>74</v>
      </c>
      <c r="H213" s="371"/>
      <c r="I213" s="83" t="s">
        <v>72</v>
      </c>
      <c r="J213" s="371"/>
      <c r="K213" s="254"/>
      <c r="L213" s="254"/>
      <c r="M213" s="82"/>
      <c r="N213" s="482">
        <v>2007</v>
      </c>
      <c r="O213" s="254"/>
      <c r="P213" s="254"/>
      <c r="Q213" s="254"/>
      <c r="R213" s="254"/>
      <c r="S213" s="254"/>
      <c r="T213" s="83" t="s">
        <v>81</v>
      </c>
      <c r="U213" s="83" t="s">
        <v>418</v>
      </c>
      <c r="V213" s="83" t="s">
        <v>419</v>
      </c>
      <c r="W213" s="83" t="s">
        <v>420</v>
      </c>
      <c r="X213" s="93" t="s">
        <v>72</v>
      </c>
      <c r="Y213" s="83" t="s">
        <v>72</v>
      </c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  <c r="AJ213" s="254"/>
      <c r="AK213" s="83" t="s">
        <v>420</v>
      </c>
      <c r="AL213" s="83" t="s">
        <v>81</v>
      </c>
      <c r="AM213" s="482">
        <v>2007</v>
      </c>
      <c r="AN213" s="254"/>
      <c r="AO213" s="254"/>
      <c r="AP213" s="254"/>
      <c r="AQ213" s="96">
        <v>2760210.174206153</v>
      </c>
      <c r="AR213" s="83" t="s">
        <v>421</v>
      </c>
      <c r="AS213" s="257"/>
      <c r="AT213" s="83" t="s">
        <v>645</v>
      </c>
      <c r="AU213" s="255" t="s">
        <v>674</v>
      </c>
      <c r="AV213" s="83" t="s">
        <v>421</v>
      </c>
      <c r="AW213" s="358" t="s">
        <v>475</v>
      </c>
      <c r="AX213" s="185"/>
      <c r="AY213" s="185"/>
    </row>
    <row r="214" spans="1:51" ht="30" hidden="1" customHeight="1" x14ac:dyDescent="0.2">
      <c r="A214" s="83"/>
      <c r="B214" s="68"/>
      <c r="C214" s="83" t="s">
        <v>451</v>
      </c>
      <c r="D214" s="235" t="s">
        <v>478</v>
      </c>
      <c r="E214" s="83" t="s">
        <v>451</v>
      </c>
      <c r="F214" s="88" t="s">
        <v>331</v>
      </c>
      <c r="G214" s="82" t="s">
        <v>479</v>
      </c>
      <c r="H214" s="371"/>
      <c r="I214" s="83" t="s">
        <v>72</v>
      </c>
      <c r="J214" s="371"/>
      <c r="K214" s="254"/>
      <c r="L214" s="254"/>
      <c r="M214" s="82"/>
      <c r="N214" s="482">
        <v>2008</v>
      </c>
      <c r="O214" s="254"/>
      <c r="P214" s="254"/>
      <c r="Q214" s="254"/>
      <c r="R214" s="254"/>
      <c r="S214" s="254"/>
      <c r="T214" s="83" t="s">
        <v>81</v>
      </c>
      <c r="U214" s="83" t="s">
        <v>418</v>
      </c>
      <c r="V214" s="83" t="s">
        <v>419</v>
      </c>
      <c r="W214" s="83" t="s">
        <v>420</v>
      </c>
      <c r="X214" s="83" t="s">
        <v>72</v>
      </c>
      <c r="Y214" s="83" t="s">
        <v>72</v>
      </c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  <c r="AJ214" s="254"/>
      <c r="AK214" s="83" t="s">
        <v>420</v>
      </c>
      <c r="AL214" s="83" t="s">
        <v>81</v>
      </c>
      <c r="AM214" s="482">
        <v>2008</v>
      </c>
      <c r="AN214" s="254"/>
      <c r="AO214" s="254"/>
      <c r="AP214" s="254"/>
      <c r="AQ214" s="96">
        <v>1423870800</v>
      </c>
      <c r="AR214" s="83" t="s">
        <v>421</v>
      </c>
      <c r="AS214" s="257"/>
      <c r="AT214" s="83" t="s">
        <v>645</v>
      </c>
      <c r="AU214" s="255" t="s">
        <v>674</v>
      </c>
      <c r="AV214" s="83" t="s">
        <v>421</v>
      </c>
      <c r="AW214" s="358" t="s">
        <v>480</v>
      </c>
      <c r="AX214" s="185"/>
      <c r="AY214" s="185"/>
    </row>
    <row r="215" spans="1:51" ht="30" hidden="1" customHeight="1" x14ac:dyDescent="0.2">
      <c r="A215" s="83"/>
      <c r="B215" s="68"/>
      <c r="C215" s="83"/>
      <c r="D215" s="235" t="s">
        <v>481</v>
      </c>
      <c r="E215" s="83"/>
      <c r="F215" s="88"/>
      <c r="G215" s="82" t="s">
        <v>479</v>
      </c>
      <c r="H215" s="371"/>
      <c r="I215" s="82"/>
      <c r="J215" s="371"/>
      <c r="K215" s="254"/>
      <c r="L215" s="254"/>
      <c r="M215" s="82"/>
      <c r="N215" s="482">
        <v>2009</v>
      </c>
      <c r="O215" s="254"/>
      <c r="P215" s="254"/>
      <c r="Q215" s="254"/>
      <c r="R215" s="254"/>
      <c r="S215" s="254"/>
      <c r="T215" s="82" t="s">
        <v>81</v>
      </c>
      <c r="U215" s="83" t="s">
        <v>418</v>
      </c>
      <c r="V215" s="83"/>
      <c r="W215" s="83" t="s">
        <v>420</v>
      </c>
      <c r="X215" s="83" t="s">
        <v>72</v>
      </c>
      <c r="Y215" s="83" t="s">
        <v>72</v>
      </c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  <c r="AJ215" s="254"/>
      <c r="AK215" s="83" t="s">
        <v>420</v>
      </c>
      <c r="AL215" s="82" t="s">
        <v>81</v>
      </c>
      <c r="AM215" s="482">
        <v>2009</v>
      </c>
      <c r="AN215" s="254"/>
      <c r="AO215" s="254"/>
      <c r="AP215" s="254"/>
      <c r="AQ215" s="96">
        <v>3083880809.8792343</v>
      </c>
      <c r="AR215" s="83" t="s">
        <v>421</v>
      </c>
      <c r="AS215" s="257"/>
      <c r="AT215" s="83" t="s">
        <v>638</v>
      </c>
      <c r="AU215" s="255" t="s">
        <v>605</v>
      </c>
      <c r="AV215" s="83" t="s">
        <v>421</v>
      </c>
      <c r="AW215" s="358" t="s">
        <v>702</v>
      </c>
      <c r="AX215" s="185"/>
      <c r="AY215" s="185"/>
    </row>
    <row r="216" spans="1:51" ht="30" hidden="1" customHeight="1" x14ac:dyDescent="0.2">
      <c r="A216" s="83"/>
      <c r="B216" s="68"/>
      <c r="C216" s="83"/>
      <c r="D216" s="235" t="s">
        <v>482</v>
      </c>
      <c r="E216" s="83"/>
      <c r="F216" s="88"/>
      <c r="G216" s="82" t="s">
        <v>479</v>
      </c>
      <c r="H216" s="371"/>
      <c r="I216" s="82"/>
      <c r="J216" s="371"/>
      <c r="K216" s="254"/>
      <c r="L216" s="254"/>
      <c r="M216" s="82"/>
      <c r="N216" s="482">
        <v>2009</v>
      </c>
      <c r="O216" s="254"/>
      <c r="P216" s="254"/>
      <c r="Q216" s="254"/>
      <c r="R216" s="254"/>
      <c r="S216" s="254"/>
      <c r="T216" s="82" t="s">
        <v>81</v>
      </c>
      <c r="U216" s="83"/>
      <c r="V216" s="83"/>
      <c r="W216" s="83"/>
      <c r="X216" s="83" t="s">
        <v>72</v>
      </c>
      <c r="Y216" s="83" t="s">
        <v>72</v>
      </c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  <c r="AJ216" s="254"/>
      <c r="AK216" s="83" t="s">
        <v>420</v>
      </c>
      <c r="AL216" s="82" t="s">
        <v>81</v>
      </c>
      <c r="AM216" s="482">
        <v>2009</v>
      </c>
      <c r="AN216" s="254"/>
      <c r="AO216" s="254"/>
      <c r="AP216" s="254"/>
      <c r="AQ216" s="96">
        <v>91716074.745790854</v>
      </c>
      <c r="AR216" s="83"/>
      <c r="AS216" s="257"/>
      <c r="AT216" s="83"/>
      <c r="AU216" s="255"/>
      <c r="AV216" s="83"/>
      <c r="AW216" s="358"/>
      <c r="AX216" s="185"/>
      <c r="AY216" s="185"/>
    </row>
    <row r="217" spans="1:51" ht="30" hidden="1" customHeight="1" x14ac:dyDescent="0.2">
      <c r="A217" s="83"/>
      <c r="B217" s="68"/>
      <c r="C217" s="83"/>
      <c r="D217" s="235" t="s">
        <v>483</v>
      </c>
      <c r="E217" s="83"/>
      <c r="F217" s="88"/>
      <c r="G217" s="82" t="s">
        <v>479</v>
      </c>
      <c r="H217" s="371"/>
      <c r="I217" s="82"/>
      <c r="J217" s="371"/>
      <c r="K217" s="254"/>
      <c r="L217" s="254"/>
      <c r="M217" s="82"/>
      <c r="N217" s="482">
        <v>2009</v>
      </c>
      <c r="O217" s="254"/>
      <c r="P217" s="254"/>
      <c r="Q217" s="254"/>
      <c r="R217" s="254"/>
      <c r="S217" s="254"/>
      <c r="T217" s="82" t="s">
        <v>81</v>
      </c>
      <c r="U217" s="83"/>
      <c r="V217" s="83"/>
      <c r="W217" s="83"/>
      <c r="X217" s="83" t="s">
        <v>72</v>
      </c>
      <c r="Y217" s="83" t="s">
        <v>72</v>
      </c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  <c r="AJ217" s="254"/>
      <c r="AK217" s="83" t="s">
        <v>420</v>
      </c>
      <c r="AL217" s="82" t="s">
        <v>81</v>
      </c>
      <c r="AM217" s="482">
        <v>2009</v>
      </c>
      <c r="AN217" s="254"/>
      <c r="AO217" s="254"/>
      <c r="AP217" s="254"/>
      <c r="AQ217" s="96">
        <v>64999315.374975063</v>
      </c>
      <c r="AR217" s="83"/>
      <c r="AS217" s="257"/>
      <c r="AT217" s="83"/>
      <c r="AU217" s="255"/>
      <c r="AV217" s="83"/>
      <c r="AW217" s="358"/>
      <c r="AX217" s="185"/>
      <c r="AY217" s="185"/>
    </row>
    <row r="218" spans="1:51" ht="30" hidden="1" customHeight="1" x14ac:dyDescent="0.2">
      <c r="A218" s="83"/>
      <c r="B218" s="68"/>
      <c r="C218" s="83"/>
      <c r="D218" s="235" t="s">
        <v>484</v>
      </c>
      <c r="E218" s="83"/>
      <c r="F218" s="88"/>
      <c r="G218" s="82" t="s">
        <v>479</v>
      </c>
      <c r="H218" s="371"/>
      <c r="I218" s="82"/>
      <c r="J218" s="371"/>
      <c r="K218" s="254"/>
      <c r="L218" s="254"/>
      <c r="M218" s="82"/>
      <c r="N218" s="482">
        <v>2009</v>
      </c>
      <c r="O218" s="254"/>
      <c r="P218" s="254"/>
      <c r="Q218" s="254"/>
      <c r="R218" s="254"/>
      <c r="S218" s="254"/>
      <c r="T218" s="82" t="s">
        <v>81</v>
      </c>
      <c r="U218" s="83" t="s">
        <v>485</v>
      </c>
      <c r="V218" s="83" t="s">
        <v>419</v>
      </c>
      <c r="W218" s="83" t="s">
        <v>420</v>
      </c>
      <c r="X218" s="83" t="s">
        <v>72</v>
      </c>
      <c r="Y218" s="83" t="s">
        <v>72</v>
      </c>
      <c r="Z218" s="254"/>
      <c r="AA218" s="254"/>
      <c r="AB218" s="254"/>
      <c r="AC218" s="254"/>
      <c r="AD218" s="254"/>
      <c r="AE218" s="254"/>
      <c r="AF218" s="254"/>
      <c r="AG218" s="254"/>
      <c r="AH218" s="254"/>
      <c r="AI218" s="254"/>
      <c r="AJ218" s="254"/>
      <c r="AK218" s="83" t="s">
        <v>420</v>
      </c>
      <c r="AL218" s="82" t="s">
        <v>81</v>
      </c>
      <c r="AM218" s="482">
        <v>2009</v>
      </c>
      <c r="AN218" s="254"/>
      <c r="AO218" s="254"/>
      <c r="AP218" s="254"/>
      <c r="AQ218" s="96">
        <v>260675750.39977986</v>
      </c>
      <c r="AR218" s="83" t="s">
        <v>421</v>
      </c>
      <c r="AS218" s="257"/>
      <c r="AT218" s="83" t="s">
        <v>645</v>
      </c>
      <c r="AU218" s="255" t="s">
        <v>674</v>
      </c>
      <c r="AV218" s="83" t="s">
        <v>421</v>
      </c>
      <c r="AW218" s="358" t="s">
        <v>486</v>
      </c>
      <c r="AX218" s="185"/>
      <c r="AY218" s="185"/>
    </row>
    <row r="219" spans="1:51" ht="30" hidden="1" customHeight="1" x14ac:dyDescent="0.2">
      <c r="A219" s="83"/>
      <c r="B219" s="68"/>
      <c r="C219" s="83"/>
      <c r="D219" s="235" t="s">
        <v>483</v>
      </c>
      <c r="E219" s="83"/>
      <c r="F219" s="88"/>
      <c r="G219" s="82" t="s">
        <v>479</v>
      </c>
      <c r="H219" s="371"/>
      <c r="I219" s="82"/>
      <c r="J219" s="371"/>
      <c r="K219" s="254"/>
      <c r="L219" s="254"/>
      <c r="M219" s="82"/>
      <c r="N219" s="482">
        <v>2009</v>
      </c>
      <c r="O219" s="254"/>
      <c r="P219" s="254"/>
      <c r="Q219" s="254"/>
      <c r="R219" s="254"/>
      <c r="S219" s="254"/>
      <c r="T219" s="82" t="s">
        <v>81</v>
      </c>
      <c r="U219" s="83"/>
      <c r="V219" s="83"/>
      <c r="W219" s="83"/>
      <c r="X219" s="83" t="s">
        <v>72</v>
      </c>
      <c r="Y219" s="83" t="s">
        <v>72</v>
      </c>
      <c r="Z219" s="254"/>
      <c r="AA219" s="254"/>
      <c r="AB219" s="254"/>
      <c r="AC219" s="254"/>
      <c r="AD219" s="254"/>
      <c r="AE219" s="254"/>
      <c r="AF219" s="254"/>
      <c r="AG219" s="254"/>
      <c r="AH219" s="254"/>
      <c r="AI219" s="254"/>
      <c r="AJ219" s="254"/>
      <c r="AK219" s="83" t="s">
        <v>420</v>
      </c>
      <c r="AL219" s="82" t="s">
        <v>81</v>
      </c>
      <c r="AM219" s="482">
        <v>2009</v>
      </c>
      <c r="AN219" s="254"/>
      <c r="AO219" s="254"/>
      <c r="AP219" s="254"/>
      <c r="AQ219" s="96">
        <v>19363301.843701132</v>
      </c>
      <c r="AR219" s="83"/>
      <c r="AS219" s="257"/>
      <c r="AT219" s="83"/>
      <c r="AU219" s="255"/>
      <c r="AV219" s="83"/>
      <c r="AW219" s="358"/>
      <c r="AX219" s="185"/>
      <c r="AY219" s="185"/>
    </row>
    <row r="220" spans="1:51" ht="30" hidden="1" customHeight="1" x14ac:dyDescent="0.2">
      <c r="A220" s="83"/>
      <c r="B220" s="68"/>
      <c r="C220" s="83"/>
      <c r="D220" s="235" t="s">
        <v>487</v>
      </c>
      <c r="E220" s="83"/>
      <c r="F220" s="88"/>
      <c r="G220" s="82" t="s">
        <v>479</v>
      </c>
      <c r="H220" s="371"/>
      <c r="I220" s="82"/>
      <c r="J220" s="371"/>
      <c r="K220" s="254"/>
      <c r="L220" s="254"/>
      <c r="M220" s="82"/>
      <c r="N220" s="482">
        <v>2009</v>
      </c>
      <c r="O220" s="254"/>
      <c r="P220" s="254"/>
      <c r="Q220" s="254"/>
      <c r="R220" s="254"/>
      <c r="S220" s="254"/>
      <c r="T220" s="82" t="s">
        <v>81</v>
      </c>
      <c r="U220" s="83" t="s">
        <v>485</v>
      </c>
      <c r="V220" s="83" t="s">
        <v>419</v>
      </c>
      <c r="W220" s="83" t="s">
        <v>420</v>
      </c>
      <c r="X220" s="83" t="s">
        <v>72</v>
      </c>
      <c r="Y220" s="83" t="s">
        <v>72</v>
      </c>
      <c r="Z220" s="254"/>
      <c r="AA220" s="254"/>
      <c r="AB220" s="254"/>
      <c r="AC220" s="254"/>
      <c r="AD220" s="254"/>
      <c r="AE220" s="254"/>
      <c r="AF220" s="254"/>
      <c r="AG220" s="254"/>
      <c r="AH220" s="254"/>
      <c r="AI220" s="254"/>
      <c r="AJ220" s="254"/>
      <c r="AK220" s="83" t="s">
        <v>420</v>
      </c>
      <c r="AL220" s="82" t="s">
        <v>81</v>
      </c>
      <c r="AM220" s="482">
        <v>2009</v>
      </c>
      <c r="AN220" s="254"/>
      <c r="AO220" s="254"/>
      <c r="AP220" s="254"/>
      <c r="AQ220" s="96">
        <v>560516632.31766438</v>
      </c>
      <c r="AR220" s="83" t="s">
        <v>421</v>
      </c>
      <c r="AS220" s="257"/>
      <c r="AT220" s="83" t="s">
        <v>645</v>
      </c>
      <c r="AU220" s="255" t="s">
        <v>674</v>
      </c>
      <c r="AV220" s="83" t="s">
        <v>421</v>
      </c>
      <c r="AW220" s="358" t="s">
        <v>486</v>
      </c>
      <c r="AX220" s="185"/>
      <c r="AY220" s="185"/>
    </row>
    <row r="221" spans="1:51" ht="30" hidden="1" customHeight="1" x14ac:dyDescent="0.2">
      <c r="A221" s="83"/>
      <c r="B221" s="68"/>
      <c r="C221" s="83"/>
      <c r="D221" s="235" t="s">
        <v>483</v>
      </c>
      <c r="E221" s="83"/>
      <c r="F221" s="88"/>
      <c r="G221" s="82" t="s">
        <v>479</v>
      </c>
      <c r="H221" s="371"/>
      <c r="I221" s="82"/>
      <c r="J221" s="371"/>
      <c r="K221" s="254"/>
      <c r="L221" s="254"/>
      <c r="M221" s="82"/>
      <c r="N221" s="482">
        <v>2009</v>
      </c>
      <c r="O221" s="254"/>
      <c r="P221" s="254"/>
      <c r="Q221" s="254"/>
      <c r="R221" s="254"/>
      <c r="S221" s="254"/>
      <c r="T221" s="82" t="s">
        <v>81</v>
      </c>
      <c r="U221" s="83"/>
      <c r="V221" s="83"/>
      <c r="W221" s="83"/>
      <c r="X221" s="83" t="s">
        <v>72</v>
      </c>
      <c r="Y221" s="83" t="s">
        <v>72</v>
      </c>
      <c r="Z221" s="254"/>
      <c r="AA221" s="254"/>
      <c r="AB221" s="254"/>
      <c r="AC221" s="254"/>
      <c r="AD221" s="254"/>
      <c r="AE221" s="254"/>
      <c r="AF221" s="254"/>
      <c r="AG221" s="254"/>
      <c r="AH221" s="254"/>
      <c r="AI221" s="254"/>
      <c r="AJ221" s="254"/>
      <c r="AK221" s="83" t="s">
        <v>420</v>
      </c>
      <c r="AL221" s="82" t="s">
        <v>81</v>
      </c>
      <c r="AM221" s="482">
        <v>2009</v>
      </c>
      <c r="AN221" s="254"/>
      <c r="AO221" s="254"/>
      <c r="AP221" s="254"/>
      <c r="AQ221" s="96">
        <v>44280813.953095488</v>
      </c>
      <c r="AR221" s="83"/>
      <c r="AS221" s="257"/>
      <c r="AT221" s="83"/>
      <c r="AU221" s="255"/>
      <c r="AV221" s="83"/>
      <c r="AW221" s="358"/>
      <c r="AX221" s="185"/>
      <c r="AY221" s="185"/>
    </row>
    <row r="222" spans="1:51" ht="30" hidden="1" customHeight="1" x14ac:dyDescent="0.2">
      <c r="A222" s="83"/>
      <c r="B222" s="68"/>
      <c r="C222" s="83"/>
      <c r="D222" s="235" t="s">
        <v>488</v>
      </c>
      <c r="E222" s="83"/>
      <c r="F222" s="88"/>
      <c r="G222" s="82" t="s">
        <v>479</v>
      </c>
      <c r="H222" s="371"/>
      <c r="I222" s="82"/>
      <c r="J222" s="371"/>
      <c r="K222" s="254"/>
      <c r="L222" s="254"/>
      <c r="M222" s="82"/>
      <c r="N222" s="482">
        <v>2009</v>
      </c>
      <c r="O222" s="254"/>
      <c r="P222" s="254"/>
      <c r="Q222" s="254"/>
      <c r="R222" s="254"/>
      <c r="S222" s="254"/>
      <c r="T222" s="82" t="s">
        <v>81</v>
      </c>
      <c r="U222" s="83" t="s">
        <v>418</v>
      </c>
      <c r="V222" s="83" t="s">
        <v>419</v>
      </c>
      <c r="W222" s="83" t="s">
        <v>420</v>
      </c>
      <c r="X222" s="83" t="s">
        <v>72</v>
      </c>
      <c r="Y222" s="83" t="s">
        <v>72</v>
      </c>
      <c r="Z222" s="254"/>
      <c r="AA222" s="254"/>
      <c r="AB222" s="254"/>
      <c r="AC222" s="254"/>
      <c r="AD222" s="254"/>
      <c r="AE222" s="254"/>
      <c r="AF222" s="254"/>
      <c r="AG222" s="254"/>
      <c r="AH222" s="254"/>
      <c r="AI222" s="254"/>
      <c r="AJ222" s="254"/>
      <c r="AK222" s="83" t="s">
        <v>420</v>
      </c>
      <c r="AL222" s="82" t="s">
        <v>81</v>
      </c>
      <c r="AM222" s="482">
        <v>2009</v>
      </c>
      <c r="AN222" s="254"/>
      <c r="AO222" s="254"/>
      <c r="AP222" s="254"/>
      <c r="AQ222" s="96">
        <v>48917815.184087068</v>
      </c>
      <c r="AR222" s="83" t="s">
        <v>421</v>
      </c>
      <c r="AS222" s="257"/>
      <c r="AT222" s="83" t="s">
        <v>645</v>
      </c>
      <c r="AU222" s="255" t="s">
        <v>674</v>
      </c>
      <c r="AV222" s="83" t="s">
        <v>421</v>
      </c>
      <c r="AW222" s="358" t="s">
        <v>489</v>
      </c>
      <c r="AX222" s="185"/>
      <c r="AY222" s="185"/>
    </row>
    <row r="223" spans="1:51" ht="30" hidden="1" customHeight="1" x14ac:dyDescent="0.2">
      <c r="A223" s="83"/>
      <c r="B223" s="68"/>
      <c r="C223" s="83"/>
      <c r="D223" s="235" t="s">
        <v>490</v>
      </c>
      <c r="E223" s="83"/>
      <c r="F223" s="88"/>
      <c r="G223" s="82" t="s">
        <v>479</v>
      </c>
      <c r="H223" s="371"/>
      <c r="I223" s="82"/>
      <c r="J223" s="371"/>
      <c r="K223" s="254"/>
      <c r="L223" s="254"/>
      <c r="M223" s="82"/>
      <c r="N223" s="482">
        <v>2009</v>
      </c>
      <c r="O223" s="254"/>
      <c r="P223" s="254"/>
      <c r="Q223" s="254"/>
      <c r="R223" s="254"/>
      <c r="S223" s="254"/>
      <c r="T223" s="82" t="s">
        <v>81</v>
      </c>
      <c r="U223" s="83" t="s">
        <v>418</v>
      </c>
      <c r="V223" s="83" t="s">
        <v>419</v>
      </c>
      <c r="W223" s="83" t="s">
        <v>420</v>
      </c>
      <c r="X223" s="83" t="s">
        <v>72</v>
      </c>
      <c r="Y223" s="83" t="s">
        <v>72</v>
      </c>
      <c r="Z223" s="254"/>
      <c r="AA223" s="254"/>
      <c r="AB223" s="254"/>
      <c r="AC223" s="254"/>
      <c r="AD223" s="254"/>
      <c r="AE223" s="254"/>
      <c r="AF223" s="254"/>
      <c r="AG223" s="254"/>
      <c r="AH223" s="254"/>
      <c r="AI223" s="254"/>
      <c r="AJ223" s="254"/>
      <c r="AK223" s="83" t="s">
        <v>420</v>
      </c>
      <c r="AL223" s="82" t="s">
        <v>81</v>
      </c>
      <c r="AM223" s="482">
        <v>2009</v>
      </c>
      <c r="AN223" s="254"/>
      <c r="AO223" s="254"/>
      <c r="AP223" s="254"/>
      <c r="AQ223" s="96">
        <v>315237000</v>
      </c>
      <c r="AR223" s="83" t="s">
        <v>421</v>
      </c>
      <c r="AS223" s="257"/>
      <c r="AT223" s="83" t="s">
        <v>645</v>
      </c>
      <c r="AU223" s="255" t="s">
        <v>703</v>
      </c>
      <c r="AV223" s="83" t="s">
        <v>421</v>
      </c>
      <c r="AW223" s="358" t="s">
        <v>704</v>
      </c>
      <c r="AX223" s="185"/>
      <c r="AY223" s="185"/>
    </row>
    <row r="224" spans="1:51" ht="30" hidden="1" customHeight="1" x14ac:dyDescent="0.2">
      <c r="A224" s="83"/>
      <c r="B224" s="68"/>
      <c r="C224" s="83"/>
      <c r="D224" s="235" t="s">
        <v>491</v>
      </c>
      <c r="E224" s="83"/>
      <c r="F224" s="88"/>
      <c r="G224" s="82" t="s">
        <v>479</v>
      </c>
      <c r="H224" s="371"/>
      <c r="I224" s="82"/>
      <c r="J224" s="371"/>
      <c r="K224" s="254"/>
      <c r="L224" s="254"/>
      <c r="M224" s="82"/>
      <c r="N224" s="482">
        <v>2009</v>
      </c>
      <c r="O224" s="254"/>
      <c r="P224" s="254"/>
      <c r="Q224" s="254"/>
      <c r="R224" s="254"/>
      <c r="S224" s="254"/>
      <c r="T224" s="82" t="s">
        <v>81</v>
      </c>
      <c r="U224" s="83" t="s">
        <v>418</v>
      </c>
      <c r="V224" s="83" t="s">
        <v>419</v>
      </c>
      <c r="W224" s="83" t="s">
        <v>420</v>
      </c>
      <c r="X224" s="83" t="s">
        <v>72</v>
      </c>
      <c r="Y224" s="83" t="s">
        <v>72</v>
      </c>
      <c r="Z224" s="254"/>
      <c r="AA224" s="254"/>
      <c r="AB224" s="254"/>
      <c r="AC224" s="254"/>
      <c r="AD224" s="254"/>
      <c r="AE224" s="254"/>
      <c r="AF224" s="254"/>
      <c r="AG224" s="254"/>
      <c r="AH224" s="254"/>
      <c r="AI224" s="254"/>
      <c r="AJ224" s="254"/>
      <c r="AK224" s="83" t="s">
        <v>420</v>
      </c>
      <c r="AL224" s="82" t="s">
        <v>81</v>
      </c>
      <c r="AM224" s="482">
        <v>2009</v>
      </c>
      <c r="AN224" s="254"/>
      <c r="AO224" s="254"/>
      <c r="AP224" s="254"/>
      <c r="AQ224" s="96">
        <v>110000000</v>
      </c>
      <c r="AR224" s="83" t="s">
        <v>421</v>
      </c>
      <c r="AS224" s="257"/>
      <c r="AT224" s="83" t="s">
        <v>645</v>
      </c>
      <c r="AU224" s="255" t="s">
        <v>703</v>
      </c>
      <c r="AV224" s="83" t="s">
        <v>421</v>
      </c>
      <c r="AW224" s="358" t="s">
        <v>704</v>
      </c>
      <c r="AX224" s="185"/>
      <c r="AY224" s="185"/>
    </row>
    <row r="225" spans="1:51" ht="30" hidden="1" customHeight="1" x14ac:dyDescent="0.2">
      <c r="A225" s="83"/>
      <c r="B225" s="68"/>
      <c r="C225" s="83"/>
      <c r="D225" s="235" t="s">
        <v>492</v>
      </c>
      <c r="E225" s="83"/>
      <c r="F225" s="88"/>
      <c r="G225" s="82" t="s">
        <v>479</v>
      </c>
      <c r="H225" s="371"/>
      <c r="I225" s="82"/>
      <c r="J225" s="371"/>
      <c r="K225" s="254"/>
      <c r="L225" s="254"/>
      <c r="M225" s="82"/>
      <c r="N225" s="482">
        <v>2009</v>
      </c>
      <c r="O225" s="254"/>
      <c r="P225" s="254"/>
      <c r="Q225" s="254"/>
      <c r="R225" s="254"/>
      <c r="S225" s="254"/>
      <c r="T225" s="82" t="s">
        <v>81</v>
      </c>
      <c r="U225" s="83" t="s">
        <v>418</v>
      </c>
      <c r="V225" s="83" t="s">
        <v>419</v>
      </c>
      <c r="W225" s="83" t="s">
        <v>420</v>
      </c>
      <c r="X225" s="83" t="s">
        <v>72</v>
      </c>
      <c r="Y225" s="83" t="s">
        <v>72</v>
      </c>
      <c r="Z225" s="254"/>
      <c r="AA225" s="254"/>
      <c r="AB225" s="254"/>
      <c r="AC225" s="254"/>
      <c r="AD225" s="254"/>
      <c r="AE225" s="254"/>
      <c r="AF225" s="254"/>
      <c r="AG225" s="254"/>
      <c r="AH225" s="254"/>
      <c r="AI225" s="254"/>
      <c r="AJ225" s="254"/>
      <c r="AK225" s="83" t="s">
        <v>420</v>
      </c>
      <c r="AL225" s="82" t="s">
        <v>81</v>
      </c>
      <c r="AM225" s="482">
        <v>2009</v>
      </c>
      <c r="AN225" s="254"/>
      <c r="AO225" s="254"/>
      <c r="AP225" s="254"/>
      <c r="AQ225" s="96">
        <v>42580000</v>
      </c>
      <c r="AR225" s="83" t="s">
        <v>421</v>
      </c>
      <c r="AS225" s="257"/>
      <c r="AT225" s="83" t="s">
        <v>645</v>
      </c>
      <c r="AU225" s="255" t="s">
        <v>703</v>
      </c>
      <c r="AV225" s="83" t="s">
        <v>421</v>
      </c>
      <c r="AW225" s="358" t="s">
        <v>704</v>
      </c>
      <c r="AX225" s="185"/>
      <c r="AY225" s="185"/>
    </row>
    <row r="226" spans="1:51" ht="30" hidden="1" customHeight="1" x14ac:dyDescent="0.2">
      <c r="A226" s="83"/>
      <c r="B226" s="68"/>
      <c r="C226" s="83"/>
      <c r="D226" s="235" t="s">
        <v>493</v>
      </c>
      <c r="E226" s="83"/>
      <c r="F226" s="88"/>
      <c r="G226" s="82" t="s">
        <v>479</v>
      </c>
      <c r="H226" s="371"/>
      <c r="I226" s="83"/>
      <c r="J226" s="371"/>
      <c r="K226" s="254"/>
      <c r="L226" s="254"/>
      <c r="M226" s="82"/>
      <c r="N226" s="482">
        <v>2009</v>
      </c>
      <c r="O226" s="254"/>
      <c r="P226" s="254"/>
      <c r="Q226" s="254"/>
      <c r="R226" s="254"/>
      <c r="S226" s="254"/>
      <c r="T226" s="82" t="s">
        <v>81</v>
      </c>
      <c r="U226" s="83" t="s">
        <v>418</v>
      </c>
      <c r="V226" s="83" t="s">
        <v>419</v>
      </c>
      <c r="W226" s="83" t="s">
        <v>420</v>
      </c>
      <c r="X226" s="83" t="s">
        <v>72</v>
      </c>
      <c r="Y226" s="83" t="s">
        <v>72</v>
      </c>
      <c r="Z226" s="254"/>
      <c r="AA226" s="254"/>
      <c r="AB226" s="254"/>
      <c r="AC226" s="254"/>
      <c r="AD226" s="254"/>
      <c r="AE226" s="254"/>
      <c r="AF226" s="254"/>
      <c r="AG226" s="254"/>
      <c r="AH226" s="254"/>
      <c r="AI226" s="254"/>
      <c r="AJ226" s="254"/>
      <c r="AK226" s="83" t="s">
        <v>420</v>
      </c>
      <c r="AL226" s="82" t="s">
        <v>81</v>
      </c>
      <c r="AM226" s="482">
        <v>2009</v>
      </c>
      <c r="AN226" s="254"/>
      <c r="AO226" s="254"/>
      <c r="AP226" s="254"/>
      <c r="AQ226" s="96">
        <v>7513328.6615276802</v>
      </c>
      <c r="AR226" s="83" t="s">
        <v>421</v>
      </c>
      <c r="AS226" s="257"/>
      <c r="AT226" s="83" t="s">
        <v>652</v>
      </c>
      <c r="AU226" s="255" t="s">
        <v>700</v>
      </c>
      <c r="AV226" s="83" t="s">
        <v>421</v>
      </c>
      <c r="AW226" s="358" t="s">
        <v>509</v>
      </c>
      <c r="AX226" s="185"/>
      <c r="AY226" s="185"/>
    </row>
    <row r="227" spans="1:51" ht="30" hidden="1" customHeight="1" x14ac:dyDescent="0.2">
      <c r="A227" s="83"/>
      <c r="B227" s="68"/>
      <c r="C227" s="83"/>
      <c r="D227" s="235" t="s">
        <v>494</v>
      </c>
      <c r="E227" s="83"/>
      <c r="F227" s="88"/>
      <c r="G227" s="82" t="s">
        <v>479</v>
      </c>
      <c r="H227" s="371"/>
      <c r="I227" s="83"/>
      <c r="J227" s="371"/>
      <c r="K227" s="254"/>
      <c r="L227" s="254"/>
      <c r="M227" s="82"/>
      <c r="N227" s="482">
        <v>2009</v>
      </c>
      <c r="O227" s="254"/>
      <c r="P227" s="254"/>
      <c r="Q227" s="254"/>
      <c r="R227" s="254"/>
      <c r="S227" s="254"/>
      <c r="T227" s="82" t="s">
        <v>81</v>
      </c>
      <c r="U227" s="83" t="s">
        <v>418</v>
      </c>
      <c r="V227" s="83" t="s">
        <v>419</v>
      </c>
      <c r="W227" s="83" t="s">
        <v>420</v>
      </c>
      <c r="X227" s="83" t="s">
        <v>72</v>
      </c>
      <c r="Y227" s="83" t="s">
        <v>72</v>
      </c>
      <c r="Z227" s="254"/>
      <c r="AA227" s="254"/>
      <c r="AB227" s="254"/>
      <c r="AC227" s="254"/>
      <c r="AD227" s="254"/>
      <c r="AE227" s="254"/>
      <c r="AF227" s="254"/>
      <c r="AG227" s="254"/>
      <c r="AH227" s="254"/>
      <c r="AI227" s="254"/>
      <c r="AJ227" s="254"/>
      <c r="AK227" s="83" t="s">
        <v>420</v>
      </c>
      <c r="AL227" s="82" t="s">
        <v>81</v>
      </c>
      <c r="AM227" s="482">
        <v>2009</v>
      </c>
      <c r="AN227" s="254"/>
      <c r="AO227" s="254"/>
      <c r="AP227" s="254"/>
      <c r="AQ227" s="96">
        <v>20186315.618695717</v>
      </c>
      <c r="AR227" s="83" t="s">
        <v>421</v>
      </c>
      <c r="AS227" s="257"/>
      <c r="AT227" s="83" t="s">
        <v>652</v>
      </c>
      <c r="AU227" s="255" t="s">
        <v>700</v>
      </c>
      <c r="AV227" s="83" t="s">
        <v>421</v>
      </c>
      <c r="AW227" s="358" t="s">
        <v>509</v>
      </c>
      <c r="AX227" s="185"/>
      <c r="AY227" s="185"/>
    </row>
    <row r="228" spans="1:51" ht="30" hidden="1" customHeight="1" x14ac:dyDescent="0.2">
      <c r="A228" s="83"/>
      <c r="B228" s="68"/>
      <c r="C228" s="83"/>
      <c r="D228" s="235" t="s">
        <v>495</v>
      </c>
      <c r="E228" s="83"/>
      <c r="F228" s="88"/>
      <c r="G228" s="82" t="s">
        <v>479</v>
      </c>
      <c r="H228" s="371"/>
      <c r="I228" s="83"/>
      <c r="J228" s="371"/>
      <c r="K228" s="254"/>
      <c r="L228" s="254"/>
      <c r="M228" s="82"/>
      <c r="N228" s="482">
        <v>2009</v>
      </c>
      <c r="O228" s="254"/>
      <c r="P228" s="254"/>
      <c r="Q228" s="254"/>
      <c r="R228" s="254"/>
      <c r="S228" s="254"/>
      <c r="T228" s="82" t="s">
        <v>81</v>
      </c>
      <c r="U228" s="83" t="s">
        <v>418</v>
      </c>
      <c r="V228" s="83" t="s">
        <v>419</v>
      </c>
      <c r="W228" s="83" t="s">
        <v>420</v>
      </c>
      <c r="X228" s="83" t="s">
        <v>72</v>
      </c>
      <c r="Y228" s="83" t="s">
        <v>72</v>
      </c>
      <c r="Z228" s="254"/>
      <c r="AA228" s="254"/>
      <c r="AB228" s="254"/>
      <c r="AC228" s="254"/>
      <c r="AD228" s="254"/>
      <c r="AE228" s="254"/>
      <c r="AF228" s="254"/>
      <c r="AG228" s="254"/>
      <c r="AH228" s="254"/>
      <c r="AI228" s="254"/>
      <c r="AJ228" s="254"/>
      <c r="AK228" s="83" t="s">
        <v>420</v>
      </c>
      <c r="AL228" s="82" t="s">
        <v>81</v>
      </c>
      <c r="AM228" s="482">
        <v>2009</v>
      </c>
      <c r="AN228" s="254"/>
      <c r="AO228" s="254"/>
      <c r="AP228" s="254"/>
      <c r="AQ228" s="96">
        <v>12073944.456477884</v>
      </c>
      <c r="AR228" s="83" t="s">
        <v>421</v>
      </c>
      <c r="AS228" s="257"/>
      <c r="AT228" s="83" t="s">
        <v>652</v>
      </c>
      <c r="AU228" s="255" t="s">
        <v>700</v>
      </c>
      <c r="AV228" s="83" t="s">
        <v>421</v>
      </c>
      <c r="AW228" s="358" t="s">
        <v>509</v>
      </c>
      <c r="AX228" s="185"/>
      <c r="AY228" s="185"/>
    </row>
    <row r="229" spans="1:51" ht="30" hidden="1" customHeight="1" x14ac:dyDescent="0.2">
      <c r="A229" s="83"/>
      <c r="B229" s="68"/>
      <c r="C229" s="83"/>
      <c r="D229" s="235" t="s">
        <v>496</v>
      </c>
      <c r="E229" s="83"/>
      <c r="F229" s="88"/>
      <c r="G229" s="82" t="s">
        <v>479</v>
      </c>
      <c r="H229" s="371"/>
      <c r="I229" s="83"/>
      <c r="J229" s="371"/>
      <c r="K229" s="254"/>
      <c r="L229" s="254"/>
      <c r="M229" s="82"/>
      <c r="N229" s="482">
        <v>2009</v>
      </c>
      <c r="O229" s="254"/>
      <c r="P229" s="254"/>
      <c r="Q229" s="254"/>
      <c r="R229" s="254"/>
      <c r="S229" s="254"/>
      <c r="T229" s="82" t="s">
        <v>81</v>
      </c>
      <c r="U229" s="83" t="s">
        <v>418</v>
      </c>
      <c r="V229" s="83" t="s">
        <v>419</v>
      </c>
      <c r="W229" s="83" t="s">
        <v>420</v>
      </c>
      <c r="X229" s="83" t="s">
        <v>72</v>
      </c>
      <c r="Y229" s="83" t="s">
        <v>72</v>
      </c>
      <c r="Z229" s="254"/>
      <c r="AA229" s="254"/>
      <c r="AB229" s="254"/>
      <c r="AC229" s="254"/>
      <c r="AD229" s="254"/>
      <c r="AE229" s="254"/>
      <c r="AF229" s="254"/>
      <c r="AG229" s="254"/>
      <c r="AH229" s="254"/>
      <c r="AI229" s="254"/>
      <c r="AJ229" s="254"/>
      <c r="AK229" s="83" t="s">
        <v>420</v>
      </c>
      <c r="AL229" s="82" t="s">
        <v>81</v>
      </c>
      <c r="AM229" s="482">
        <v>2009</v>
      </c>
      <c r="AN229" s="254"/>
      <c r="AO229" s="254"/>
      <c r="AP229" s="254"/>
      <c r="AQ229" s="96">
        <v>25036333.702830691</v>
      </c>
      <c r="AR229" s="83" t="s">
        <v>421</v>
      </c>
      <c r="AS229" s="257"/>
      <c r="AT229" s="83" t="s">
        <v>652</v>
      </c>
      <c r="AU229" s="255" t="s">
        <v>700</v>
      </c>
      <c r="AV229" s="83" t="s">
        <v>421</v>
      </c>
      <c r="AW229" s="358" t="s">
        <v>509</v>
      </c>
      <c r="AX229" s="185"/>
      <c r="AY229" s="185"/>
    </row>
    <row r="230" spans="1:51" ht="30" hidden="1" customHeight="1" x14ac:dyDescent="0.2">
      <c r="A230" s="83"/>
      <c r="B230" s="68"/>
      <c r="C230" s="88" t="s">
        <v>451</v>
      </c>
      <c r="D230" s="270" t="s">
        <v>497</v>
      </c>
      <c r="E230" s="88" t="s">
        <v>451</v>
      </c>
      <c r="F230" s="88" t="s">
        <v>498</v>
      </c>
      <c r="G230" s="82" t="s">
        <v>479</v>
      </c>
      <c r="H230" s="371"/>
      <c r="I230" s="83"/>
      <c r="J230" s="371"/>
      <c r="K230" s="254"/>
      <c r="L230" s="254"/>
      <c r="M230" s="82"/>
      <c r="N230" s="482">
        <v>2010</v>
      </c>
      <c r="O230" s="254"/>
      <c r="P230" s="254"/>
      <c r="Q230" s="254"/>
      <c r="R230" s="254"/>
      <c r="S230" s="254"/>
      <c r="T230" s="82" t="s">
        <v>81</v>
      </c>
      <c r="U230" s="83" t="s">
        <v>418</v>
      </c>
      <c r="V230" s="83" t="s">
        <v>176</v>
      </c>
      <c r="W230" s="83" t="s">
        <v>420</v>
      </c>
      <c r="X230" s="83" t="s">
        <v>499</v>
      </c>
      <c r="Y230" s="83" t="s">
        <v>500</v>
      </c>
      <c r="Z230" s="254"/>
      <c r="AA230" s="254"/>
      <c r="AB230" s="254"/>
      <c r="AC230" s="254"/>
      <c r="AD230" s="254"/>
      <c r="AE230" s="254"/>
      <c r="AF230" s="254"/>
      <c r="AG230" s="254"/>
      <c r="AH230" s="254"/>
      <c r="AI230" s="254"/>
      <c r="AJ230" s="254"/>
      <c r="AK230" s="83" t="s">
        <v>420</v>
      </c>
      <c r="AL230" s="82" t="s">
        <v>81</v>
      </c>
      <c r="AM230" s="482">
        <v>2010</v>
      </c>
      <c r="AN230" s="254"/>
      <c r="AO230" s="254"/>
      <c r="AP230" s="254"/>
      <c r="AQ230" s="96">
        <v>163858200</v>
      </c>
      <c r="AR230" s="83" t="s">
        <v>421</v>
      </c>
      <c r="AS230" s="257"/>
      <c r="AT230" s="83" t="s">
        <v>645</v>
      </c>
      <c r="AU230" s="255" t="s">
        <v>674</v>
      </c>
      <c r="AV230" s="83" t="s">
        <v>421</v>
      </c>
      <c r="AW230" s="359" t="s">
        <v>486</v>
      </c>
      <c r="AX230" s="185"/>
      <c r="AY230" s="185"/>
    </row>
    <row r="231" spans="1:51" ht="30" hidden="1" customHeight="1" x14ac:dyDescent="0.2">
      <c r="A231" s="83"/>
      <c r="B231" s="68"/>
      <c r="C231" s="88" t="s">
        <v>451</v>
      </c>
      <c r="D231" s="270" t="s">
        <v>501</v>
      </c>
      <c r="E231" s="88" t="s">
        <v>451</v>
      </c>
      <c r="F231" s="88" t="s">
        <v>331</v>
      </c>
      <c r="G231" s="83" t="s">
        <v>479</v>
      </c>
      <c r="H231" s="371"/>
      <c r="I231" s="83"/>
      <c r="J231" s="371"/>
      <c r="K231" s="254"/>
      <c r="L231" s="254"/>
      <c r="M231" s="82"/>
      <c r="N231" s="482">
        <v>2010</v>
      </c>
      <c r="O231" s="254"/>
      <c r="P231" s="254"/>
      <c r="Q231" s="254"/>
      <c r="R231" s="254"/>
      <c r="S231" s="254"/>
      <c r="T231" s="82" t="s">
        <v>81</v>
      </c>
      <c r="U231" s="83" t="s">
        <v>418</v>
      </c>
      <c r="V231" s="83" t="s">
        <v>419</v>
      </c>
      <c r="W231" s="83" t="s">
        <v>420</v>
      </c>
      <c r="X231" s="93">
        <v>40262</v>
      </c>
      <c r="Y231" s="83" t="s">
        <v>502</v>
      </c>
      <c r="Z231" s="254"/>
      <c r="AA231" s="254"/>
      <c r="AB231" s="254"/>
      <c r="AC231" s="254"/>
      <c r="AD231" s="254"/>
      <c r="AE231" s="254"/>
      <c r="AF231" s="254"/>
      <c r="AG231" s="254"/>
      <c r="AH231" s="254"/>
      <c r="AI231" s="254"/>
      <c r="AJ231" s="254"/>
      <c r="AK231" s="83" t="s">
        <v>420</v>
      </c>
      <c r="AL231" s="82" t="s">
        <v>81</v>
      </c>
      <c r="AM231" s="482">
        <v>2010</v>
      </c>
      <c r="AN231" s="254"/>
      <c r="AO231" s="254"/>
      <c r="AP231" s="254"/>
      <c r="AQ231" s="96">
        <v>32917090</v>
      </c>
      <c r="AR231" s="83" t="s">
        <v>421</v>
      </c>
      <c r="AS231" s="257"/>
      <c r="AT231" s="83" t="s">
        <v>645</v>
      </c>
      <c r="AU231" s="255" t="s">
        <v>674</v>
      </c>
      <c r="AV231" s="83" t="s">
        <v>421</v>
      </c>
      <c r="AW231" s="359" t="s">
        <v>503</v>
      </c>
      <c r="AX231" s="185"/>
      <c r="AY231" s="185"/>
    </row>
    <row r="232" spans="1:51" ht="30" hidden="1" customHeight="1" x14ac:dyDescent="0.2">
      <c r="A232" s="83"/>
      <c r="B232" s="68"/>
      <c r="C232" s="83" t="s">
        <v>72</v>
      </c>
      <c r="D232" s="270" t="s">
        <v>504</v>
      </c>
      <c r="E232" s="83" t="s">
        <v>72</v>
      </c>
      <c r="F232" s="83" t="s">
        <v>72</v>
      </c>
      <c r="G232" s="83" t="s">
        <v>479</v>
      </c>
      <c r="H232" s="371"/>
      <c r="I232" s="83"/>
      <c r="J232" s="371"/>
      <c r="K232" s="254"/>
      <c r="L232" s="254"/>
      <c r="M232" s="82"/>
      <c r="N232" s="482">
        <v>2011</v>
      </c>
      <c r="O232" s="254"/>
      <c r="P232" s="254"/>
      <c r="Q232" s="254"/>
      <c r="R232" s="254"/>
      <c r="S232" s="254"/>
      <c r="T232" s="82" t="s">
        <v>81</v>
      </c>
      <c r="U232" s="83" t="s">
        <v>418</v>
      </c>
      <c r="V232" s="83" t="s">
        <v>419</v>
      </c>
      <c r="W232" s="83" t="s">
        <v>420</v>
      </c>
      <c r="X232" s="83" t="s">
        <v>72</v>
      </c>
      <c r="Y232" s="83" t="s">
        <v>72</v>
      </c>
      <c r="Z232" s="254"/>
      <c r="AA232" s="254"/>
      <c r="AB232" s="254"/>
      <c r="AC232" s="254"/>
      <c r="AD232" s="254"/>
      <c r="AE232" s="254"/>
      <c r="AF232" s="254"/>
      <c r="AG232" s="254"/>
      <c r="AH232" s="254"/>
      <c r="AI232" s="254"/>
      <c r="AJ232" s="254"/>
      <c r="AK232" s="83" t="s">
        <v>420</v>
      </c>
      <c r="AL232" s="82" t="s">
        <v>81</v>
      </c>
      <c r="AM232" s="482">
        <v>2011</v>
      </c>
      <c r="AN232" s="254"/>
      <c r="AO232" s="254"/>
      <c r="AP232" s="254"/>
      <c r="AQ232" s="96">
        <v>92575959.790467396</v>
      </c>
      <c r="AR232" s="83" t="s">
        <v>421</v>
      </c>
      <c r="AS232" s="257"/>
      <c r="AT232" s="83" t="s">
        <v>638</v>
      </c>
      <c r="AU232" s="255" t="s">
        <v>605</v>
      </c>
      <c r="AV232" s="83" t="s">
        <v>421</v>
      </c>
      <c r="AW232" s="358" t="s">
        <v>701</v>
      </c>
      <c r="AX232" s="185"/>
      <c r="AY232" s="185"/>
    </row>
    <row r="233" spans="1:51" ht="30" hidden="1" customHeight="1" x14ac:dyDescent="0.2">
      <c r="A233" s="83"/>
      <c r="B233" s="68"/>
      <c r="C233" s="83" t="s">
        <v>72</v>
      </c>
      <c r="D233" s="374" t="s">
        <v>505</v>
      </c>
      <c r="E233" s="83" t="s">
        <v>72</v>
      </c>
      <c r="F233" s="83" t="s">
        <v>72</v>
      </c>
      <c r="G233" s="83" t="s">
        <v>479</v>
      </c>
      <c r="H233" s="371"/>
      <c r="I233" s="83"/>
      <c r="J233" s="371"/>
      <c r="K233" s="254"/>
      <c r="L233" s="254"/>
      <c r="M233" s="82"/>
      <c r="N233" s="482">
        <v>2011</v>
      </c>
      <c r="O233" s="254"/>
      <c r="P233" s="254"/>
      <c r="Q233" s="254"/>
      <c r="R233" s="254"/>
      <c r="S233" s="254"/>
      <c r="T233" s="82" t="s">
        <v>81</v>
      </c>
      <c r="U233" s="83" t="s">
        <v>418</v>
      </c>
      <c r="V233" s="83" t="s">
        <v>419</v>
      </c>
      <c r="W233" s="83" t="s">
        <v>420</v>
      </c>
      <c r="X233" s="83" t="s">
        <v>72</v>
      </c>
      <c r="Y233" s="83" t="s">
        <v>72</v>
      </c>
      <c r="Z233" s="254"/>
      <c r="AA233" s="254"/>
      <c r="AB233" s="254"/>
      <c r="AC233" s="254"/>
      <c r="AD233" s="254"/>
      <c r="AE233" s="254"/>
      <c r="AF233" s="254"/>
      <c r="AG233" s="254"/>
      <c r="AH233" s="254"/>
      <c r="AI233" s="254"/>
      <c r="AJ233" s="254"/>
      <c r="AK233" s="83" t="s">
        <v>420</v>
      </c>
      <c r="AL233" s="82" t="s">
        <v>81</v>
      </c>
      <c r="AM233" s="482">
        <v>2011</v>
      </c>
      <c r="AN233" s="254"/>
      <c r="AO233" s="254"/>
      <c r="AP233" s="254"/>
      <c r="AQ233" s="96">
        <v>109398598.04309413</v>
      </c>
      <c r="AR233" s="83" t="s">
        <v>421</v>
      </c>
      <c r="AS233" s="257"/>
      <c r="AT233" s="83" t="s">
        <v>638</v>
      </c>
      <c r="AU233" s="255" t="s">
        <v>605</v>
      </c>
      <c r="AV233" s="83" t="s">
        <v>421</v>
      </c>
      <c r="AW233" s="358" t="s">
        <v>701</v>
      </c>
      <c r="AX233" s="185"/>
      <c r="AY233" s="185"/>
    </row>
    <row r="234" spans="1:51" ht="30" hidden="1" customHeight="1" x14ac:dyDescent="0.2">
      <c r="A234" s="83"/>
      <c r="B234" s="68"/>
      <c r="C234" s="83" t="s">
        <v>72</v>
      </c>
      <c r="D234" s="270" t="s">
        <v>506</v>
      </c>
      <c r="E234" s="83" t="s">
        <v>72</v>
      </c>
      <c r="F234" s="83" t="s">
        <v>72</v>
      </c>
      <c r="G234" s="83" t="s">
        <v>479</v>
      </c>
      <c r="H234" s="371"/>
      <c r="I234" s="83"/>
      <c r="J234" s="371"/>
      <c r="K234" s="254"/>
      <c r="L234" s="254"/>
      <c r="M234" s="82"/>
      <c r="N234" s="482">
        <v>2011</v>
      </c>
      <c r="O234" s="254"/>
      <c r="P234" s="254"/>
      <c r="Q234" s="254"/>
      <c r="R234" s="254"/>
      <c r="S234" s="254"/>
      <c r="T234" s="82" t="s">
        <v>81</v>
      </c>
      <c r="U234" s="83" t="s">
        <v>418</v>
      </c>
      <c r="V234" s="83" t="s">
        <v>72</v>
      </c>
      <c r="W234" s="83" t="s">
        <v>72</v>
      </c>
      <c r="X234" s="83" t="s">
        <v>72</v>
      </c>
      <c r="Y234" s="83" t="s">
        <v>72</v>
      </c>
      <c r="Z234" s="254"/>
      <c r="AA234" s="254"/>
      <c r="AB234" s="254"/>
      <c r="AC234" s="254"/>
      <c r="AD234" s="254"/>
      <c r="AE234" s="254"/>
      <c r="AF234" s="254"/>
      <c r="AG234" s="254"/>
      <c r="AH234" s="254"/>
      <c r="AI234" s="254"/>
      <c r="AJ234" s="254"/>
      <c r="AK234" s="83" t="s">
        <v>420</v>
      </c>
      <c r="AL234" s="82" t="s">
        <v>81</v>
      </c>
      <c r="AM234" s="482">
        <v>2011</v>
      </c>
      <c r="AN234" s="254"/>
      <c r="AO234" s="254"/>
      <c r="AP234" s="254"/>
      <c r="AQ234" s="96">
        <v>14425010.090973293</v>
      </c>
      <c r="AR234" s="83" t="s">
        <v>421</v>
      </c>
      <c r="AS234" s="257"/>
      <c r="AT234" s="83" t="s">
        <v>645</v>
      </c>
      <c r="AU234" s="255"/>
      <c r="AV234" s="83" t="s">
        <v>421</v>
      </c>
      <c r="AW234" s="358"/>
      <c r="AX234" s="185"/>
      <c r="AY234" s="185"/>
    </row>
    <row r="235" spans="1:51" ht="30" hidden="1" customHeight="1" x14ac:dyDescent="0.2">
      <c r="A235" s="83"/>
      <c r="B235" s="68"/>
      <c r="C235" s="83" t="s">
        <v>72</v>
      </c>
      <c r="D235" s="374" t="s">
        <v>507</v>
      </c>
      <c r="E235" s="83" t="s">
        <v>72</v>
      </c>
      <c r="F235" s="83" t="s">
        <v>72</v>
      </c>
      <c r="G235" s="83" t="s">
        <v>479</v>
      </c>
      <c r="H235" s="371"/>
      <c r="I235" s="83"/>
      <c r="J235" s="371"/>
      <c r="K235" s="254"/>
      <c r="L235" s="254"/>
      <c r="M235" s="82"/>
      <c r="N235" s="482">
        <v>2011</v>
      </c>
      <c r="O235" s="254"/>
      <c r="P235" s="254"/>
      <c r="Q235" s="254"/>
      <c r="R235" s="254"/>
      <c r="S235" s="254"/>
      <c r="T235" s="82" t="s">
        <v>81</v>
      </c>
      <c r="U235" s="83" t="s">
        <v>418</v>
      </c>
      <c r="V235" s="83" t="s">
        <v>72</v>
      </c>
      <c r="W235" s="83" t="s">
        <v>72</v>
      </c>
      <c r="X235" s="83" t="s">
        <v>72</v>
      </c>
      <c r="Y235" s="83" t="s">
        <v>72</v>
      </c>
      <c r="Z235" s="254"/>
      <c r="AA235" s="254"/>
      <c r="AB235" s="254"/>
      <c r="AC235" s="254"/>
      <c r="AD235" s="254"/>
      <c r="AE235" s="254"/>
      <c r="AF235" s="254"/>
      <c r="AG235" s="254"/>
      <c r="AH235" s="254"/>
      <c r="AI235" s="254"/>
      <c r="AJ235" s="254"/>
      <c r="AK235" s="83" t="s">
        <v>420</v>
      </c>
      <c r="AL235" s="82" t="s">
        <v>81</v>
      </c>
      <c r="AM235" s="482">
        <v>2011</v>
      </c>
      <c r="AN235" s="254"/>
      <c r="AO235" s="254"/>
      <c r="AP235" s="254"/>
      <c r="AQ235" s="96">
        <v>9164582.0754651725</v>
      </c>
      <c r="AR235" s="83" t="s">
        <v>421</v>
      </c>
      <c r="AS235" s="257"/>
      <c r="AT235" s="83" t="s">
        <v>645</v>
      </c>
      <c r="AU235" s="255"/>
      <c r="AV235" s="83" t="s">
        <v>421</v>
      </c>
      <c r="AW235" s="358"/>
      <c r="AX235" s="185"/>
      <c r="AY235" s="185"/>
    </row>
    <row r="236" spans="1:51" ht="30" hidden="1" customHeight="1" x14ac:dyDescent="0.2">
      <c r="A236" s="83"/>
      <c r="B236" s="68"/>
      <c r="C236" s="278" t="s">
        <v>72</v>
      </c>
      <c r="D236" s="375" t="s">
        <v>508</v>
      </c>
      <c r="E236" s="278" t="s">
        <v>72</v>
      </c>
      <c r="F236" s="278" t="s">
        <v>72</v>
      </c>
      <c r="G236" s="83" t="s">
        <v>479</v>
      </c>
      <c r="H236" s="371"/>
      <c r="I236" s="83"/>
      <c r="J236" s="371"/>
      <c r="K236" s="254"/>
      <c r="L236" s="254"/>
      <c r="M236" s="82"/>
      <c r="N236" s="482">
        <v>2011</v>
      </c>
      <c r="O236" s="254"/>
      <c r="P236" s="254"/>
      <c r="Q236" s="254"/>
      <c r="R236" s="254"/>
      <c r="S236" s="254"/>
      <c r="T236" s="82" t="s">
        <v>81</v>
      </c>
      <c r="U236" s="278" t="s">
        <v>418</v>
      </c>
      <c r="V236" s="278" t="s">
        <v>176</v>
      </c>
      <c r="W236" s="278" t="s">
        <v>420</v>
      </c>
      <c r="X236" s="83" t="s">
        <v>72</v>
      </c>
      <c r="Y236" s="83" t="s">
        <v>72</v>
      </c>
      <c r="Z236" s="254"/>
      <c r="AA236" s="254"/>
      <c r="AB236" s="254"/>
      <c r="AC236" s="254"/>
      <c r="AD236" s="254"/>
      <c r="AE236" s="254"/>
      <c r="AF236" s="254"/>
      <c r="AG236" s="254"/>
      <c r="AH236" s="254"/>
      <c r="AI236" s="254"/>
      <c r="AJ236" s="254"/>
      <c r="AK236" s="83" t="s">
        <v>420</v>
      </c>
      <c r="AL236" s="82" t="s">
        <v>81</v>
      </c>
      <c r="AM236" s="482">
        <v>2011</v>
      </c>
      <c r="AN236" s="254"/>
      <c r="AO236" s="254"/>
      <c r="AP236" s="254"/>
      <c r="AQ236" s="96">
        <v>190792360.9490416</v>
      </c>
      <c r="AR236" s="83" t="s">
        <v>421</v>
      </c>
      <c r="AS236" s="257"/>
      <c r="AT236" s="83" t="s">
        <v>645</v>
      </c>
      <c r="AU236" s="255" t="s">
        <v>674</v>
      </c>
      <c r="AV236" s="83" t="s">
        <v>421</v>
      </c>
      <c r="AW236" s="191" t="s">
        <v>509</v>
      </c>
      <c r="AX236" s="185"/>
      <c r="AY236" s="185"/>
    </row>
    <row r="237" spans="1:51" ht="30" hidden="1" customHeight="1" x14ac:dyDescent="0.2">
      <c r="A237" s="83"/>
      <c r="B237" s="68"/>
      <c r="C237" s="278" t="s">
        <v>72</v>
      </c>
      <c r="D237" s="376" t="s">
        <v>510</v>
      </c>
      <c r="E237" s="278" t="s">
        <v>72</v>
      </c>
      <c r="F237" s="278" t="s">
        <v>72</v>
      </c>
      <c r="G237" s="83" t="s">
        <v>479</v>
      </c>
      <c r="H237" s="371"/>
      <c r="I237" s="83"/>
      <c r="J237" s="371"/>
      <c r="K237" s="254"/>
      <c r="L237" s="254"/>
      <c r="M237" s="82"/>
      <c r="N237" s="482">
        <v>2011</v>
      </c>
      <c r="O237" s="254"/>
      <c r="P237" s="254"/>
      <c r="Q237" s="254"/>
      <c r="R237" s="254"/>
      <c r="S237" s="254"/>
      <c r="T237" s="82" t="s">
        <v>81</v>
      </c>
      <c r="U237" s="278" t="s">
        <v>485</v>
      </c>
      <c r="V237" s="278" t="s">
        <v>419</v>
      </c>
      <c r="W237" s="278" t="s">
        <v>420</v>
      </c>
      <c r="X237" s="83" t="s">
        <v>72</v>
      </c>
      <c r="Y237" s="83" t="s">
        <v>72</v>
      </c>
      <c r="Z237" s="254"/>
      <c r="AA237" s="254"/>
      <c r="AB237" s="254"/>
      <c r="AC237" s="254"/>
      <c r="AD237" s="254"/>
      <c r="AE237" s="254"/>
      <c r="AF237" s="254"/>
      <c r="AG237" s="254"/>
      <c r="AH237" s="254"/>
      <c r="AI237" s="254"/>
      <c r="AJ237" s="254"/>
      <c r="AK237" s="83" t="s">
        <v>420</v>
      </c>
      <c r="AL237" s="82" t="s">
        <v>81</v>
      </c>
      <c r="AM237" s="482">
        <v>2011</v>
      </c>
      <c r="AN237" s="254"/>
      <c r="AO237" s="254"/>
      <c r="AP237" s="254"/>
      <c r="AQ237" s="96">
        <v>139901871.30121672</v>
      </c>
      <c r="AR237" s="83" t="s">
        <v>421</v>
      </c>
      <c r="AS237" s="257"/>
      <c r="AT237" s="83" t="s">
        <v>645</v>
      </c>
      <c r="AU237" s="255" t="s">
        <v>674</v>
      </c>
      <c r="AV237" s="83" t="s">
        <v>421</v>
      </c>
      <c r="AW237" s="191" t="s">
        <v>509</v>
      </c>
      <c r="AX237" s="185"/>
      <c r="AY237" s="185"/>
    </row>
    <row r="238" spans="1:51" ht="30" hidden="1" customHeight="1" x14ac:dyDescent="0.2">
      <c r="A238" s="83"/>
      <c r="B238" s="68"/>
      <c r="C238" s="83" t="s">
        <v>72</v>
      </c>
      <c r="D238" s="271" t="s">
        <v>511</v>
      </c>
      <c r="E238" s="83" t="s">
        <v>72</v>
      </c>
      <c r="F238" s="83" t="s">
        <v>72</v>
      </c>
      <c r="G238" s="83" t="s">
        <v>479</v>
      </c>
      <c r="H238" s="371"/>
      <c r="I238" s="83"/>
      <c r="J238" s="371"/>
      <c r="K238" s="254"/>
      <c r="L238" s="254"/>
      <c r="M238" s="82"/>
      <c r="N238" s="482">
        <v>2011</v>
      </c>
      <c r="O238" s="254"/>
      <c r="P238" s="254"/>
      <c r="Q238" s="254"/>
      <c r="R238" s="254"/>
      <c r="S238" s="254"/>
      <c r="T238" s="82" t="s">
        <v>81</v>
      </c>
      <c r="U238" s="83" t="s">
        <v>485</v>
      </c>
      <c r="V238" s="83" t="s">
        <v>72</v>
      </c>
      <c r="W238" s="83" t="s">
        <v>420</v>
      </c>
      <c r="X238" s="83" t="s">
        <v>72</v>
      </c>
      <c r="Y238" s="83" t="s">
        <v>72</v>
      </c>
      <c r="Z238" s="254"/>
      <c r="AA238" s="254"/>
      <c r="AB238" s="254"/>
      <c r="AC238" s="254"/>
      <c r="AD238" s="254"/>
      <c r="AE238" s="254"/>
      <c r="AF238" s="254"/>
      <c r="AG238" s="254"/>
      <c r="AH238" s="254"/>
      <c r="AI238" s="254"/>
      <c r="AJ238" s="254"/>
      <c r="AK238" s="83" t="s">
        <v>420</v>
      </c>
      <c r="AL238" s="82" t="s">
        <v>81</v>
      </c>
      <c r="AM238" s="482">
        <v>2011</v>
      </c>
      <c r="AN238" s="254"/>
      <c r="AO238" s="254"/>
      <c r="AP238" s="254"/>
      <c r="AQ238" s="96">
        <v>38343200.645464532</v>
      </c>
      <c r="AR238" s="83" t="s">
        <v>421</v>
      </c>
      <c r="AS238" s="257"/>
      <c r="AT238" s="83" t="s">
        <v>645</v>
      </c>
      <c r="AU238" s="255" t="s">
        <v>674</v>
      </c>
      <c r="AV238" s="83" t="s">
        <v>421</v>
      </c>
      <c r="AW238" s="191" t="s">
        <v>509</v>
      </c>
      <c r="AX238" s="185"/>
      <c r="AY238" s="185"/>
    </row>
    <row r="239" spans="1:51" ht="30" hidden="1" customHeight="1" x14ac:dyDescent="0.2">
      <c r="A239" s="83"/>
      <c r="B239" s="68"/>
      <c r="C239" s="83" t="s">
        <v>72</v>
      </c>
      <c r="D239" s="271" t="s">
        <v>512</v>
      </c>
      <c r="E239" s="83" t="s">
        <v>72</v>
      </c>
      <c r="F239" s="83" t="s">
        <v>72</v>
      </c>
      <c r="G239" s="83" t="s">
        <v>479</v>
      </c>
      <c r="H239" s="371"/>
      <c r="I239" s="83"/>
      <c r="J239" s="371"/>
      <c r="K239" s="254"/>
      <c r="L239" s="254"/>
      <c r="M239" s="82"/>
      <c r="N239" s="482">
        <v>2011</v>
      </c>
      <c r="O239" s="254"/>
      <c r="P239" s="254"/>
      <c r="Q239" s="254"/>
      <c r="R239" s="254"/>
      <c r="S239" s="254"/>
      <c r="T239" s="82" t="s">
        <v>81</v>
      </c>
      <c r="U239" s="83" t="s">
        <v>418</v>
      </c>
      <c r="V239" s="83" t="s">
        <v>419</v>
      </c>
      <c r="W239" s="83" t="s">
        <v>420</v>
      </c>
      <c r="X239" s="83" t="s">
        <v>72</v>
      </c>
      <c r="Y239" s="83" t="s">
        <v>72</v>
      </c>
      <c r="Z239" s="254"/>
      <c r="AA239" s="254"/>
      <c r="AB239" s="254"/>
      <c r="AC239" s="254"/>
      <c r="AD239" s="254"/>
      <c r="AE239" s="254"/>
      <c r="AF239" s="254"/>
      <c r="AG239" s="254"/>
      <c r="AH239" s="254"/>
      <c r="AI239" s="254"/>
      <c r="AJ239" s="254"/>
      <c r="AK239" s="83" t="s">
        <v>420</v>
      </c>
      <c r="AL239" s="82" t="s">
        <v>81</v>
      </c>
      <c r="AM239" s="482">
        <v>2011</v>
      </c>
      <c r="AN239" s="254"/>
      <c r="AO239" s="254"/>
      <c r="AP239" s="254"/>
      <c r="AQ239" s="96">
        <v>8639734.8736958876</v>
      </c>
      <c r="AR239" s="83" t="s">
        <v>421</v>
      </c>
      <c r="AS239" s="257"/>
      <c r="AT239" s="83" t="s">
        <v>645</v>
      </c>
      <c r="AU239" s="255" t="s">
        <v>674</v>
      </c>
      <c r="AV239" s="83" t="s">
        <v>421</v>
      </c>
      <c r="AW239" s="191" t="s">
        <v>509</v>
      </c>
      <c r="AX239" s="185"/>
      <c r="AY239" s="185"/>
    </row>
    <row r="240" spans="1:51" ht="30" hidden="1" customHeight="1" x14ac:dyDescent="0.2">
      <c r="A240" s="83"/>
      <c r="B240" s="68"/>
      <c r="C240" s="83" t="s">
        <v>72</v>
      </c>
      <c r="D240" s="271" t="s">
        <v>513</v>
      </c>
      <c r="E240" s="83" t="s">
        <v>72</v>
      </c>
      <c r="F240" s="83" t="s">
        <v>72</v>
      </c>
      <c r="G240" s="83" t="s">
        <v>479</v>
      </c>
      <c r="H240" s="371"/>
      <c r="I240" s="83"/>
      <c r="J240" s="371"/>
      <c r="K240" s="254"/>
      <c r="L240" s="254"/>
      <c r="M240" s="82"/>
      <c r="N240" s="482">
        <v>2011</v>
      </c>
      <c r="O240" s="254"/>
      <c r="P240" s="254"/>
      <c r="Q240" s="254"/>
      <c r="R240" s="254"/>
      <c r="S240" s="254"/>
      <c r="T240" s="82" t="s">
        <v>81</v>
      </c>
      <c r="U240" s="83" t="s">
        <v>418</v>
      </c>
      <c r="V240" s="83" t="s">
        <v>72</v>
      </c>
      <c r="W240" s="83" t="s">
        <v>420</v>
      </c>
      <c r="X240" s="83" t="s">
        <v>72</v>
      </c>
      <c r="Y240" s="83" t="s">
        <v>72</v>
      </c>
      <c r="Z240" s="254"/>
      <c r="AA240" s="254"/>
      <c r="AB240" s="254"/>
      <c r="AC240" s="254"/>
      <c r="AD240" s="254"/>
      <c r="AE240" s="254"/>
      <c r="AF240" s="254"/>
      <c r="AG240" s="254"/>
      <c r="AH240" s="254"/>
      <c r="AI240" s="254"/>
      <c r="AJ240" s="254"/>
      <c r="AK240" s="83" t="s">
        <v>420</v>
      </c>
      <c r="AL240" s="82" t="s">
        <v>81</v>
      </c>
      <c r="AM240" s="482">
        <v>2011</v>
      </c>
      <c r="AN240" s="254"/>
      <c r="AO240" s="254"/>
      <c r="AP240" s="254"/>
      <c r="AQ240" s="96">
        <v>23291895.230581254</v>
      </c>
      <c r="AR240" s="83" t="s">
        <v>421</v>
      </c>
      <c r="AS240" s="257"/>
      <c r="AT240" s="83" t="s">
        <v>645</v>
      </c>
      <c r="AU240" s="255" t="s">
        <v>674</v>
      </c>
      <c r="AV240" s="83" t="s">
        <v>421</v>
      </c>
      <c r="AW240" s="191" t="s">
        <v>509</v>
      </c>
      <c r="AX240" s="185"/>
      <c r="AY240" s="185"/>
    </row>
    <row r="241" spans="1:51" ht="30" hidden="1" customHeight="1" x14ac:dyDescent="0.2">
      <c r="A241" s="83"/>
      <c r="B241" s="68"/>
      <c r="C241" s="83" t="s">
        <v>72</v>
      </c>
      <c r="D241" s="372" t="s">
        <v>514</v>
      </c>
      <c r="E241" s="83" t="s">
        <v>72</v>
      </c>
      <c r="F241" s="83" t="s">
        <v>72</v>
      </c>
      <c r="G241" s="83" t="s">
        <v>410</v>
      </c>
      <c r="H241" s="371"/>
      <c r="I241" s="83"/>
      <c r="J241" s="371"/>
      <c r="K241" s="254"/>
      <c r="L241" s="254"/>
      <c r="M241" s="82"/>
      <c r="N241" s="482">
        <v>2011</v>
      </c>
      <c r="O241" s="254"/>
      <c r="P241" s="254"/>
      <c r="Q241" s="254"/>
      <c r="R241" s="254"/>
      <c r="S241" s="254"/>
      <c r="T241" s="82" t="s">
        <v>81</v>
      </c>
      <c r="U241" s="83" t="s">
        <v>418</v>
      </c>
      <c r="V241" s="83" t="s">
        <v>419</v>
      </c>
      <c r="W241" s="83" t="s">
        <v>420</v>
      </c>
      <c r="X241" s="83" t="s">
        <v>72</v>
      </c>
      <c r="Y241" s="83" t="s">
        <v>72</v>
      </c>
      <c r="Z241" s="254"/>
      <c r="AA241" s="254"/>
      <c r="AB241" s="254"/>
      <c r="AC241" s="254"/>
      <c r="AD241" s="254"/>
      <c r="AE241" s="254"/>
      <c r="AF241" s="254"/>
      <c r="AG241" s="254"/>
      <c r="AH241" s="254"/>
      <c r="AI241" s="254"/>
      <c r="AJ241" s="254"/>
      <c r="AK241" s="83" t="s">
        <v>420</v>
      </c>
      <c r="AL241" s="82" t="s">
        <v>81</v>
      </c>
      <c r="AM241" s="482">
        <v>2011</v>
      </c>
      <c r="AN241" s="254"/>
      <c r="AO241" s="254"/>
      <c r="AP241" s="254"/>
      <c r="AQ241" s="96">
        <v>731098996.62053251</v>
      </c>
      <c r="AR241" s="83" t="s">
        <v>421</v>
      </c>
      <c r="AS241" s="257"/>
      <c r="AT241" s="83" t="s">
        <v>645</v>
      </c>
      <c r="AU241" s="255" t="s">
        <v>668</v>
      </c>
      <c r="AV241" s="83" t="s">
        <v>421</v>
      </c>
      <c r="AW241" s="191" t="s">
        <v>515</v>
      </c>
      <c r="AX241" s="185"/>
      <c r="AY241" s="185"/>
    </row>
    <row r="242" spans="1:51" ht="30" hidden="1" customHeight="1" x14ac:dyDescent="0.2">
      <c r="A242" s="83"/>
      <c r="B242" s="68"/>
      <c r="C242" s="83" t="s">
        <v>72</v>
      </c>
      <c r="D242" s="372" t="s">
        <v>516</v>
      </c>
      <c r="E242" s="83" t="s">
        <v>72</v>
      </c>
      <c r="F242" s="83" t="s">
        <v>72</v>
      </c>
      <c r="G242" s="83" t="s">
        <v>410</v>
      </c>
      <c r="H242" s="371"/>
      <c r="I242" s="83"/>
      <c r="J242" s="371"/>
      <c r="K242" s="254"/>
      <c r="L242" s="254"/>
      <c r="M242" s="82"/>
      <c r="N242" s="482">
        <v>2011</v>
      </c>
      <c r="O242" s="254"/>
      <c r="P242" s="254"/>
      <c r="Q242" s="254"/>
      <c r="R242" s="254"/>
      <c r="S242" s="254"/>
      <c r="T242" s="82" t="s">
        <v>81</v>
      </c>
      <c r="U242" s="83" t="s">
        <v>418</v>
      </c>
      <c r="V242" s="83"/>
      <c r="W242" s="83"/>
      <c r="X242" s="83" t="s">
        <v>72</v>
      </c>
      <c r="Y242" s="83" t="s">
        <v>72</v>
      </c>
      <c r="Z242" s="254"/>
      <c r="AA242" s="254"/>
      <c r="AB242" s="254"/>
      <c r="AC242" s="254"/>
      <c r="AD242" s="254"/>
      <c r="AE242" s="254"/>
      <c r="AF242" s="254"/>
      <c r="AG242" s="254"/>
      <c r="AH242" s="254"/>
      <c r="AI242" s="254"/>
      <c r="AJ242" s="254"/>
      <c r="AK242" s="83" t="s">
        <v>420</v>
      </c>
      <c r="AL242" s="82" t="s">
        <v>81</v>
      </c>
      <c r="AM242" s="482">
        <v>2011</v>
      </c>
      <c r="AN242" s="254"/>
      <c r="AO242" s="254"/>
      <c r="AP242" s="254"/>
      <c r="AQ242" s="96">
        <v>38015779.365687214</v>
      </c>
      <c r="AR242" s="83"/>
      <c r="AS242" s="257"/>
      <c r="AT242" s="83"/>
      <c r="AU242" s="255"/>
      <c r="AV242" s="83"/>
      <c r="AW242" s="191"/>
      <c r="AX242" s="185"/>
      <c r="AY242" s="185"/>
    </row>
    <row r="243" spans="1:51" ht="30" hidden="1" customHeight="1" x14ac:dyDescent="0.2">
      <c r="A243" s="83"/>
      <c r="B243" s="68"/>
      <c r="C243" s="83" t="s">
        <v>72</v>
      </c>
      <c r="D243" s="372" t="s">
        <v>517</v>
      </c>
      <c r="E243" s="83" t="s">
        <v>72</v>
      </c>
      <c r="F243" s="83" t="s">
        <v>72</v>
      </c>
      <c r="G243" s="83" t="s">
        <v>410</v>
      </c>
      <c r="H243" s="371"/>
      <c r="I243" s="83"/>
      <c r="J243" s="371"/>
      <c r="K243" s="254"/>
      <c r="L243" s="254"/>
      <c r="M243" s="82"/>
      <c r="N243" s="482">
        <v>2011</v>
      </c>
      <c r="O243" s="254"/>
      <c r="P243" s="254"/>
      <c r="Q243" s="254"/>
      <c r="R243" s="254"/>
      <c r="S243" s="254"/>
      <c r="T243" s="82" t="s">
        <v>81</v>
      </c>
      <c r="U243" s="83" t="s">
        <v>418</v>
      </c>
      <c r="V243" s="83"/>
      <c r="W243" s="83"/>
      <c r="X243" s="83" t="s">
        <v>72</v>
      </c>
      <c r="Y243" s="83" t="s">
        <v>72</v>
      </c>
      <c r="Z243" s="254"/>
      <c r="AA243" s="254"/>
      <c r="AB243" s="254"/>
      <c r="AC243" s="254"/>
      <c r="AD243" s="254"/>
      <c r="AE243" s="254"/>
      <c r="AF243" s="254"/>
      <c r="AG243" s="254"/>
      <c r="AH243" s="254"/>
      <c r="AI243" s="254"/>
      <c r="AJ243" s="254"/>
      <c r="AK243" s="83" t="s">
        <v>420</v>
      </c>
      <c r="AL243" s="82" t="s">
        <v>81</v>
      </c>
      <c r="AM243" s="482">
        <v>2011</v>
      </c>
      <c r="AN243" s="254"/>
      <c r="AO243" s="254"/>
      <c r="AP243" s="254"/>
      <c r="AQ243" s="96">
        <v>27872281.381800696</v>
      </c>
      <c r="AR243" s="83"/>
      <c r="AS243" s="257"/>
      <c r="AT243" s="83"/>
      <c r="AU243" s="255"/>
      <c r="AV243" s="83"/>
      <c r="AW243" s="191"/>
      <c r="AX243" s="185"/>
      <c r="AY243" s="185"/>
    </row>
    <row r="244" spans="1:51" ht="30" hidden="1" customHeight="1" x14ac:dyDescent="0.2">
      <c r="A244" s="83"/>
      <c r="B244" s="68"/>
      <c r="C244" s="83" t="s">
        <v>72</v>
      </c>
      <c r="D244" s="372" t="s">
        <v>518</v>
      </c>
      <c r="E244" s="83" t="s">
        <v>72</v>
      </c>
      <c r="F244" s="83" t="s">
        <v>72</v>
      </c>
      <c r="G244" s="83" t="s">
        <v>410</v>
      </c>
      <c r="H244" s="371"/>
      <c r="I244" s="83"/>
      <c r="J244" s="371"/>
      <c r="K244" s="254"/>
      <c r="L244" s="254"/>
      <c r="M244" s="82"/>
      <c r="N244" s="482">
        <v>2011</v>
      </c>
      <c r="O244" s="254"/>
      <c r="P244" s="254"/>
      <c r="Q244" s="254"/>
      <c r="R244" s="254"/>
      <c r="S244" s="254"/>
      <c r="T244" s="82" t="s">
        <v>81</v>
      </c>
      <c r="U244" s="83" t="s">
        <v>418</v>
      </c>
      <c r="V244" s="83" t="s">
        <v>419</v>
      </c>
      <c r="W244" s="83" t="s">
        <v>420</v>
      </c>
      <c r="X244" s="83" t="s">
        <v>72</v>
      </c>
      <c r="Y244" s="83" t="s">
        <v>72</v>
      </c>
      <c r="Z244" s="254"/>
      <c r="AA244" s="254"/>
      <c r="AB244" s="254"/>
      <c r="AC244" s="254"/>
      <c r="AD244" s="254"/>
      <c r="AE244" s="254"/>
      <c r="AF244" s="254"/>
      <c r="AG244" s="254"/>
      <c r="AH244" s="254"/>
      <c r="AI244" s="254"/>
      <c r="AJ244" s="254"/>
      <c r="AK244" s="83" t="s">
        <v>420</v>
      </c>
      <c r="AL244" s="82" t="s">
        <v>81</v>
      </c>
      <c r="AM244" s="482">
        <v>2011</v>
      </c>
      <c r="AN244" s="254"/>
      <c r="AO244" s="254"/>
      <c r="AP244" s="254"/>
      <c r="AQ244" s="96">
        <v>50021185.994659789</v>
      </c>
      <c r="AR244" s="83" t="s">
        <v>421</v>
      </c>
      <c r="AS244" s="257"/>
      <c r="AT244" s="83" t="s">
        <v>645</v>
      </c>
      <c r="AU244" s="255" t="s">
        <v>675</v>
      </c>
      <c r="AV244" s="83" t="s">
        <v>421</v>
      </c>
      <c r="AW244" s="191" t="s">
        <v>519</v>
      </c>
      <c r="AX244" s="185"/>
      <c r="AY244" s="185"/>
    </row>
    <row r="245" spans="1:51" ht="30" hidden="1" customHeight="1" x14ac:dyDescent="0.2">
      <c r="A245" s="83"/>
      <c r="B245" s="68"/>
      <c r="C245" s="83" t="s">
        <v>72</v>
      </c>
      <c r="D245" s="372" t="s">
        <v>516</v>
      </c>
      <c r="E245" s="83" t="s">
        <v>72</v>
      </c>
      <c r="F245" s="83" t="s">
        <v>72</v>
      </c>
      <c r="G245" s="83" t="s">
        <v>410</v>
      </c>
      <c r="H245" s="371"/>
      <c r="I245" s="83"/>
      <c r="J245" s="371"/>
      <c r="K245" s="254"/>
      <c r="L245" s="254"/>
      <c r="M245" s="82"/>
      <c r="N245" s="482">
        <v>2011</v>
      </c>
      <c r="O245" s="254"/>
      <c r="P245" s="254"/>
      <c r="Q245" s="254"/>
      <c r="R245" s="254"/>
      <c r="S245" s="254"/>
      <c r="T245" s="82" t="s">
        <v>81</v>
      </c>
      <c r="U245" s="83" t="s">
        <v>418</v>
      </c>
      <c r="V245" s="83"/>
      <c r="W245" s="83"/>
      <c r="X245" s="83" t="s">
        <v>72</v>
      </c>
      <c r="Y245" s="83" t="s">
        <v>72</v>
      </c>
      <c r="Z245" s="254"/>
      <c r="AA245" s="254"/>
      <c r="AB245" s="254"/>
      <c r="AC245" s="254"/>
      <c r="AD245" s="254"/>
      <c r="AE245" s="254"/>
      <c r="AF245" s="254"/>
      <c r="AG245" s="254"/>
      <c r="AH245" s="254"/>
      <c r="AI245" s="254"/>
      <c r="AJ245" s="254"/>
      <c r="AK245" s="83" t="s">
        <v>420</v>
      </c>
      <c r="AL245" s="82" t="s">
        <v>81</v>
      </c>
      <c r="AM245" s="482">
        <v>2011</v>
      </c>
      <c r="AN245" s="254"/>
      <c r="AO245" s="254"/>
      <c r="AP245" s="254"/>
      <c r="AQ245" s="96">
        <v>2993503.1447962844</v>
      </c>
      <c r="AR245" s="83"/>
      <c r="AS245" s="257"/>
      <c r="AT245" s="83"/>
      <c r="AU245" s="255"/>
      <c r="AV245" s="83"/>
      <c r="AW245" s="191"/>
      <c r="AX245" s="185"/>
      <c r="AY245" s="185"/>
    </row>
    <row r="246" spans="1:51" ht="30" hidden="1" customHeight="1" x14ac:dyDescent="0.2">
      <c r="A246" s="83"/>
      <c r="B246" s="68"/>
      <c r="C246" s="83" t="s">
        <v>72</v>
      </c>
      <c r="D246" s="372" t="s">
        <v>520</v>
      </c>
      <c r="E246" s="83" t="s">
        <v>72</v>
      </c>
      <c r="F246" s="83" t="s">
        <v>72</v>
      </c>
      <c r="G246" s="83" t="s">
        <v>410</v>
      </c>
      <c r="H246" s="371"/>
      <c r="I246" s="83"/>
      <c r="J246" s="371"/>
      <c r="K246" s="254"/>
      <c r="L246" s="254"/>
      <c r="M246" s="82"/>
      <c r="N246" s="482">
        <v>2011</v>
      </c>
      <c r="O246" s="254"/>
      <c r="P246" s="254"/>
      <c r="Q246" s="254"/>
      <c r="R246" s="254"/>
      <c r="S246" s="254"/>
      <c r="T246" s="82" t="s">
        <v>81</v>
      </c>
      <c r="U246" s="83" t="s">
        <v>418</v>
      </c>
      <c r="V246" s="83" t="s">
        <v>419</v>
      </c>
      <c r="W246" s="83" t="s">
        <v>420</v>
      </c>
      <c r="X246" s="83" t="s">
        <v>72</v>
      </c>
      <c r="Y246" s="83" t="s">
        <v>72</v>
      </c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83" t="s">
        <v>420</v>
      </c>
      <c r="AL246" s="82" t="s">
        <v>81</v>
      </c>
      <c r="AM246" s="482">
        <v>2011</v>
      </c>
      <c r="AN246" s="254"/>
      <c r="AO246" s="254"/>
      <c r="AP246" s="254"/>
      <c r="AQ246" s="96">
        <v>49002891.815656818</v>
      </c>
      <c r="AR246" s="83" t="s">
        <v>421</v>
      </c>
      <c r="AS246" s="257"/>
      <c r="AT246" s="83" t="s">
        <v>645</v>
      </c>
      <c r="AU246" s="255" t="s">
        <v>676</v>
      </c>
      <c r="AV246" s="83" t="s">
        <v>421</v>
      </c>
      <c r="AW246" s="191" t="s">
        <v>521</v>
      </c>
      <c r="AX246" s="185"/>
      <c r="AY246" s="185"/>
    </row>
    <row r="247" spans="1:51" ht="30" hidden="1" customHeight="1" x14ac:dyDescent="0.2">
      <c r="A247" s="83"/>
      <c r="B247" s="68"/>
      <c r="C247" s="83" t="s">
        <v>72</v>
      </c>
      <c r="D247" s="372" t="s">
        <v>516</v>
      </c>
      <c r="E247" s="83" t="s">
        <v>72</v>
      </c>
      <c r="F247" s="83" t="s">
        <v>72</v>
      </c>
      <c r="G247" s="83" t="s">
        <v>410</v>
      </c>
      <c r="H247" s="371"/>
      <c r="I247" s="83"/>
      <c r="J247" s="371"/>
      <c r="K247" s="254"/>
      <c r="L247" s="254"/>
      <c r="M247" s="82"/>
      <c r="N247" s="482">
        <v>2011</v>
      </c>
      <c r="O247" s="254"/>
      <c r="P247" s="254"/>
      <c r="Q247" s="254"/>
      <c r="R247" s="254"/>
      <c r="S247" s="254"/>
      <c r="T247" s="82" t="s">
        <v>81</v>
      </c>
      <c r="U247" s="83" t="s">
        <v>418</v>
      </c>
      <c r="V247" s="83"/>
      <c r="W247" s="83"/>
      <c r="X247" s="83" t="s">
        <v>72</v>
      </c>
      <c r="Y247" s="83" t="s">
        <v>72</v>
      </c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83" t="s">
        <v>420</v>
      </c>
      <c r="AL247" s="82" t="s">
        <v>81</v>
      </c>
      <c r="AM247" s="482">
        <v>2011</v>
      </c>
      <c r="AN247" s="254"/>
      <c r="AO247" s="254"/>
      <c r="AP247" s="254"/>
      <c r="AQ247" s="96">
        <v>3451333.0375298336</v>
      </c>
      <c r="AR247" s="83"/>
      <c r="AS247" s="257"/>
      <c r="AT247" s="83"/>
      <c r="AU247" s="255"/>
      <c r="AV247" s="83"/>
      <c r="AW247" s="191"/>
      <c r="AX247" s="185"/>
      <c r="AY247" s="185"/>
    </row>
    <row r="248" spans="1:51" ht="30" hidden="1" customHeight="1" x14ac:dyDescent="0.2">
      <c r="A248" s="83"/>
      <c r="B248" s="68"/>
      <c r="C248" s="83" t="s">
        <v>72</v>
      </c>
      <c r="D248" s="372" t="s">
        <v>522</v>
      </c>
      <c r="E248" s="83" t="s">
        <v>72</v>
      </c>
      <c r="F248" s="83" t="s">
        <v>72</v>
      </c>
      <c r="G248" s="83" t="s">
        <v>410</v>
      </c>
      <c r="H248" s="371"/>
      <c r="I248" s="83"/>
      <c r="J248" s="371"/>
      <c r="K248" s="254"/>
      <c r="L248" s="254"/>
      <c r="M248" s="82"/>
      <c r="N248" s="482">
        <v>2011</v>
      </c>
      <c r="O248" s="254"/>
      <c r="P248" s="254"/>
      <c r="Q248" s="254"/>
      <c r="R248" s="254"/>
      <c r="S248" s="254"/>
      <c r="T248" s="82" t="s">
        <v>81</v>
      </c>
      <c r="U248" s="83" t="s">
        <v>418</v>
      </c>
      <c r="V248" s="83" t="s">
        <v>419</v>
      </c>
      <c r="W248" s="83" t="s">
        <v>420</v>
      </c>
      <c r="X248" s="83" t="s">
        <v>72</v>
      </c>
      <c r="Y248" s="83" t="s">
        <v>72</v>
      </c>
      <c r="Z248" s="254"/>
      <c r="AA248" s="254"/>
      <c r="AB248" s="254"/>
      <c r="AC248" s="254"/>
      <c r="AD248" s="254"/>
      <c r="AE248" s="254"/>
      <c r="AF248" s="254"/>
      <c r="AG248" s="254"/>
      <c r="AH248" s="254"/>
      <c r="AI248" s="254"/>
      <c r="AJ248" s="254"/>
      <c r="AK248" s="83" t="s">
        <v>420</v>
      </c>
      <c r="AL248" s="82" t="s">
        <v>81</v>
      </c>
      <c r="AM248" s="482">
        <v>2011</v>
      </c>
      <c r="AN248" s="254"/>
      <c r="AO248" s="254"/>
      <c r="AP248" s="254"/>
      <c r="AQ248" s="96">
        <v>30085964.379633244</v>
      </c>
      <c r="AR248" s="83" t="s">
        <v>421</v>
      </c>
      <c r="AS248" s="257"/>
      <c r="AT248" s="83" t="s">
        <v>645</v>
      </c>
      <c r="AU248" s="255" t="s">
        <v>671</v>
      </c>
      <c r="AV248" s="83" t="s">
        <v>421</v>
      </c>
      <c r="AW248" s="191" t="s">
        <v>523</v>
      </c>
      <c r="AX248" s="185"/>
      <c r="AY248" s="185"/>
    </row>
    <row r="249" spans="1:51" ht="30" hidden="1" customHeight="1" x14ac:dyDescent="0.2">
      <c r="A249" s="83"/>
      <c r="B249" s="68"/>
      <c r="C249" s="83" t="s">
        <v>72</v>
      </c>
      <c r="D249" s="372" t="s">
        <v>524</v>
      </c>
      <c r="E249" s="83" t="s">
        <v>72</v>
      </c>
      <c r="F249" s="83" t="s">
        <v>72</v>
      </c>
      <c r="G249" s="83" t="s">
        <v>410</v>
      </c>
      <c r="H249" s="371"/>
      <c r="I249" s="83"/>
      <c r="J249" s="371"/>
      <c r="K249" s="254"/>
      <c r="L249" s="254"/>
      <c r="M249" s="82"/>
      <c r="N249" s="482">
        <v>2011</v>
      </c>
      <c r="O249" s="254"/>
      <c r="P249" s="254"/>
      <c r="Q249" s="254"/>
      <c r="R249" s="254"/>
      <c r="S249" s="254"/>
      <c r="T249" s="82" t="s">
        <v>81</v>
      </c>
      <c r="U249" s="83" t="s">
        <v>418</v>
      </c>
      <c r="V249" s="83" t="s">
        <v>419</v>
      </c>
      <c r="W249" s="83" t="s">
        <v>420</v>
      </c>
      <c r="X249" s="83" t="s">
        <v>72</v>
      </c>
      <c r="Y249" s="83" t="s">
        <v>72</v>
      </c>
      <c r="Z249" s="254"/>
      <c r="AA249" s="254"/>
      <c r="AB249" s="254"/>
      <c r="AC249" s="254"/>
      <c r="AD249" s="254"/>
      <c r="AE249" s="254"/>
      <c r="AF249" s="254"/>
      <c r="AG249" s="254"/>
      <c r="AH249" s="254"/>
      <c r="AI249" s="254"/>
      <c r="AJ249" s="254"/>
      <c r="AK249" s="83" t="s">
        <v>420</v>
      </c>
      <c r="AL249" s="82" t="s">
        <v>81</v>
      </c>
      <c r="AM249" s="482">
        <v>2011</v>
      </c>
      <c r="AN249" s="254"/>
      <c r="AO249" s="254"/>
      <c r="AP249" s="254"/>
      <c r="AQ249" s="96">
        <v>60141742.172932409</v>
      </c>
      <c r="AR249" s="83" t="s">
        <v>421</v>
      </c>
      <c r="AS249" s="257"/>
      <c r="AT249" s="83" t="s">
        <v>645</v>
      </c>
      <c r="AU249" s="255" t="s">
        <v>677</v>
      </c>
      <c r="AV249" s="83" t="s">
        <v>421</v>
      </c>
      <c r="AW249" s="191" t="s">
        <v>525</v>
      </c>
      <c r="AX249" s="185"/>
      <c r="AY249" s="185"/>
    </row>
    <row r="250" spans="1:51" ht="30" hidden="1" customHeight="1" x14ac:dyDescent="0.2">
      <c r="A250" s="83"/>
      <c r="B250" s="68"/>
      <c r="C250" s="83" t="s">
        <v>72</v>
      </c>
      <c r="D250" s="372" t="s">
        <v>516</v>
      </c>
      <c r="E250" s="83" t="s">
        <v>72</v>
      </c>
      <c r="F250" s="83" t="s">
        <v>72</v>
      </c>
      <c r="G250" s="83" t="s">
        <v>410</v>
      </c>
      <c r="H250" s="371"/>
      <c r="I250" s="83"/>
      <c r="J250" s="371"/>
      <c r="K250" s="254"/>
      <c r="L250" s="254"/>
      <c r="M250" s="82"/>
      <c r="N250" s="482">
        <v>2011</v>
      </c>
      <c r="O250" s="254"/>
      <c r="P250" s="254"/>
      <c r="Q250" s="254"/>
      <c r="R250" s="254"/>
      <c r="S250" s="254"/>
      <c r="T250" s="82" t="s">
        <v>81</v>
      </c>
      <c r="U250" s="83" t="s">
        <v>418</v>
      </c>
      <c r="V250" s="83"/>
      <c r="W250" s="83"/>
      <c r="X250" s="83" t="s">
        <v>72</v>
      </c>
      <c r="Y250" s="83" t="s">
        <v>72</v>
      </c>
      <c r="Z250" s="254"/>
      <c r="AA250" s="254"/>
      <c r="AB250" s="254"/>
      <c r="AC250" s="254"/>
      <c r="AD250" s="254"/>
      <c r="AE250" s="254"/>
      <c r="AF250" s="254"/>
      <c r="AG250" s="254"/>
      <c r="AH250" s="254"/>
      <c r="AI250" s="254"/>
      <c r="AJ250" s="254"/>
      <c r="AK250" s="83" t="s">
        <v>420</v>
      </c>
      <c r="AL250" s="82" t="s">
        <v>81</v>
      </c>
      <c r="AM250" s="482">
        <v>2011</v>
      </c>
      <c r="AN250" s="254"/>
      <c r="AO250" s="254"/>
      <c r="AP250" s="254"/>
      <c r="AQ250" s="96">
        <v>4226122.0867712246</v>
      </c>
      <c r="AR250" s="83"/>
      <c r="AS250" s="257"/>
      <c r="AT250" s="83"/>
      <c r="AU250" s="255"/>
      <c r="AV250" s="83"/>
      <c r="AW250" s="191"/>
      <c r="AX250" s="185"/>
      <c r="AY250" s="185"/>
    </row>
    <row r="251" spans="1:51" ht="30" hidden="1" customHeight="1" x14ac:dyDescent="0.2">
      <c r="A251" s="83"/>
      <c r="B251" s="68"/>
      <c r="C251" s="83" t="s">
        <v>72</v>
      </c>
      <c r="D251" s="372" t="s">
        <v>526</v>
      </c>
      <c r="E251" s="83" t="s">
        <v>72</v>
      </c>
      <c r="F251" s="83" t="s">
        <v>72</v>
      </c>
      <c r="G251" s="83" t="s">
        <v>410</v>
      </c>
      <c r="H251" s="371"/>
      <c r="I251" s="83"/>
      <c r="J251" s="371"/>
      <c r="K251" s="254"/>
      <c r="L251" s="254"/>
      <c r="M251" s="82"/>
      <c r="N251" s="482">
        <v>2011</v>
      </c>
      <c r="O251" s="254"/>
      <c r="P251" s="254"/>
      <c r="Q251" s="254"/>
      <c r="R251" s="254"/>
      <c r="S251" s="254"/>
      <c r="T251" s="82" t="s">
        <v>81</v>
      </c>
      <c r="U251" s="83" t="s">
        <v>418</v>
      </c>
      <c r="V251" s="83" t="s">
        <v>72</v>
      </c>
      <c r="W251" s="83" t="s">
        <v>420</v>
      </c>
      <c r="X251" s="83" t="s">
        <v>72</v>
      </c>
      <c r="Y251" s="83" t="s">
        <v>72</v>
      </c>
      <c r="Z251" s="254"/>
      <c r="AA251" s="254"/>
      <c r="AB251" s="254"/>
      <c r="AC251" s="254"/>
      <c r="AD251" s="254"/>
      <c r="AE251" s="254"/>
      <c r="AF251" s="254"/>
      <c r="AG251" s="254"/>
      <c r="AH251" s="254"/>
      <c r="AI251" s="254"/>
      <c r="AJ251" s="254"/>
      <c r="AK251" s="83" t="s">
        <v>420</v>
      </c>
      <c r="AL251" s="82" t="s">
        <v>81</v>
      </c>
      <c r="AM251" s="482">
        <v>2011</v>
      </c>
      <c r="AN251" s="254"/>
      <c r="AO251" s="254"/>
      <c r="AP251" s="254"/>
      <c r="AQ251" s="95">
        <v>623012505.51396096</v>
      </c>
      <c r="AR251" s="83" t="s">
        <v>421</v>
      </c>
      <c r="AS251" s="257"/>
      <c r="AT251" s="83" t="s">
        <v>645</v>
      </c>
      <c r="AU251" s="255" t="s">
        <v>659</v>
      </c>
      <c r="AV251" s="83" t="s">
        <v>421</v>
      </c>
      <c r="AW251" s="191" t="s">
        <v>527</v>
      </c>
      <c r="AX251" s="185"/>
      <c r="AY251" s="185"/>
    </row>
    <row r="252" spans="1:51" ht="30" hidden="1" customHeight="1" x14ac:dyDescent="0.2">
      <c r="A252" s="83"/>
      <c r="B252" s="68"/>
      <c r="C252" s="83" t="s">
        <v>72</v>
      </c>
      <c r="D252" s="372" t="s">
        <v>517</v>
      </c>
      <c r="E252" s="83" t="s">
        <v>72</v>
      </c>
      <c r="F252" s="83" t="s">
        <v>72</v>
      </c>
      <c r="G252" s="83" t="s">
        <v>410</v>
      </c>
      <c r="H252" s="371"/>
      <c r="I252" s="83"/>
      <c r="J252" s="371"/>
      <c r="K252" s="254"/>
      <c r="L252" s="254"/>
      <c r="M252" s="82"/>
      <c r="N252" s="482">
        <v>2011</v>
      </c>
      <c r="O252" s="254"/>
      <c r="P252" s="254"/>
      <c r="Q252" s="254"/>
      <c r="R252" s="254"/>
      <c r="S252" s="254"/>
      <c r="T252" s="82" t="s">
        <v>81</v>
      </c>
      <c r="U252" s="83" t="s">
        <v>418</v>
      </c>
      <c r="V252" s="83" t="s">
        <v>72</v>
      </c>
      <c r="W252" s="83" t="s">
        <v>72</v>
      </c>
      <c r="X252" s="83" t="s">
        <v>72</v>
      </c>
      <c r="Y252" s="83" t="s">
        <v>72</v>
      </c>
      <c r="Z252" s="254"/>
      <c r="AA252" s="254"/>
      <c r="AB252" s="254"/>
      <c r="AC252" s="254"/>
      <c r="AD252" s="254"/>
      <c r="AE252" s="254"/>
      <c r="AF252" s="254"/>
      <c r="AG252" s="254"/>
      <c r="AH252" s="254"/>
      <c r="AI252" s="254"/>
      <c r="AJ252" s="254"/>
      <c r="AK252" s="83" t="s">
        <v>420</v>
      </c>
      <c r="AL252" s="82" t="s">
        <v>81</v>
      </c>
      <c r="AM252" s="482">
        <v>2011</v>
      </c>
      <c r="AN252" s="254"/>
      <c r="AO252" s="254"/>
      <c r="AP252" s="254"/>
      <c r="AQ252" s="96">
        <v>21349231.761531636</v>
      </c>
      <c r="AR252" s="83"/>
      <c r="AS252" s="257"/>
      <c r="AT252" s="83"/>
      <c r="AU252" s="255"/>
      <c r="AV252" s="83"/>
      <c r="AW252" s="191" t="s">
        <v>72</v>
      </c>
      <c r="AX252" s="185"/>
      <c r="AY252" s="185"/>
    </row>
    <row r="253" spans="1:51" ht="30" hidden="1" customHeight="1" x14ac:dyDescent="0.2">
      <c r="A253" s="83"/>
      <c r="B253" s="68"/>
      <c r="C253" s="83" t="s">
        <v>72</v>
      </c>
      <c r="D253" s="372" t="s">
        <v>528</v>
      </c>
      <c r="E253" s="83" t="s">
        <v>72</v>
      </c>
      <c r="F253" s="83" t="s">
        <v>72</v>
      </c>
      <c r="G253" s="83" t="s">
        <v>410</v>
      </c>
      <c r="H253" s="371"/>
      <c r="I253" s="83"/>
      <c r="J253" s="371"/>
      <c r="K253" s="254"/>
      <c r="L253" s="254"/>
      <c r="M253" s="82"/>
      <c r="N253" s="482">
        <v>2011</v>
      </c>
      <c r="O253" s="254"/>
      <c r="P253" s="254"/>
      <c r="Q253" s="254"/>
      <c r="R253" s="254"/>
      <c r="S253" s="254"/>
      <c r="T253" s="82" t="s">
        <v>81</v>
      </c>
      <c r="U253" s="83" t="s">
        <v>418</v>
      </c>
      <c r="V253" s="83" t="s">
        <v>419</v>
      </c>
      <c r="W253" s="83" t="s">
        <v>420</v>
      </c>
      <c r="X253" s="83" t="s">
        <v>72</v>
      </c>
      <c r="Y253" s="83" t="s">
        <v>72</v>
      </c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83" t="s">
        <v>420</v>
      </c>
      <c r="AL253" s="82" t="s">
        <v>81</v>
      </c>
      <c r="AM253" s="482">
        <v>2011</v>
      </c>
      <c r="AN253" s="254"/>
      <c r="AO253" s="254"/>
      <c r="AP253" s="254"/>
      <c r="AQ253" s="96">
        <v>486672247.83550978</v>
      </c>
      <c r="AR253" s="83" t="s">
        <v>421</v>
      </c>
      <c r="AS253" s="257"/>
      <c r="AT253" s="83" t="s">
        <v>645</v>
      </c>
      <c r="AU253" s="255" t="s">
        <v>678</v>
      </c>
      <c r="AV253" s="83" t="s">
        <v>421</v>
      </c>
      <c r="AW253" s="191" t="s">
        <v>529</v>
      </c>
      <c r="AX253" s="185"/>
      <c r="AY253" s="185"/>
    </row>
    <row r="254" spans="1:51" ht="30" hidden="1" customHeight="1" x14ac:dyDescent="0.2">
      <c r="A254" s="83"/>
      <c r="B254" s="68"/>
      <c r="C254" s="83" t="s">
        <v>72</v>
      </c>
      <c r="D254" s="372" t="s">
        <v>516</v>
      </c>
      <c r="E254" s="83" t="s">
        <v>72</v>
      </c>
      <c r="F254" s="83" t="s">
        <v>72</v>
      </c>
      <c r="G254" s="83" t="s">
        <v>410</v>
      </c>
      <c r="H254" s="371"/>
      <c r="I254" s="83"/>
      <c r="J254" s="371"/>
      <c r="K254" s="254"/>
      <c r="L254" s="254"/>
      <c r="M254" s="82"/>
      <c r="N254" s="482">
        <v>2011</v>
      </c>
      <c r="O254" s="254"/>
      <c r="P254" s="254"/>
      <c r="Q254" s="254"/>
      <c r="R254" s="254"/>
      <c r="S254" s="254"/>
      <c r="T254" s="82" t="s">
        <v>81</v>
      </c>
      <c r="U254" s="83" t="s">
        <v>418</v>
      </c>
      <c r="V254" s="83" t="s">
        <v>72</v>
      </c>
      <c r="W254" s="83" t="s">
        <v>72</v>
      </c>
      <c r="X254" s="83" t="s">
        <v>72</v>
      </c>
      <c r="Y254" s="83" t="s">
        <v>72</v>
      </c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83" t="s">
        <v>420</v>
      </c>
      <c r="AL254" s="82" t="s">
        <v>81</v>
      </c>
      <c r="AM254" s="482">
        <v>2011</v>
      </c>
      <c r="AN254" s="254"/>
      <c r="AO254" s="254"/>
      <c r="AP254" s="254"/>
      <c r="AQ254" s="96">
        <v>27985319.804135185</v>
      </c>
      <c r="AR254" s="83"/>
      <c r="AS254" s="257"/>
      <c r="AT254" s="83"/>
      <c r="AU254" s="255"/>
      <c r="AV254" s="83"/>
      <c r="AW254" s="191" t="s">
        <v>72</v>
      </c>
      <c r="AX254" s="185"/>
      <c r="AY254" s="185"/>
    </row>
    <row r="255" spans="1:51" ht="30" hidden="1" customHeight="1" x14ac:dyDescent="0.2">
      <c r="A255" s="83"/>
      <c r="B255" s="68"/>
      <c r="C255" s="83" t="s">
        <v>72</v>
      </c>
      <c r="D255" s="372" t="s">
        <v>517</v>
      </c>
      <c r="E255" s="83" t="s">
        <v>72</v>
      </c>
      <c r="F255" s="83" t="s">
        <v>72</v>
      </c>
      <c r="G255" s="83" t="s">
        <v>410</v>
      </c>
      <c r="H255" s="371"/>
      <c r="I255" s="83"/>
      <c r="J255" s="371"/>
      <c r="K255" s="254"/>
      <c r="L255" s="254"/>
      <c r="M255" s="82"/>
      <c r="N255" s="482">
        <v>2011</v>
      </c>
      <c r="O255" s="254"/>
      <c r="P255" s="254"/>
      <c r="Q255" s="254"/>
      <c r="R255" s="254"/>
      <c r="S255" s="254"/>
      <c r="T255" s="82" t="s">
        <v>81</v>
      </c>
      <c r="U255" s="83" t="s">
        <v>418</v>
      </c>
      <c r="V255" s="83" t="s">
        <v>72</v>
      </c>
      <c r="W255" s="83" t="s">
        <v>72</v>
      </c>
      <c r="X255" s="83" t="s">
        <v>72</v>
      </c>
      <c r="Y255" s="83" t="s">
        <v>72</v>
      </c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83" t="s">
        <v>420</v>
      </c>
      <c r="AL255" s="82" t="s">
        <v>81</v>
      </c>
      <c r="AM255" s="482">
        <v>2011</v>
      </c>
      <c r="AN255" s="254"/>
      <c r="AO255" s="254"/>
      <c r="AP255" s="254"/>
      <c r="AQ255" s="96">
        <v>20850821.757120468</v>
      </c>
      <c r="AR255" s="83"/>
      <c r="AS255" s="257"/>
      <c r="AT255" s="83"/>
      <c r="AU255" s="255"/>
      <c r="AV255" s="83"/>
      <c r="AW255" s="191" t="s">
        <v>72</v>
      </c>
      <c r="AX255" s="185"/>
      <c r="AY255" s="185"/>
    </row>
    <row r="256" spans="1:51" ht="30" hidden="1" customHeight="1" x14ac:dyDescent="0.2">
      <c r="A256" s="83"/>
      <c r="B256" s="68"/>
      <c r="C256" s="83" t="s">
        <v>72</v>
      </c>
      <c r="D256" s="372" t="s">
        <v>530</v>
      </c>
      <c r="E256" s="83" t="s">
        <v>72</v>
      </c>
      <c r="F256" s="83" t="s">
        <v>72</v>
      </c>
      <c r="G256" s="83" t="s">
        <v>410</v>
      </c>
      <c r="H256" s="371"/>
      <c r="I256" s="83"/>
      <c r="J256" s="371"/>
      <c r="K256" s="254"/>
      <c r="L256" s="254"/>
      <c r="M256" s="82"/>
      <c r="N256" s="482">
        <v>2011</v>
      </c>
      <c r="O256" s="254"/>
      <c r="P256" s="254"/>
      <c r="Q256" s="254"/>
      <c r="R256" s="254"/>
      <c r="S256" s="254"/>
      <c r="T256" s="82" t="s">
        <v>81</v>
      </c>
      <c r="U256" s="83" t="s">
        <v>418</v>
      </c>
      <c r="V256" s="83" t="s">
        <v>419</v>
      </c>
      <c r="W256" s="83" t="s">
        <v>420</v>
      </c>
      <c r="X256" s="83" t="s">
        <v>72</v>
      </c>
      <c r="Y256" s="83" t="s">
        <v>72</v>
      </c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83" t="s">
        <v>420</v>
      </c>
      <c r="AL256" s="82" t="s">
        <v>81</v>
      </c>
      <c r="AM256" s="482">
        <v>2011</v>
      </c>
      <c r="AN256" s="254"/>
      <c r="AO256" s="254"/>
      <c r="AP256" s="254"/>
      <c r="AQ256" s="96">
        <v>140680243.18057182</v>
      </c>
      <c r="AR256" s="83" t="s">
        <v>421</v>
      </c>
      <c r="AS256" s="257"/>
      <c r="AT256" s="83" t="s">
        <v>645</v>
      </c>
      <c r="AU256" s="255" t="s">
        <v>679</v>
      </c>
      <c r="AV256" s="83" t="s">
        <v>421</v>
      </c>
      <c r="AW256" s="191" t="s">
        <v>531</v>
      </c>
      <c r="AX256" s="185"/>
      <c r="AY256" s="185"/>
    </row>
    <row r="257" spans="1:57" ht="30" hidden="1" customHeight="1" x14ac:dyDescent="0.2">
      <c r="A257" s="83"/>
      <c r="B257" s="68"/>
      <c r="C257" s="83" t="s">
        <v>72</v>
      </c>
      <c r="D257" s="372" t="s">
        <v>516</v>
      </c>
      <c r="E257" s="83" t="s">
        <v>72</v>
      </c>
      <c r="F257" s="83" t="s">
        <v>72</v>
      </c>
      <c r="G257" s="83" t="s">
        <v>410</v>
      </c>
      <c r="H257" s="371"/>
      <c r="I257" s="83"/>
      <c r="J257" s="371"/>
      <c r="K257" s="254"/>
      <c r="L257" s="254"/>
      <c r="M257" s="82"/>
      <c r="N257" s="482">
        <v>2011</v>
      </c>
      <c r="O257" s="254"/>
      <c r="P257" s="254"/>
      <c r="Q257" s="254"/>
      <c r="R257" s="254"/>
      <c r="S257" s="254"/>
      <c r="T257" s="82" t="s">
        <v>81</v>
      </c>
      <c r="U257" s="83" t="s">
        <v>418</v>
      </c>
      <c r="V257" s="83" t="s">
        <v>72</v>
      </c>
      <c r="W257" s="83" t="s">
        <v>72</v>
      </c>
      <c r="X257" s="83" t="s">
        <v>72</v>
      </c>
      <c r="Y257" s="83" t="s">
        <v>72</v>
      </c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83" t="s">
        <v>420</v>
      </c>
      <c r="AL257" s="82" t="s">
        <v>81</v>
      </c>
      <c r="AM257" s="482">
        <v>2011</v>
      </c>
      <c r="AN257" s="254"/>
      <c r="AO257" s="254"/>
      <c r="AP257" s="254"/>
      <c r="AQ257" s="96">
        <v>10551018.238542888</v>
      </c>
      <c r="AR257" s="83"/>
      <c r="AS257" s="257"/>
      <c r="AT257" s="83"/>
      <c r="AU257" s="255"/>
      <c r="AV257" s="83"/>
      <c r="AW257" s="191" t="s">
        <v>72</v>
      </c>
      <c r="AX257" s="185"/>
      <c r="AY257" s="185"/>
    </row>
    <row r="258" spans="1:57" ht="30" hidden="1" customHeight="1" x14ac:dyDescent="0.2">
      <c r="A258" s="83"/>
      <c r="B258" s="68"/>
      <c r="C258" s="83" t="s">
        <v>72</v>
      </c>
      <c r="D258" s="372" t="s">
        <v>532</v>
      </c>
      <c r="E258" s="83" t="s">
        <v>72</v>
      </c>
      <c r="F258" s="83" t="s">
        <v>72</v>
      </c>
      <c r="G258" s="83" t="s">
        <v>410</v>
      </c>
      <c r="H258" s="371"/>
      <c r="I258" s="83"/>
      <c r="J258" s="371"/>
      <c r="K258" s="254"/>
      <c r="L258" s="254"/>
      <c r="M258" s="82"/>
      <c r="N258" s="482">
        <v>2011</v>
      </c>
      <c r="O258" s="254"/>
      <c r="P258" s="254"/>
      <c r="Q258" s="254"/>
      <c r="R258" s="254"/>
      <c r="S258" s="254"/>
      <c r="T258" s="82" t="s">
        <v>81</v>
      </c>
      <c r="U258" s="83" t="s">
        <v>418</v>
      </c>
      <c r="V258" s="83" t="s">
        <v>419</v>
      </c>
      <c r="W258" s="83" t="s">
        <v>420</v>
      </c>
      <c r="X258" s="83" t="s">
        <v>72</v>
      </c>
      <c r="Y258" s="83" t="s">
        <v>72</v>
      </c>
      <c r="Z258" s="254"/>
      <c r="AA258" s="254"/>
      <c r="AB258" s="254"/>
      <c r="AC258" s="254"/>
      <c r="AD258" s="254"/>
      <c r="AE258" s="254"/>
      <c r="AF258" s="254"/>
      <c r="AG258" s="254"/>
      <c r="AH258" s="254"/>
      <c r="AI258" s="254"/>
      <c r="AJ258" s="254"/>
      <c r="AK258" s="83" t="s">
        <v>420</v>
      </c>
      <c r="AL258" s="82" t="s">
        <v>81</v>
      </c>
      <c r="AM258" s="482">
        <v>2011</v>
      </c>
      <c r="AN258" s="254"/>
      <c r="AO258" s="254"/>
      <c r="AP258" s="254"/>
      <c r="AQ258" s="96">
        <v>203651734.60483536</v>
      </c>
      <c r="AR258" s="83" t="s">
        <v>421</v>
      </c>
      <c r="AS258" s="257"/>
      <c r="AT258" s="83" t="s">
        <v>645</v>
      </c>
      <c r="AU258" s="255" t="s">
        <v>680</v>
      </c>
      <c r="AV258" s="83" t="s">
        <v>421</v>
      </c>
      <c r="AW258" s="191" t="s">
        <v>533</v>
      </c>
      <c r="AX258" s="185"/>
      <c r="AY258" s="185"/>
    </row>
    <row r="259" spans="1:57" ht="30" hidden="1" customHeight="1" x14ac:dyDescent="0.2">
      <c r="A259" s="83"/>
      <c r="B259" s="68"/>
      <c r="C259" s="83" t="s">
        <v>72</v>
      </c>
      <c r="D259" s="372" t="s">
        <v>516</v>
      </c>
      <c r="E259" s="83" t="s">
        <v>72</v>
      </c>
      <c r="F259" s="83" t="s">
        <v>72</v>
      </c>
      <c r="G259" s="83" t="s">
        <v>410</v>
      </c>
      <c r="H259" s="371"/>
      <c r="I259" s="83"/>
      <c r="J259" s="371"/>
      <c r="K259" s="254"/>
      <c r="L259" s="254"/>
      <c r="M259" s="82"/>
      <c r="N259" s="482">
        <v>2011</v>
      </c>
      <c r="O259" s="254"/>
      <c r="P259" s="254"/>
      <c r="Q259" s="254"/>
      <c r="R259" s="254"/>
      <c r="S259" s="254"/>
      <c r="T259" s="82" t="s">
        <v>81</v>
      </c>
      <c r="U259" s="83" t="s">
        <v>418</v>
      </c>
      <c r="V259" s="83" t="s">
        <v>72</v>
      </c>
      <c r="W259" s="83" t="s">
        <v>72</v>
      </c>
      <c r="X259" s="83" t="s">
        <v>72</v>
      </c>
      <c r="Y259" s="83" t="s">
        <v>72</v>
      </c>
      <c r="Z259" s="254"/>
      <c r="AA259" s="254"/>
      <c r="AB259" s="254"/>
      <c r="AC259" s="254"/>
      <c r="AD259" s="254"/>
      <c r="AE259" s="254"/>
      <c r="AF259" s="254"/>
      <c r="AG259" s="254"/>
      <c r="AH259" s="254"/>
      <c r="AI259" s="254"/>
      <c r="AJ259" s="254"/>
      <c r="AK259" s="83" t="s">
        <v>420</v>
      </c>
      <c r="AL259" s="82" t="s">
        <v>81</v>
      </c>
      <c r="AM259" s="482">
        <v>2011</v>
      </c>
      <c r="AN259" s="254"/>
      <c r="AO259" s="254"/>
      <c r="AP259" s="254"/>
      <c r="AQ259" s="96">
        <v>12959664.97357025</v>
      </c>
      <c r="AR259" s="83"/>
      <c r="AS259" s="257"/>
      <c r="AT259" s="83"/>
      <c r="AU259" s="255"/>
      <c r="AV259" s="83"/>
      <c r="AW259" s="191" t="s">
        <v>72</v>
      </c>
      <c r="AX259" s="185"/>
      <c r="AY259" s="185"/>
    </row>
    <row r="260" spans="1:57" ht="30" hidden="1" customHeight="1" x14ac:dyDescent="0.2">
      <c r="A260" s="83"/>
      <c r="B260" s="68"/>
      <c r="C260" s="83" t="s">
        <v>72</v>
      </c>
      <c r="D260" s="372" t="s">
        <v>517</v>
      </c>
      <c r="E260" s="83" t="s">
        <v>72</v>
      </c>
      <c r="F260" s="83" t="s">
        <v>72</v>
      </c>
      <c r="G260" s="83" t="s">
        <v>410</v>
      </c>
      <c r="H260" s="371"/>
      <c r="I260" s="83"/>
      <c r="J260" s="371"/>
      <c r="K260" s="254"/>
      <c r="L260" s="254"/>
      <c r="M260" s="82"/>
      <c r="N260" s="482">
        <v>2011</v>
      </c>
      <c r="O260" s="254"/>
      <c r="P260" s="254"/>
      <c r="Q260" s="254"/>
      <c r="R260" s="254"/>
      <c r="S260" s="254"/>
      <c r="T260" s="82" t="s">
        <v>81</v>
      </c>
      <c r="U260" s="83" t="s">
        <v>418</v>
      </c>
      <c r="V260" s="83" t="s">
        <v>72</v>
      </c>
      <c r="W260" s="83" t="s">
        <v>72</v>
      </c>
      <c r="X260" s="83" t="s">
        <v>72</v>
      </c>
      <c r="Y260" s="83" t="s">
        <v>72</v>
      </c>
      <c r="Z260" s="254"/>
      <c r="AA260" s="254"/>
      <c r="AB260" s="254"/>
      <c r="AC260" s="254"/>
      <c r="AD260" s="254"/>
      <c r="AE260" s="254"/>
      <c r="AF260" s="254"/>
      <c r="AG260" s="254"/>
      <c r="AH260" s="254"/>
      <c r="AI260" s="254"/>
      <c r="AJ260" s="254"/>
      <c r="AK260" s="83" t="s">
        <v>420</v>
      </c>
      <c r="AL260" s="82" t="s">
        <v>81</v>
      </c>
      <c r="AM260" s="482">
        <v>2011</v>
      </c>
      <c r="AN260" s="254"/>
      <c r="AO260" s="254"/>
      <c r="AP260" s="254"/>
      <c r="AQ260" s="96">
        <v>8040880.7566495417</v>
      </c>
      <c r="AR260" s="83"/>
      <c r="AS260" s="257"/>
      <c r="AT260" s="83"/>
      <c r="AU260" s="255"/>
      <c r="AV260" s="83"/>
      <c r="AW260" s="191" t="s">
        <v>72</v>
      </c>
      <c r="AX260" s="185"/>
      <c r="AY260" s="185"/>
    </row>
    <row r="261" spans="1:57" ht="30" hidden="1" customHeight="1" x14ac:dyDescent="0.2">
      <c r="A261" s="83"/>
      <c r="B261" s="68"/>
      <c r="C261" s="83" t="s">
        <v>72</v>
      </c>
      <c r="D261" s="374" t="s">
        <v>534</v>
      </c>
      <c r="E261" s="83" t="s">
        <v>72</v>
      </c>
      <c r="F261" s="83" t="s">
        <v>72</v>
      </c>
      <c r="G261" s="83" t="s">
        <v>410</v>
      </c>
      <c r="H261" s="371"/>
      <c r="I261" s="83"/>
      <c r="J261" s="371"/>
      <c r="K261" s="254"/>
      <c r="L261" s="254"/>
      <c r="M261" s="82"/>
      <c r="N261" s="482">
        <v>2011</v>
      </c>
      <c r="O261" s="254"/>
      <c r="P261" s="254"/>
      <c r="Q261" s="254"/>
      <c r="R261" s="254"/>
      <c r="S261" s="254"/>
      <c r="T261" s="82" t="s">
        <v>81</v>
      </c>
      <c r="U261" s="83" t="s">
        <v>418</v>
      </c>
      <c r="V261" s="83" t="s">
        <v>419</v>
      </c>
      <c r="W261" s="83" t="s">
        <v>420</v>
      </c>
      <c r="X261" s="83" t="s">
        <v>72</v>
      </c>
      <c r="Y261" s="83" t="s">
        <v>72</v>
      </c>
      <c r="Z261" s="254"/>
      <c r="AA261" s="254"/>
      <c r="AB261" s="254"/>
      <c r="AC261" s="254"/>
      <c r="AD261" s="254"/>
      <c r="AE261" s="254"/>
      <c r="AF261" s="254"/>
      <c r="AG261" s="254"/>
      <c r="AH261" s="254"/>
      <c r="AI261" s="254"/>
      <c r="AJ261" s="254"/>
      <c r="AK261" s="83" t="s">
        <v>420</v>
      </c>
      <c r="AL261" s="82" t="s">
        <v>81</v>
      </c>
      <c r="AM261" s="482">
        <v>2011</v>
      </c>
      <c r="AN261" s="254"/>
      <c r="AO261" s="254"/>
      <c r="AP261" s="254"/>
      <c r="AQ261" s="96">
        <v>46489796.076779686</v>
      </c>
      <c r="AR261" s="83" t="s">
        <v>421</v>
      </c>
      <c r="AS261" s="257"/>
      <c r="AT261" s="83" t="s">
        <v>645</v>
      </c>
      <c r="AU261" s="255" t="s">
        <v>665</v>
      </c>
      <c r="AV261" s="83" t="s">
        <v>421</v>
      </c>
      <c r="AW261" s="191" t="s">
        <v>535</v>
      </c>
      <c r="AX261" s="185"/>
      <c r="AY261" s="185"/>
    </row>
    <row r="262" spans="1:57" ht="30" hidden="1" customHeight="1" x14ac:dyDescent="0.2">
      <c r="A262" s="83"/>
      <c r="B262" s="68"/>
      <c r="C262" s="83" t="s">
        <v>72</v>
      </c>
      <c r="D262" s="372" t="s">
        <v>536</v>
      </c>
      <c r="E262" s="83" t="s">
        <v>72</v>
      </c>
      <c r="F262" s="83" t="s">
        <v>72</v>
      </c>
      <c r="G262" s="83" t="s">
        <v>410</v>
      </c>
      <c r="H262" s="371"/>
      <c r="I262" s="83"/>
      <c r="J262" s="371"/>
      <c r="K262" s="254"/>
      <c r="L262" s="254"/>
      <c r="M262" s="82"/>
      <c r="N262" s="482">
        <v>2011</v>
      </c>
      <c r="O262" s="254"/>
      <c r="P262" s="254"/>
      <c r="Q262" s="254"/>
      <c r="R262" s="254"/>
      <c r="S262" s="254"/>
      <c r="T262" s="82" t="s">
        <v>81</v>
      </c>
      <c r="U262" s="83" t="s">
        <v>418</v>
      </c>
      <c r="V262" s="83" t="s">
        <v>419</v>
      </c>
      <c r="W262" s="83" t="s">
        <v>420</v>
      </c>
      <c r="X262" s="83" t="s">
        <v>72</v>
      </c>
      <c r="Y262" s="83" t="s">
        <v>72</v>
      </c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83" t="s">
        <v>420</v>
      </c>
      <c r="AL262" s="82" t="s">
        <v>81</v>
      </c>
      <c r="AM262" s="482">
        <v>2011</v>
      </c>
      <c r="AN262" s="254"/>
      <c r="AO262" s="254"/>
      <c r="AP262" s="254"/>
      <c r="AQ262" s="96">
        <v>277733133.7134552</v>
      </c>
      <c r="AR262" s="83" t="s">
        <v>421</v>
      </c>
      <c r="AS262" s="257"/>
      <c r="AT262" s="83" t="s">
        <v>645</v>
      </c>
      <c r="AU262" s="255" t="s">
        <v>681</v>
      </c>
      <c r="AV262" s="83" t="s">
        <v>421</v>
      </c>
      <c r="AW262" s="191" t="s">
        <v>537</v>
      </c>
      <c r="AX262" s="185"/>
      <c r="AY262" s="185"/>
    </row>
    <row r="263" spans="1:57" ht="30" hidden="1" customHeight="1" x14ac:dyDescent="0.2">
      <c r="A263" s="83"/>
      <c r="B263" s="68"/>
      <c r="C263" s="83" t="s">
        <v>72</v>
      </c>
      <c r="D263" s="372" t="s">
        <v>516</v>
      </c>
      <c r="E263" s="83" t="s">
        <v>72</v>
      </c>
      <c r="F263" s="83" t="s">
        <v>72</v>
      </c>
      <c r="G263" s="83" t="s">
        <v>410</v>
      </c>
      <c r="H263" s="371"/>
      <c r="I263" s="83"/>
      <c r="J263" s="371"/>
      <c r="K263" s="254"/>
      <c r="L263" s="254"/>
      <c r="M263" s="82"/>
      <c r="N263" s="482">
        <v>2011</v>
      </c>
      <c r="O263" s="254"/>
      <c r="P263" s="254"/>
      <c r="Q263" s="254"/>
      <c r="R263" s="254"/>
      <c r="S263" s="254"/>
      <c r="T263" s="82" t="s">
        <v>81</v>
      </c>
      <c r="U263" s="83" t="s">
        <v>418</v>
      </c>
      <c r="V263" s="83" t="s">
        <v>72</v>
      </c>
      <c r="W263" s="83" t="s">
        <v>72</v>
      </c>
      <c r="X263" s="83" t="s">
        <v>72</v>
      </c>
      <c r="Y263" s="83" t="s">
        <v>72</v>
      </c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83" t="s">
        <v>420</v>
      </c>
      <c r="AL263" s="82" t="s">
        <v>81</v>
      </c>
      <c r="AM263" s="482">
        <v>2011</v>
      </c>
      <c r="AN263" s="254"/>
      <c r="AO263" s="254"/>
      <c r="AP263" s="254"/>
      <c r="AQ263" s="96">
        <v>14349384.804418327</v>
      </c>
      <c r="AR263" s="83"/>
      <c r="AS263" s="257"/>
      <c r="AT263" s="83"/>
      <c r="AU263" s="255"/>
      <c r="AV263" s="83"/>
      <c r="AW263" s="191" t="s">
        <v>72</v>
      </c>
      <c r="AX263" s="185"/>
      <c r="AY263" s="185"/>
    </row>
    <row r="264" spans="1:57" ht="30" hidden="1" customHeight="1" x14ac:dyDescent="0.2">
      <c r="A264" s="83"/>
      <c r="B264" s="68"/>
      <c r="C264" s="83" t="s">
        <v>72</v>
      </c>
      <c r="D264" s="372" t="s">
        <v>517</v>
      </c>
      <c r="E264" s="83" t="s">
        <v>72</v>
      </c>
      <c r="F264" s="83" t="s">
        <v>72</v>
      </c>
      <c r="G264" s="83" t="s">
        <v>410</v>
      </c>
      <c r="H264" s="371"/>
      <c r="I264" s="83"/>
      <c r="J264" s="371"/>
      <c r="K264" s="254"/>
      <c r="L264" s="254"/>
      <c r="M264" s="82"/>
      <c r="N264" s="482">
        <v>2011</v>
      </c>
      <c r="O264" s="254"/>
      <c r="P264" s="254"/>
      <c r="Q264" s="254"/>
      <c r="R264" s="254"/>
      <c r="S264" s="254"/>
      <c r="T264" s="82" t="s">
        <v>81</v>
      </c>
      <c r="U264" s="83" t="s">
        <v>418</v>
      </c>
      <c r="V264" s="83" t="s">
        <v>72</v>
      </c>
      <c r="W264" s="83" t="s">
        <v>72</v>
      </c>
      <c r="X264" s="83" t="s">
        <v>72</v>
      </c>
      <c r="Y264" s="83" t="s">
        <v>72</v>
      </c>
      <c r="Z264" s="254"/>
      <c r="AA264" s="254"/>
      <c r="AB264" s="254"/>
      <c r="AC264" s="254"/>
      <c r="AD264" s="254"/>
      <c r="AE264" s="254"/>
      <c r="AF264" s="254"/>
      <c r="AG264" s="254"/>
      <c r="AH264" s="254"/>
      <c r="AI264" s="254"/>
      <c r="AJ264" s="254"/>
      <c r="AK264" s="83" t="s">
        <v>420</v>
      </c>
      <c r="AL264" s="82" t="s">
        <v>81</v>
      </c>
      <c r="AM264" s="482">
        <v>2011</v>
      </c>
      <c r="AN264" s="254"/>
      <c r="AO264" s="254"/>
      <c r="AP264" s="254"/>
      <c r="AQ264" s="96">
        <v>11053447.678473501</v>
      </c>
      <c r="AR264" s="83"/>
      <c r="AS264" s="257"/>
      <c r="AT264" s="83"/>
      <c r="AU264" s="255"/>
      <c r="AV264" s="83"/>
      <c r="AW264" s="191" t="s">
        <v>72</v>
      </c>
      <c r="AX264" s="185"/>
      <c r="AY264" s="185"/>
    </row>
    <row r="265" spans="1:57" ht="30" hidden="1" customHeight="1" x14ac:dyDescent="0.2">
      <c r="A265" s="83"/>
      <c r="B265" s="68"/>
      <c r="C265" s="83" t="s">
        <v>72</v>
      </c>
      <c r="D265" s="372" t="s">
        <v>538</v>
      </c>
      <c r="E265" s="83" t="s">
        <v>72</v>
      </c>
      <c r="F265" s="83" t="s">
        <v>72</v>
      </c>
      <c r="G265" s="83" t="s">
        <v>410</v>
      </c>
      <c r="H265" s="371"/>
      <c r="I265" s="83"/>
      <c r="J265" s="371"/>
      <c r="K265" s="254"/>
      <c r="L265" s="254"/>
      <c r="M265" s="82"/>
      <c r="N265" s="482">
        <v>2011</v>
      </c>
      <c r="O265" s="254"/>
      <c r="P265" s="254"/>
      <c r="Q265" s="254"/>
      <c r="R265" s="254"/>
      <c r="S265" s="254"/>
      <c r="T265" s="82" t="s">
        <v>81</v>
      </c>
      <c r="U265" s="83" t="s">
        <v>418</v>
      </c>
      <c r="V265" s="83" t="s">
        <v>419</v>
      </c>
      <c r="W265" s="83" t="s">
        <v>420</v>
      </c>
      <c r="X265" s="83" t="s">
        <v>72</v>
      </c>
      <c r="Y265" s="83" t="s">
        <v>72</v>
      </c>
      <c r="Z265" s="254"/>
      <c r="AA265" s="254"/>
      <c r="AB265" s="254"/>
      <c r="AC265" s="254"/>
      <c r="AD265" s="254"/>
      <c r="AE265" s="254"/>
      <c r="AF265" s="254"/>
      <c r="AG265" s="254"/>
      <c r="AH265" s="254"/>
      <c r="AI265" s="254"/>
      <c r="AJ265" s="254"/>
      <c r="AK265" s="83" t="s">
        <v>420</v>
      </c>
      <c r="AL265" s="82" t="s">
        <v>81</v>
      </c>
      <c r="AM265" s="482">
        <v>2011</v>
      </c>
      <c r="AN265" s="254"/>
      <c r="AO265" s="254"/>
      <c r="AP265" s="254"/>
      <c r="AQ265" s="96">
        <v>168816291.81668621</v>
      </c>
      <c r="AR265" s="83" t="s">
        <v>421</v>
      </c>
      <c r="AS265" s="257"/>
      <c r="AT265" s="83" t="s">
        <v>645</v>
      </c>
      <c r="AU265" s="255" t="s">
        <v>539</v>
      </c>
      <c r="AV265" s="83" t="s">
        <v>421</v>
      </c>
      <c r="AW265" s="191" t="s">
        <v>539</v>
      </c>
      <c r="AX265" s="185"/>
      <c r="AY265" s="185"/>
    </row>
    <row r="266" spans="1:57" ht="30" hidden="1" customHeight="1" x14ac:dyDescent="0.2">
      <c r="A266" s="83"/>
      <c r="B266" s="68"/>
      <c r="C266" s="83" t="s">
        <v>72</v>
      </c>
      <c r="D266" s="372" t="s">
        <v>516</v>
      </c>
      <c r="E266" s="83" t="s">
        <v>72</v>
      </c>
      <c r="F266" s="83" t="s">
        <v>72</v>
      </c>
      <c r="G266" s="83" t="s">
        <v>410</v>
      </c>
      <c r="H266" s="371"/>
      <c r="I266" s="83"/>
      <c r="J266" s="371"/>
      <c r="K266" s="254"/>
      <c r="L266" s="254"/>
      <c r="M266" s="82"/>
      <c r="N266" s="482">
        <v>2011</v>
      </c>
      <c r="O266" s="254"/>
      <c r="P266" s="254"/>
      <c r="Q266" s="254"/>
      <c r="R266" s="254"/>
      <c r="S266" s="254"/>
      <c r="T266" s="82" t="s">
        <v>81</v>
      </c>
      <c r="U266" s="83" t="s">
        <v>418</v>
      </c>
      <c r="V266" s="83" t="s">
        <v>72</v>
      </c>
      <c r="W266" s="83" t="s">
        <v>72</v>
      </c>
      <c r="X266" s="83" t="s">
        <v>72</v>
      </c>
      <c r="Y266" s="83" t="s">
        <v>72</v>
      </c>
      <c r="Z266" s="254"/>
      <c r="AA266" s="254"/>
      <c r="AB266" s="254"/>
      <c r="AC266" s="254"/>
      <c r="AD266" s="254"/>
      <c r="AE266" s="254"/>
      <c r="AF266" s="254"/>
      <c r="AG266" s="254"/>
      <c r="AH266" s="254"/>
      <c r="AI266" s="254"/>
      <c r="AJ266" s="254"/>
      <c r="AK266" s="83" t="s">
        <v>420</v>
      </c>
      <c r="AL266" s="82" t="s">
        <v>81</v>
      </c>
      <c r="AM266" s="482">
        <v>2011</v>
      </c>
      <c r="AN266" s="254"/>
      <c r="AO266" s="254"/>
      <c r="AP266" s="254"/>
      <c r="AQ266" s="96">
        <v>11103690.622466562</v>
      </c>
      <c r="AR266" s="83"/>
      <c r="AS266" s="257"/>
      <c r="AT266" s="83"/>
      <c r="AU266" s="255"/>
      <c r="AV266" s="83"/>
      <c r="AW266" s="191" t="s">
        <v>72</v>
      </c>
      <c r="AX266" s="185"/>
      <c r="AY266" s="185"/>
    </row>
    <row r="267" spans="1:57" ht="30" hidden="1" customHeight="1" x14ac:dyDescent="0.2">
      <c r="A267" s="83"/>
      <c r="B267" s="68"/>
      <c r="C267" s="83" t="s">
        <v>72</v>
      </c>
      <c r="D267" s="372" t="s">
        <v>517</v>
      </c>
      <c r="E267" s="83" t="s">
        <v>72</v>
      </c>
      <c r="F267" s="83" t="s">
        <v>72</v>
      </c>
      <c r="G267" s="83" t="s">
        <v>410</v>
      </c>
      <c r="H267" s="371"/>
      <c r="I267" s="83"/>
      <c r="J267" s="371"/>
      <c r="K267" s="254"/>
      <c r="L267" s="254"/>
      <c r="M267" s="82"/>
      <c r="N267" s="482">
        <v>2011</v>
      </c>
      <c r="O267" s="254"/>
      <c r="P267" s="254"/>
      <c r="Q267" s="254"/>
      <c r="R267" s="254"/>
      <c r="S267" s="254"/>
      <c r="T267" s="82" t="s">
        <v>81</v>
      </c>
      <c r="U267" s="83" t="s">
        <v>418</v>
      </c>
      <c r="V267" s="83" t="s">
        <v>72</v>
      </c>
      <c r="W267" s="83" t="s">
        <v>72</v>
      </c>
      <c r="X267" s="83" t="s">
        <v>72</v>
      </c>
      <c r="Y267" s="83" t="s">
        <v>72</v>
      </c>
      <c r="Z267" s="254"/>
      <c r="AA267" s="254"/>
      <c r="AB267" s="254"/>
      <c r="AC267" s="254"/>
      <c r="AD267" s="254"/>
      <c r="AE267" s="254"/>
      <c r="AF267" s="254"/>
      <c r="AG267" s="254"/>
      <c r="AH267" s="254"/>
      <c r="AI267" s="254"/>
      <c r="AJ267" s="254"/>
      <c r="AK267" s="83" t="s">
        <v>420</v>
      </c>
      <c r="AL267" s="82" t="s">
        <v>81</v>
      </c>
      <c r="AM267" s="482">
        <v>2011</v>
      </c>
      <c r="AN267" s="254"/>
      <c r="AO267" s="254"/>
      <c r="AP267" s="254"/>
      <c r="AQ267" s="96">
        <v>8018773.861292595</v>
      </c>
      <c r="AR267" s="83"/>
      <c r="AS267" s="257"/>
      <c r="AT267" s="83"/>
      <c r="AU267" s="255"/>
      <c r="AV267" s="83"/>
      <c r="AW267" s="191" t="s">
        <v>72</v>
      </c>
      <c r="AX267" s="185"/>
      <c r="AY267" s="185"/>
    </row>
    <row r="268" spans="1:57" ht="30" hidden="1" customHeight="1" x14ac:dyDescent="0.2">
      <c r="A268" s="83"/>
      <c r="B268" s="68"/>
      <c r="C268" s="83" t="s">
        <v>72</v>
      </c>
      <c r="D268" s="372" t="s">
        <v>540</v>
      </c>
      <c r="E268" s="83" t="s">
        <v>72</v>
      </c>
      <c r="F268" s="83" t="s">
        <v>72</v>
      </c>
      <c r="G268" s="83" t="s">
        <v>410</v>
      </c>
      <c r="H268" s="371"/>
      <c r="I268" s="83"/>
      <c r="J268" s="371"/>
      <c r="K268" s="254"/>
      <c r="L268" s="254"/>
      <c r="M268" s="82"/>
      <c r="N268" s="482">
        <v>2011</v>
      </c>
      <c r="O268" s="254"/>
      <c r="P268" s="254"/>
      <c r="Q268" s="254"/>
      <c r="R268" s="254"/>
      <c r="S268" s="254"/>
      <c r="T268" s="82" t="s">
        <v>81</v>
      </c>
      <c r="U268" s="83" t="s">
        <v>418</v>
      </c>
      <c r="V268" s="83" t="s">
        <v>419</v>
      </c>
      <c r="W268" s="83" t="s">
        <v>420</v>
      </c>
      <c r="X268" s="83" t="s">
        <v>72</v>
      </c>
      <c r="Y268" s="83" t="s">
        <v>72</v>
      </c>
      <c r="Z268" s="254"/>
      <c r="AA268" s="254"/>
      <c r="AB268" s="254"/>
      <c r="AC268" s="254"/>
      <c r="AD268" s="254"/>
      <c r="AE268" s="254"/>
      <c r="AF268" s="254"/>
      <c r="AG268" s="254"/>
      <c r="AH268" s="254"/>
      <c r="AI268" s="254"/>
      <c r="AJ268" s="254"/>
      <c r="AK268" s="83" t="s">
        <v>420</v>
      </c>
      <c r="AL268" s="82" t="s">
        <v>81</v>
      </c>
      <c r="AM268" s="482">
        <v>2011</v>
      </c>
      <c r="AN268" s="254"/>
      <c r="AO268" s="254"/>
      <c r="AP268" s="254"/>
      <c r="AQ268" s="96">
        <v>89420000</v>
      </c>
      <c r="AR268" s="83" t="s">
        <v>421</v>
      </c>
      <c r="AS268" s="257"/>
      <c r="AT268" s="83" t="s">
        <v>645</v>
      </c>
      <c r="AU268" s="255" t="s">
        <v>682</v>
      </c>
      <c r="AV268" s="83" t="s">
        <v>421</v>
      </c>
      <c r="AW268" s="191" t="s">
        <v>537</v>
      </c>
      <c r="AX268" s="185"/>
      <c r="AY268" s="185"/>
    </row>
    <row r="269" spans="1:57" ht="30" hidden="1" customHeight="1" x14ac:dyDescent="0.2">
      <c r="A269" s="83"/>
      <c r="B269" s="68"/>
      <c r="C269" s="83" t="s">
        <v>72</v>
      </c>
      <c r="D269" s="372" t="s">
        <v>516</v>
      </c>
      <c r="E269" s="83" t="s">
        <v>72</v>
      </c>
      <c r="F269" s="83" t="s">
        <v>72</v>
      </c>
      <c r="G269" s="83" t="s">
        <v>410</v>
      </c>
      <c r="H269" s="371"/>
      <c r="I269" s="83"/>
      <c r="J269" s="371"/>
      <c r="K269" s="254"/>
      <c r="L269" s="254"/>
      <c r="M269" s="82"/>
      <c r="N269" s="482">
        <v>2011</v>
      </c>
      <c r="O269" s="254"/>
      <c r="P269" s="254"/>
      <c r="Q269" s="254"/>
      <c r="R269" s="254"/>
      <c r="S269" s="254"/>
      <c r="T269" s="82" t="s">
        <v>81</v>
      </c>
      <c r="U269" s="83" t="s">
        <v>418</v>
      </c>
      <c r="V269" s="83" t="s">
        <v>419</v>
      </c>
      <c r="W269" s="83" t="s">
        <v>420</v>
      </c>
      <c r="X269" s="83" t="s">
        <v>72</v>
      </c>
      <c r="Y269" s="83" t="s">
        <v>72</v>
      </c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83" t="s">
        <v>420</v>
      </c>
      <c r="AL269" s="82" t="s">
        <v>81</v>
      </c>
      <c r="AM269" s="482">
        <v>2011</v>
      </c>
      <c r="AN269" s="254"/>
      <c r="AO269" s="254"/>
      <c r="AP269" s="254"/>
      <c r="AQ269" s="96">
        <v>6200000</v>
      </c>
      <c r="AR269" s="83"/>
      <c r="AS269" s="257"/>
      <c r="AT269" s="83"/>
      <c r="AU269" s="255"/>
      <c r="AV269" s="83"/>
      <c r="AW269" s="191"/>
      <c r="AX269" s="185"/>
      <c r="AY269" s="185"/>
    </row>
    <row r="270" spans="1:57" ht="29.25" hidden="1" customHeight="1" x14ac:dyDescent="0.2">
      <c r="A270" s="83"/>
      <c r="B270" s="68"/>
      <c r="C270" s="83"/>
      <c r="D270" s="377" t="s">
        <v>728</v>
      </c>
      <c r="E270" s="83"/>
      <c r="F270" s="83"/>
      <c r="G270" s="83" t="s">
        <v>410</v>
      </c>
      <c r="H270" s="371"/>
      <c r="I270" s="83"/>
      <c r="J270" s="371"/>
      <c r="K270" s="254"/>
      <c r="L270" s="254"/>
      <c r="M270" s="82"/>
      <c r="N270" s="482">
        <v>2012</v>
      </c>
      <c r="O270" s="254"/>
      <c r="P270" s="254"/>
      <c r="Q270" s="254"/>
      <c r="R270" s="254"/>
      <c r="S270" s="254"/>
      <c r="T270" s="82" t="s">
        <v>81</v>
      </c>
      <c r="U270" s="83" t="s">
        <v>418</v>
      </c>
      <c r="V270" s="83" t="s">
        <v>419</v>
      </c>
      <c r="W270" s="83" t="s">
        <v>420</v>
      </c>
      <c r="X270" s="83"/>
      <c r="Y270" s="83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83" t="s">
        <v>420</v>
      </c>
      <c r="AL270" s="82" t="s">
        <v>81</v>
      </c>
      <c r="AM270" s="482">
        <v>2012</v>
      </c>
      <c r="AN270" s="254"/>
      <c r="AO270" s="254"/>
      <c r="AP270" s="254"/>
      <c r="AQ270" s="96">
        <v>57708400.200000003</v>
      </c>
      <c r="AR270" s="83" t="s">
        <v>421</v>
      </c>
      <c r="AS270" s="257"/>
      <c r="AT270" s="83" t="s">
        <v>645</v>
      </c>
      <c r="AU270" s="83" t="s">
        <v>733</v>
      </c>
      <c r="AV270" s="83" t="s">
        <v>421</v>
      </c>
      <c r="AW270" s="86"/>
      <c r="AX270" s="185"/>
      <c r="AY270" s="185"/>
    </row>
    <row r="271" spans="1:57" ht="27.75" hidden="1" customHeight="1" x14ac:dyDescent="0.2">
      <c r="A271" s="83"/>
      <c r="B271" s="68"/>
      <c r="C271" s="83"/>
      <c r="D271" s="377" t="s">
        <v>729</v>
      </c>
      <c r="E271" s="83"/>
      <c r="F271" s="83"/>
      <c r="G271" s="83" t="s">
        <v>410</v>
      </c>
      <c r="H271" s="371"/>
      <c r="I271" s="83"/>
      <c r="J271" s="371"/>
      <c r="K271" s="254"/>
      <c r="L271" s="254"/>
      <c r="M271" s="82"/>
      <c r="N271" s="482">
        <v>2012</v>
      </c>
      <c r="O271" s="254"/>
      <c r="P271" s="254"/>
      <c r="Q271" s="254"/>
      <c r="R271" s="254"/>
      <c r="S271" s="254"/>
      <c r="T271" s="82" t="s">
        <v>81</v>
      </c>
      <c r="U271" s="83" t="s">
        <v>418</v>
      </c>
      <c r="V271" s="83" t="s">
        <v>419</v>
      </c>
      <c r="W271" s="83" t="s">
        <v>420</v>
      </c>
      <c r="X271" s="83"/>
      <c r="Y271" s="83"/>
      <c r="Z271" s="254"/>
      <c r="AA271" s="254"/>
      <c r="AB271" s="254"/>
      <c r="AC271" s="254"/>
      <c r="AD271" s="254"/>
      <c r="AE271" s="254"/>
      <c r="AF271" s="254"/>
      <c r="AG271" s="254"/>
      <c r="AH271" s="254"/>
      <c r="AI271" s="254"/>
      <c r="AJ271" s="254"/>
      <c r="AK271" s="83" t="s">
        <v>420</v>
      </c>
      <c r="AL271" s="82" t="s">
        <v>81</v>
      </c>
      <c r="AM271" s="482">
        <v>2012</v>
      </c>
      <c r="AN271" s="254"/>
      <c r="AO271" s="254"/>
      <c r="AP271" s="254"/>
      <c r="AQ271" s="96">
        <v>69507400.200000003</v>
      </c>
      <c r="AR271" s="83" t="s">
        <v>421</v>
      </c>
      <c r="AS271" s="257"/>
      <c r="AT271" s="83" t="s">
        <v>645</v>
      </c>
      <c r="AU271" s="83" t="s">
        <v>734</v>
      </c>
      <c r="AV271" s="83" t="s">
        <v>421</v>
      </c>
      <c r="AW271" s="86"/>
      <c r="AX271" s="185"/>
      <c r="AY271" s="185"/>
      <c r="BD271" s="401"/>
      <c r="BE271" s="401"/>
    </row>
    <row r="272" spans="1:57" ht="24" hidden="1" customHeight="1" x14ac:dyDescent="0.2">
      <c r="A272" s="83"/>
      <c r="B272" s="68"/>
      <c r="C272" s="83"/>
      <c r="D272" s="271" t="s">
        <v>730</v>
      </c>
      <c r="E272" s="83"/>
      <c r="F272" s="83"/>
      <c r="G272" s="83" t="s">
        <v>410</v>
      </c>
      <c r="H272" s="371"/>
      <c r="I272" s="83"/>
      <c r="J272" s="371"/>
      <c r="K272" s="254"/>
      <c r="L272" s="254"/>
      <c r="M272" s="82"/>
      <c r="N272" s="482">
        <v>2012</v>
      </c>
      <c r="O272" s="254"/>
      <c r="P272" s="254"/>
      <c r="Q272" s="254"/>
      <c r="R272" s="254"/>
      <c r="S272" s="254"/>
      <c r="T272" s="82" t="s">
        <v>81</v>
      </c>
      <c r="U272" s="83" t="s">
        <v>418</v>
      </c>
      <c r="V272" s="83" t="s">
        <v>419</v>
      </c>
      <c r="W272" s="83" t="s">
        <v>420</v>
      </c>
      <c r="X272" s="83"/>
      <c r="Y272" s="83"/>
      <c r="Z272" s="254"/>
      <c r="AA272" s="254"/>
      <c r="AB272" s="254"/>
      <c r="AC272" s="254"/>
      <c r="AD272" s="254"/>
      <c r="AE272" s="254"/>
      <c r="AF272" s="254"/>
      <c r="AG272" s="254"/>
      <c r="AH272" s="254"/>
      <c r="AI272" s="254"/>
      <c r="AJ272" s="254"/>
      <c r="AK272" s="83" t="s">
        <v>420</v>
      </c>
      <c r="AL272" s="82" t="s">
        <v>81</v>
      </c>
      <c r="AM272" s="482">
        <v>2012</v>
      </c>
      <c r="AN272" s="254"/>
      <c r="AO272" s="254"/>
      <c r="AP272" s="254"/>
      <c r="AQ272" s="96">
        <v>105414400.2</v>
      </c>
      <c r="AR272" s="83" t="s">
        <v>421</v>
      </c>
      <c r="AS272" s="257"/>
      <c r="AT272" s="83" t="s">
        <v>645</v>
      </c>
      <c r="AU272" s="83" t="s">
        <v>735</v>
      </c>
      <c r="AV272" s="83" t="s">
        <v>421</v>
      </c>
      <c r="AW272" s="86"/>
      <c r="AX272" s="185"/>
      <c r="AY272" s="185"/>
      <c r="BD272" s="401"/>
      <c r="BE272" s="401"/>
    </row>
    <row r="273" spans="1:57" ht="24" hidden="1" customHeight="1" x14ac:dyDescent="0.2">
      <c r="A273" s="83"/>
      <c r="B273" s="68"/>
      <c r="C273" s="83"/>
      <c r="D273" s="271" t="s">
        <v>731</v>
      </c>
      <c r="E273" s="83"/>
      <c r="F273" s="83"/>
      <c r="G273" s="83" t="s">
        <v>410</v>
      </c>
      <c r="H273" s="371"/>
      <c r="I273" s="83"/>
      <c r="J273" s="371"/>
      <c r="K273" s="254"/>
      <c r="L273" s="254"/>
      <c r="M273" s="82"/>
      <c r="N273" s="482">
        <v>2012</v>
      </c>
      <c r="O273" s="254"/>
      <c r="P273" s="254"/>
      <c r="Q273" s="254"/>
      <c r="R273" s="254"/>
      <c r="S273" s="254"/>
      <c r="T273" s="82" t="s">
        <v>81</v>
      </c>
      <c r="U273" s="83" t="s">
        <v>418</v>
      </c>
      <c r="V273" s="83" t="s">
        <v>419</v>
      </c>
      <c r="W273" s="83" t="s">
        <v>420</v>
      </c>
      <c r="X273" s="83"/>
      <c r="Y273" s="83"/>
      <c r="Z273" s="254"/>
      <c r="AA273" s="254"/>
      <c r="AB273" s="254"/>
      <c r="AC273" s="254"/>
      <c r="AD273" s="254"/>
      <c r="AE273" s="254"/>
      <c r="AF273" s="254"/>
      <c r="AG273" s="254"/>
      <c r="AH273" s="254"/>
      <c r="AI273" s="254"/>
      <c r="AJ273" s="254"/>
      <c r="AK273" s="83" t="s">
        <v>420</v>
      </c>
      <c r="AL273" s="82" t="s">
        <v>81</v>
      </c>
      <c r="AM273" s="482">
        <v>2012</v>
      </c>
      <c r="AN273" s="254"/>
      <c r="AO273" s="254"/>
      <c r="AP273" s="254"/>
      <c r="AQ273" s="96">
        <v>102088400.2</v>
      </c>
      <c r="AR273" s="83" t="s">
        <v>421</v>
      </c>
      <c r="AS273" s="257"/>
      <c r="AT273" s="83" t="s">
        <v>645</v>
      </c>
      <c r="AU273" s="83" t="s">
        <v>736</v>
      </c>
      <c r="AV273" s="83" t="s">
        <v>421</v>
      </c>
      <c r="AW273" s="86"/>
      <c r="AX273" s="185"/>
      <c r="AY273" s="185"/>
      <c r="BD273" s="401"/>
      <c r="BE273" s="401"/>
    </row>
    <row r="274" spans="1:57" ht="30" hidden="1" x14ac:dyDescent="0.2">
      <c r="A274" s="83"/>
      <c r="B274" s="68"/>
      <c r="C274" s="83"/>
      <c r="D274" s="271" t="s">
        <v>732</v>
      </c>
      <c r="E274" s="83"/>
      <c r="F274" s="83"/>
      <c r="G274" s="83" t="s">
        <v>410</v>
      </c>
      <c r="H274" s="371"/>
      <c r="I274" s="83"/>
      <c r="J274" s="371"/>
      <c r="K274" s="254"/>
      <c r="L274" s="254"/>
      <c r="M274" s="82"/>
      <c r="N274" s="482">
        <v>2012</v>
      </c>
      <c r="O274" s="254"/>
      <c r="P274" s="254"/>
      <c r="Q274" s="254"/>
      <c r="R274" s="254"/>
      <c r="S274" s="254"/>
      <c r="T274" s="83" t="s">
        <v>81</v>
      </c>
      <c r="U274" s="83" t="s">
        <v>418</v>
      </c>
      <c r="V274" s="83" t="s">
        <v>419</v>
      </c>
      <c r="W274" s="83" t="s">
        <v>420</v>
      </c>
      <c r="X274" s="83"/>
      <c r="Y274" s="83"/>
      <c r="Z274" s="254"/>
      <c r="AA274" s="254"/>
      <c r="AB274" s="254"/>
      <c r="AC274" s="254"/>
      <c r="AD274" s="254"/>
      <c r="AE274" s="254"/>
      <c r="AF274" s="254"/>
      <c r="AG274" s="254"/>
      <c r="AH274" s="254"/>
      <c r="AI274" s="254"/>
      <c r="AJ274" s="254"/>
      <c r="AK274" s="83" t="s">
        <v>420</v>
      </c>
      <c r="AL274" s="83" t="s">
        <v>81</v>
      </c>
      <c r="AM274" s="482">
        <v>2012</v>
      </c>
      <c r="AN274" s="254"/>
      <c r="AO274" s="254"/>
      <c r="AP274" s="254"/>
      <c r="AQ274" s="96">
        <v>433674400.19999999</v>
      </c>
      <c r="AR274" s="83" t="s">
        <v>421</v>
      </c>
      <c r="AS274" s="257"/>
      <c r="AT274" s="83" t="s">
        <v>645</v>
      </c>
      <c r="AU274" s="83" t="s">
        <v>737</v>
      </c>
      <c r="AV274" s="83" t="s">
        <v>421</v>
      </c>
      <c r="AW274" s="86"/>
      <c r="AX274" s="185"/>
      <c r="AY274" s="185"/>
      <c r="BD274" s="401"/>
      <c r="BE274" s="401"/>
    </row>
    <row r="275" spans="1:57" ht="28.5" hidden="1" customHeight="1" x14ac:dyDescent="0.2">
      <c r="A275" s="83"/>
      <c r="B275" s="68"/>
      <c r="C275" s="83"/>
      <c r="D275" s="271" t="s">
        <v>738</v>
      </c>
      <c r="E275" s="83"/>
      <c r="F275" s="83"/>
      <c r="G275" s="83" t="s">
        <v>410</v>
      </c>
      <c r="H275" s="371"/>
      <c r="I275" s="83"/>
      <c r="J275" s="371"/>
      <c r="K275" s="254"/>
      <c r="L275" s="254"/>
      <c r="M275" s="82"/>
      <c r="N275" s="482">
        <v>2012</v>
      </c>
      <c r="O275" s="254"/>
      <c r="P275" s="254"/>
      <c r="Q275" s="254"/>
      <c r="R275" s="254"/>
      <c r="S275" s="254"/>
      <c r="T275" s="83" t="s">
        <v>81</v>
      </c>
      <c r="U275" s="83" t="s">
        <v>418</v>
      </c>
      <c r="V275" s="83" t="s">
        <v>419</v>
      </c>
      <c r="W275" s="83" t="s">
        <v>420</v>
      </c>
      <c r="X275" s="83"/>
      <c r="Y275" s="83"/>
      <c r="Z275" s="254"/>
      <c r="AA275" s="254"/>
      <c r="AB275" s="254"/>
      <c r="AC275" s="254"/>
      <c r="AD275" s="254"/>
      <c r="AE275" s="254"/>
      <c r="AF275" s="254"/>
      <c r="AG275" s="254"/>
      <c r="AH275" s="254"/>
      <c r="AI275" s="254"/>
      <c r="AJ275" s="254"/>
      <c r="AK275" s="83" t="s">
        <v>420</v>
      </c>
      <c r="AL275" s="83" t="s">
        <v>81</v>
      </c>
      <c r="AM275" s="482">
        <v>2012</v>
      </c>
      <c r="AN275" s="254"/>
      <c r="AO275" s="254"/>
      <c r="AP275" s="254"/>
      <c r="AQ275" s="96">
        <v>230456696.66666666</v>
      </c>
      <c r="AR275" s="83" t="s">
        <v>421</v>
      </c>
      <c r="AS275" s="257"/>
      <c r="AT275" s="83" t="s">
        <v>645</v>
      </c>
      <c r="AU275" s="378" t="s">
        <v>741</v>
      </c>
      <c r="AV275" s="83" t="s">
        <v>421</v>
      </c>
      <c r="AW275" s="191"/>
      <c r="AX275" s="185"/>
      <c r="AY275" s="185"/>
      <c r="BD275" s="401"/>
      <c r="BE275" s="401"/>
    </row>
    <row r="276" spans="1:57" ht="33" hidden="1" customHeight="1" x14ac:dyDescent="0.2">
      <c r="A276" s="83"/>
      <c r="B276" s="68"/>
      <c r="C276" s="83"/>
      <c r="D276" s="271" t="s">
        <v>739</v>
      </c>
      <c r="E276" s="83"/>
      <c r="F276" s="83"/>
      <c r="G276" s="83" t="s">
        <v>410</v>
      </c>
      <c r="H276" s="371"/>
      <c r="I276" s="83"/>
      <c r="J276" s="371"/>
      <c r="K276" s="254"/>
      <c r="L276" s="254"/>
      <c r="M276" s="82"/>
      <c r="N276" s="482">
        <v>2012</v>
      </c>
      <c r="O276" s="254"/>
      <c r="P276" s="254"/>
      <c r="Q276" s="254"/>
      <c r="R276" s="254"/>
      <c r="S276" s="254"/>
      <c r="T276" s="83" t="s">
        <v>81</v>
      </c>
      <c r="U276" s="83" t="s">
        <v>418</v>
      </c>
      <c r="V276" s="83" t="s">
        <v>419</v>
      </c>
      <c r="W276" s="83" t="s">
        <v>420</v>
      </c>
      <c r="X276" s="83"/>
      <c r="Y276" s="83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83" t="s">
        <v>420</v>
      </c>
      <c r="AL276" s="83" t="s">
        <v>81</v>
      </c>
      <c r="AM276" s="482">
        <v>2012</v>
      </c>
      <c r="AN276" s="254"/>
      <c r="AO276" s="254"/>
      <c r="AP276" s="254"/>
      <c r="AQ276" s="96">
        <v>375584696.66666669</v>
      </c>
      <c r="AR276" s="83" t="s">
        <v>421</v>
      </c>
      <c r="AS276" s="257"/>
      <c r="AT276" s="83" t="s">
        <v>645</v>
      </c>
      <c r="AU276" s="378" t="s">
        <v>742</v>
      </c>
      <c r="AV276" s="83" t="s">
        <v>421</v>
      </c>
      <c r="AW276" s="191"/>
      <c r="AX276" s="185"/>
      <c r="AY276" s="185"/>
      <c r="BD276" s="401"/>
      <c r="BE276" s="401"/>
    </row>
    <row r="277" spans="1:57" ht="30" hidden="1" customHeight="1" x14ac:dyDescent="0.2">
      <c r="A277" s="83"/>
      <c r="B277" s="68"/>
      <c r="C277" s="83"/>
      <c r="D277" s="271" t="s">
        <v>740</v>
      </c>
      <c r="E277" s="83"/>
      <c r="F277" s="83"/>
      <c r="G277" s="83" t="s">
        <v>410</v>
      </c>
      <c r="H277" s="371"/>
      <c r="I277" s="83"/>
      <c r="J277" s="371"/>
      <c r="K277" s="254"/>
      <c r="L277" s="254"/>
      <c r="M277" s="82"/>
      <c r="N277" s="482">
        <v>2012</v>
      </c>
      <c r="O277" s="254"/>
      <c r="P277" s="254"/>
      <c r="Q277" s="254"/>
      <c r="R277" s="254"/>
      <c r="S277" s="254"/>
      <c r="T277" s="83" t="s">
        <v>81</v>
      </c>
      <c r="U277" s="83" t="s">
        <v>418</v>
      </c>
      <c r="V277" s="83" t="s">
        <v>419</v>
      </c>
      <c r="W277" s="83" t="s">
        <v>420</v>
      </c>
      <c r="X277" s="83"/>
      <c r="Y277" s="83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83" t="s">
        <v>420</v>
      </c>
      <c r="AL277" s="83" t="s">
        <v>81</v>
      </c>
      <c r="AM277" s="482">
        <v>2012</v>
      </c>
      <c r="AN277" s="254"/>
      <c r="AO277" s="254"/>
      <c r="AP277" s="254"/>
      <c r="AQ277" s="96">
        <v>107878696.66666667</v>
      </c>
      <c r="AR277" s="83" t="s">
        <v>421</v>
      </c>
      <c r="AS277" s="257"/>
      <c r="AT277" s="83" t="s">
        <v>645</v>
      </c>
      <c r="AU277" s="378" t="s">
        <v>743</v>
      </c>
      <c r="AV277" s="83" t="s">
        <v>421</v>
      </c>
      <c r="AW277" s="191"/>
      <c r="AX277" s="185"/>
      <c r="AY277" s="185"/>
      <c r="BD277" s="401"/>
      <c r="BE277" s="401"/>
    </row>
    <row r="278" spans="1:57" ht="27.75" hidden="1" customHeight="1" x14ac:dyDescent="0.2">
      <c r="A278" s="83"/>
      <c r="B278" s="68"/>
      <c r="C278" s="83"/>
      <c r="D278" s="271" t="s">
        <v>744</v>
      </c>
      <c r="E278" s="83"/>
      <c r="F278" s="83"/>
      <c r="G278" s="83" t="s">
        <v>410</v>
      </c>
      <c r="H278" s="371"/>
      <c r="I278" s="83"/>
      <c r="J278" s="371"/>
      <c r="K278" s="254"/>
      <c r="L278" s="254"/>
      <c r="M278" s="82"/>
      <c r="N278" s="482">
        <v>2012</v>
      </c>
      <c r="O278" s="254"/>
      <c r="P278" s="254"/>
      <c r="Q278" s="254"/>
      <c r="R278" s="254"/>
      <c r="S278" s="254"/>
      <c r="T278" s="83" t="s">
        <v>81</v>
      </c>
      <c r="U278" s="83" t="s">
        <v>418</v>
      </c>
      <c r="V278" s="83" t="s">
        <v>419</v>
      </c>
      <c r="W278" s="83" t="s">
        <v>420</v>
      </c>
      <c r="X278" s="83"/>
      <c r="Y278" s="83"/>
      <c r="Z278" s="254"/>
      <c r="AA278" s="254"/>
      <c r="AB278" s="254"/>
      <c r="AC278" s="254"/>
      <c r="AD278" s="254"/>
      <c r="AE278" s="254"/>
      <c r="AF278" s="254"/>
      <c r="AG278" s="254"/>
      <c r="AH278" s="254"/>
      <c r="AI278" s="254"/>
      <c r="AJ278" s="254"/>
      <c r="AK278" s="83" t="s">
        <v>420</v>
      </c>
      <c r="AL278" s="83" t="s">
        <v>81</v>
      </c>
      <c r="AM278" s="482">
        <v>2012</v>
      </c>
      <c r="AN278" s="254"/>
      <c r="AO278" s="254"/>
      <c r="AP278" s="254"/>
      <c r="AQ278" s="96">
        <v>61260000</v>
      </c>
      <c r="AR278" s="83" t="s">
        <v>421</v>
      </c>
      <c r="AS278" s="257"/>
      <c r="AT278" s="83" t="s">
        <v>645</v>
      </c>
      <c r="AU278" s="378" t="s">
        <v>747</v>
      </c>
      <c r="AV278" s="83" t="s">
        <v>421</v>
      </c>
      <c r="AW278" s="191"/>
      <c r="AX278" s="185"/>
      <c r="AY278" s="185"/>
      <c r="BD278" s="401"/>
      <c r="BE278" s="401"/>
    </row>
    <row r="279" spans="1:57" ht="24" hidden="1" customHeight="1" x14ac:dyDescent="0.2">
      <c r="A279" s="83"/>
      <c r="B279" s="68"/>
      <c r="C279" s="83"/>
      <c r="D279" s="271" t="s">
        <v>746</v>
      </c>
      <c r="E279" s="83"/>
      <c r="F279" s="83"/>
      <c r="G279" s="83" t="s">
        <v>410</v>
      </c>
      <c r="H279" s="371"/>
      <c r="I279" s="83"/>
      <c r="J279" s="371"/>
      <c r="K279" s="254"/>
      <c r="L279" s="254"/>
      <c r="M279" s="82"/>
      <c r="N279" s="482">
        <v>2012</v>
      </c>
      <c r="O279" s="254"/>
      <c r="P279" s="254"/>
      <c r="Q279" s="254"/>
      <c r="R279" s="254"/>
      <c r="S279" s="254"/>
      <c r="T279" s="83" t="s">
        <v>81</v>
      </c>
      <c r="U279" s="83" t="s">
        <v>418</v>
      </c>
      <c r="V279" s="83" t="s">
        <v>419</v>
      </c>
      <c r="W279" s="83" t="s">
        <v>420</v>
      </c>
      <c r="X279" s="83"/>
      <c r="Y279" s="83"/>
      <c r="Z279" s="254"/>
      <c r="AA279" s="254"/>
      <c r="AB279" s="254"/>
      <c r="AC279" s="254"/>
      <c r="AD279" s="254"/>
      <c r="AE279" s="254"/>
      <c r="AF279" s="254"/>
      <c r="AG279" s="254"/>
      <c r="AH279" s="254"/>
      <c r="AI279" s="254"/>
      <c r="AJ279" s="254"/>
      <c r="AK279" s="83" t="s">
        <v>420</v>
      </c>
      <c r="AL279" s="83" t="s">
        <v>81</v>
      </c>
      <c r="AM279" s="482">
        <v>2012</v>
      </c>
      <c r="AN279" s="254"/>
      <c r="AO279" s="254"/>
      <c r="AP279" s="254"/>
      <c r="AQ279" s="96">
        <v>61360000</v>
      </c>
      <c r="AR279" s="83" t="s">
        <v>421</v>
      </c>
      <c r="AS279" s="257"/>
      <c r="AT279" s="83" t="s">
        <v>645</v>
      </c>
      <c r="AU279" s="378" t="s">
        <v>749</v>
      </c>
      <c r="AV279" s="83" t="s">
        <v>421</v>
      </c>
      <c r="AW279" s="191"/>
      <c r="AX279" s="185"/>
      <c r="AY279" s="185"/>
      <c r="BD279" s="401"/>
      <c r="BE279" s="401"/>
    </row>
    <row r="280" spans="1:57" ht="35.25" hidden="1" customHeight="1" x14ac:dyDescent="0.2">
      <c r="A280" s="83"/>
      <c r="B280" s="68"/>
      <c r="C280" s="83"/>
      <c r="D280" s="379" t="s">
        <v>750</v>
      </c>
      <c r="E280" s="83"/>
      <c r="F280" s="83"/>
      <c r="G280" s="83" t="s">
        <v>410</v>
      </c>
      <c r="H280" s="371"/>
      <c r="I280" s="83"/>
      <c r="J280" s="371"/>
      <c r="K280" s="254"/>
      <c r="L280" s="254"/>
      <c r="M280" s="82"/>
      <c r="N280" s="482">
        <v>2012</v>
      </c>
      <c r="O280" s="254"/>
      <c r="P280" s="254"/>
      <c r="Q280" s="254"/>
      <c r="R280" s="254"/>
      <c r="S280" s="254"/>
      <c r="T280" s="83" t="s">
        <v>81</v>
      </c>
      <c r="U280" s="83" t="s">
        <v>418</v>
      </c>
      <c r="V280" s="83" t="s">
        <v>419</v>
      </c>
      <c r="W280" s="83" t="s">
        <v>420</v>
      </c>
      <c r="X280" s="83"/>
      <c r="Y280" s="83"/>
      <c r="Z280" s="254"/>
      <c r="AA280" s="254"/>
      <c r="AB280" s="254"/>
      <c r="AC280" s="254"/>
      <c r="AD280" s="254"/>
      <c r="AE280" s="254"/>
      <c r="AF280" s="254"/>
      <c r="AG280" s="254"/>
      <c r="AH280" s="254"/>
      <c r="AI280" s="254"/>
      <c r="AJ280" s="254"/>
      <c r="AK280" s="83" t="s">
        <v>420</v>
      </c>
      <c r="AL280" s="83" t="s">
        <v>81</v>
      </c>
      <c r="AM280" s="482">
        <v>2012</v>
      </c>
      <c r="AN280" s="254"/>
      <c r="AO280" s="254"/>
      <c r="AP280" s="254"/>
      <c r="AQ280" s="96">
        <v>483226415</v>
      </c>
      <c r="AR280" s="83" t="s">
        <v>421</v>
      </c>
      <c r="AS280" s="257"/>
      <c r="AT280" s="83" t="s">
        <v>753</v>
      </c>
      <c r="AU280" s="83" t="s">
        <v>752</v>
      </c>
      <c r="AV280" s="83" t="s">
        <v>421</v>
      </c>
      <c r="AW280" s="191"/>
      <c r="AX280" s="185"/>
      <c r="AY280" s="185"/>
      <c r="BD280" s="401"/>
      <c r="BE280" s="401"/>
    </row>
    <row r="281" spans="1:57" hidden="1" x14ac:dyDescent="0.2">
      <c r="A281" s="83"/>
      <c r="B281" s="68"/>
      <c r="C281" s="83"/>
      <c r="D281" s="372"/>
      <c r="E281" s="83"/>
      <c r="F281" s="83"/>
      <c r="G281" s="83"/>
      <c r="H281" s="371"/>
      <c r="I281" s="83"/>
      <c r="J281" s="371"/>
      <c r="K281" s="254"/>
      <c r="L281" s="254"/>
      <c r="M281" s="82"/>
      <c r="N281" s="482"/>
      <c r="O281" s="254"/>
      <c r="P281" s="254"/>
      <c r="Q281" s="254"/>
      <c r="R281" s="254"/>
      <c r="S281" s="254"/>
      <c r="T281" s="82"/>
      <c r="U281" s="83"/>
      <c r="V281" s="83"/>
      <c r="W281" s="83"/>
      <c r="X281" s="83"/>
      <c r="Y281" s="83"/>
      <c r="Z281" s="254"/>
      <c r="AA281" s="254"/>
      <c r="AB281" s="254"/>
      <c r="AC281" s="254"/>
      <c r="AD281" s="254"/>
      <c r="AE281" s="254"/>
      <c r="AF281" s="254"/>
      <c r="AG281" s="254"/>
      <c r="AH281" s="254"/>
      <c r="AI281" s="254"/>
      <c r="AJ281" s="254"/>
      <c r="AK281" s="83"/>
      <c r="AL281" s="82"/>
      <c r="AM281" s="482"/>
      <c r="AN281" s="254"/>
      <c r="AO281" s="254"/>
      <c r="AP281" s="254"/>
      <c r="AQ281" s="96"/>
      <c r="AR281" s="83"/>
      <c r="AS281" s="257"/>
      <c r="AT281" s="83"/>
      <c r="AU281" s="255"/>
      <c r="AV281" s="83"/>
      <c r="AW281" s="191"/>
      <c r="AX281" s="185"/>
      <c r="AY281" s="185"/>
      <c r="BE281" s="401">
        <v>61360000</v>
      </c>
    </row>
    <row r="282" spans="1:57" hidden="1" x14ac:dyDescent="0.2">
      <c r="A282" s="83"/>
      <c r="B282" s="68"/>
      <c r="C282" s="89"/>
      <c r="D282" s="68"/>
      <c r="E282" s="89"/>
      <c r="F282" s="68"/>
      <c r="G282" s="68"/>
      <c r="H282" s="68"/>
      <c r="I282" s="68"/>
      <c r="J282" s="68"/>
      <c r="K282" s="68"/>
      <c r="L282" s="68"/>
      <c r="M282" s="89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254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89"/>
      <c r="AS282" s="68"/>
      <c r="AT282" s="89"/>
      <c r="AU282" s="68"/>
      <c r="AV282" s="89"/>
      <c r="AW282" s="220"/>
      <c r="AX282" s="7"/>
      <c r="AY282" s="7"/>
      <c r="BE282" s="401">
        <v>483226415</v>
      </c>
    </row>
    <row r="283" spans="1:57" hidden="1" x14ac:dyDescent="0.2">
      <c r="A283" s="83" t="s">
        <v>541</v>
      </c>
      <c r="B283" s="276" t="s">
        <v>542</v>
      </c>
      <c r="C283" s="89"/>
      <c r="D283" s="68"/>
      <c r="E283" s="89"/>
      <c r="F283" s="68"/>
      <c r="G283" s="68"/>
      <c r="H283" s="68"/>
      <c r="I283" s="68"/>
      <c r="J283" s="68"/>
      <c r="K283" s="68"/>
      <c r="L283" s="68"/>
      <c r="M283" s="89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89"/>
      <c r="AS283" s="68"/>
      <c r="AT283" s="89"/>
      <c r="AU283" s="68"/>
      <c r="AV283" s="89"/>
      <c r="AW283" s="220"/>
      <c r="AX283" s="7"/>
      <c r="AY283" s="7"/>
    </row>
    <row r="284" spans="1:57" hidden="1" x14ac:dyDescent="0.2">
      <c r="A284" s="83"/>
      <c r="B284" s="68" t="s">
        <v>407</v>
      </c>
      <c r="C284" s="83" t="s">
        <v>72</v>
      </c>
      <c r="D284" s="83" t="s">
        <v>72</v>
      </c>
      <c r="E284" s="83" t="s">
        <v>72</v>
      </c>
      <c r="F284" s="83" t="s">
        <v>72</v>
      </c>
      <c r="G284" s="83" t="s">
        <v>72</v>
      </c>
      <c r="H284" s="83" t="s">
        <v>72</v>
      </c>
      <c r="I284" s="83" t="s">
        <v>72</v>
      </c>
      <c r="J284" s="83" t="s">
        <v>72</v>
      </c>
      <c r="K284" s="83" t="s">
        <v>72</v>
      </c>
      <c r="L284" s="83" t="s">
        <v>72</v>
      </c>
      <c r="M284" s="83" t="s">
        <v>72</v>
      </c>
      <c r="N284" s="83" t="s">
        <v>72</v>
      </c>
      <c r="O284" s="83" t="s">
        <v>72</v>
      </c>
      <c r="P284" s="83" t="s">
        <v>72</v>
      </c>
      <c r="Q284" s="83" t="s">
        <v>72</v>
      </c>
      <c r="R284" s="83" t="s">
        <v>72</v>
      </c>
      <c r="S284" s="83" t="s">
        <v>72</v>
      </c>
      <c r="T284" s="83" t="s">
        <v>72</v>
      </c>
      <c r="U284" s="83" t="s">
        <v>72</v>
      </c>
      <c r="V284" s="83" t="s">
        <v>72</v>
      </c>
      <c r="W284" s="83" t="s">
        <v>72</v>
      </c>
      <c r="X284" s="83" t="s">
        <v>72</v>
      </c>
      <c r="Y284" s="83" t="s">
        <v>72</v>
      </c>
      <c r="Z284" s="83" t="s">
        <v>72</v>
      </c>
      <c r="AA284" s="83" t="s">
        <v>72</v>
      </c>
      <c r="AB284" s="83" t="s">
        <v>72</v>
      </c>
      <c r="AC284" s="83" t="s">
        <v>72</v>
      </c>
      <c r="AD284" s="83" t="s">
        <v>72</v>
      </c>
      <c r="AE284" s="83" t="s">
        <v>72</v>
      </c>
      <c r="AF284" s="83" t="s">
        <v>72</v>
      </c>
      <c r="AG284" s="83" t="s">
        <v>72</v>
      </c>
      <c r="AH284" s="83" t="s">
        <v>72</v>
      </c>
      <c r="AI284" s="83" t="s">
        <v>72</v>
      </c>
      <c r="AJ284" s="83" t="s">
        <v>72</v>
      </c>
      <c r="AK284" s="83" t="s">
        <v>72</v>
      </c>
      <c r="AL284" s="83" t="s">
        <v>72</v>
      </c>
      <c r="AM284" s="83" t="s">
        <v>72</v>
      </c>
      <c r="AN284" s="83" t="s">
        <v>72</v>
      </c>
      <c r="AO284" s="83" t="s">
        <v>72</v>
      </c>
      <c r="AP284" s="83" t="s">
        <v>72</v>
      </c>
      <c r="AQ284" s="83" t="s">
        <v>72</v>
      </c>
      <c r="AR284" s="83" t="s">
        <v>72</v>
      </c>
      <c r="AS284" s="83" t="s">
        <v>72</v>
      </c>
      <c r="AT284" s="83" t="s">
        <v>72</v>
      </c>
      <c r="AU284" s="83" t="s">
        <v>72</v>
      </c>
      <c r="AV284" s="83" t="s">
        <v>72</v>
      </c>
      <c r="AW284" s="86" t="s">
        <v>72</v>
      </c>
      <c r="AX284" s="86" t="s">
        <v>72</v>
      </c>
      <c r="AY284" s="86" t="s">
        <v>72</v>
      </c>
    </row>
    <row r="285" spans="1:57" hidden="1" x14ac:dyDescent="0.2">
      <c r="A285" s="83"/>
      <c r="B285" s="276"/>
      <c r="C285" s="82"/>
      <c r="D285" s="254"/>
      <c r="E285" s="82"/>
      <c r="F285" s="254"/>
      <c r="G285" s="254"/>
      <c r="H285" s="254"/>
      <c r="I285" s="254"/>
      <c r="J285" s="254"/>
      <c r="K285" s="254"/>
      <c r="L285" s="254"/>
      <c r="M285" s="82"/>
      <c r="N285" s="254"/>
      <c r="O285" s="254"/>
      <c r="P285" s="254"/>
      <c r="Q285" s="254"/>
      <c r="R285" s="254"/>
      <c r="S285" s="254"/>
      <c r="T285" s="254"/>
      <c r="U285" s="254"/>
      <c r="V285" s="254"/>
      <c r="W285" s="254"/>
      <c r="X285" s="254"/>
      <c r="Y285" s="254"/>
      <c r="Z285" s="254"/>
      <c r="AA285" s="254"/>
      <c r="AB285" s="254"/>
      <c r="AC285" s="254"/>
      <c r="AD285" s="254"/>
      <c r="AE285" s="254"/>
      <c r="AF285" s="254"/>
      <c r="AG285" s="254"/>
      <c r="AH285" s="254"/>
      <c r="AI285" s="254"/>
      <c r="AJ285" s="254"/>
      <c r="AK285" s="254"/>
      <c r="AL285" s="254"/>
      <c r="AM285" s="254"/>
      <c r="AN285" s="254"/>
      <c r="AO285" s="254"/>
      <c r="AP285" s="254"/>
      <c r="AQ285" s="254"/>
      <c r="AR285" s="82"/>
      <c r="AS285" s="254"/>
      <c r="AT285" s="82"/>
      <c r="AU285" s="254"/>
      <c r="AV285" s="82"/>
      <c r="AW285" s="215"/>
      <c r="AX285" s="4"/>
      <c r="AY285" s="4"/>
    </row>
    <row r="286" spans="1:57" hidden="1" x14ac:dyDescent="0.2">
      <c r="A286" s="83" t="s">
        <v>543</v>
      </c>
      <c r="B286" s="373" t="s">
        <v>544</v>
      </c>
      <c r="C286" s="82"/>
      <c r="D286" s="254"/>
      <c r="E286" s="82"/>
      <c r="F286" s="254"/>
      <c r="G286" s="254"/>
      <c r="H286" s="254"/>
      <c r="I286" s="254"/>
      <c r="J286" s="254"/>
      <c r="K286" s="254"/>
      <c r="L286" s="254"/>
      <c r="M286" s="82"/>
      <c r="N286" s="254"/>
      <c r="O286" s="254"/>
      <c r="P286" s="254"/>
      <c r="Q286" s="254"/>
      <c r="R286" s="254"/>
      <c r="S286" s="254"/>
      <c r="T286" s="254"/>
      <c r="U286" s="254"/>
      <c r="V286" s="254"/>
      <c r="W286" s="254"/>
      <c r="X286" s="254"/>
      <c r="Y286" s="254"/>
      <c r="Z286" s="254"/>
      <c r="AA286" s="254"/>
      <c r="AB286" s="254"/>
      <c r="AC286" s="254"/>
      <c r="AD286" s="254"/>
      <c r="AE286" s="254"/>
      <c r="AF286" s="254"/>
      <c r="AG286" s="254"/>
      <c r="AH286" s="254"/>
      <c r="AI286" s="254"/>
      <c r="AJ286" s="254"/>
      <c r="AK286" s="254"/>
      <c r="AL286" s="254"/>
      <c r="AM286" s="254"/>
      <c r="AN286" s="254"/>
      <c r="AO286" s="254"/>
      <c r="AP286" s="254"/>
      <c r="AQ286" s="275">
        <f>SUM(AQ287,AQ290,AQ293,AQ312)</f>
        <v>3102755611.0710354</v>
      </c>
      <c r="AR286" s="82"/>
      <c r="AS286" s="254"/>
      <c r="AT286" s="82"/>
      <c r="AU286" s="254"/>
      <c r="AV286" s="82"/>
      <c r="AW286" s="215"/>
      <c r="AX286" s="4"/>
      <c r="AY286" s="4"/>
    </row>
    <row r="287" spans="1:57" hidden="1" x14ac:dyDescent="0.2">
      <c r="A287" s="83" t="s">
        <v>545</v>
      </c>
      <c r="B287" s="276" t="s">
        <v>546</v>
      </c>
      <c r="C287" s="82"/>
      <c r="D287" s="254"/>
      <c r="E287" s="82"/>
      <c r="F287" s="254"/>
      <c r="G287" s="254"/>
      <c r="H287" s="254"/>
      <c r="I287" s="254"/>
      <c r="J287" s="254"/>
      <c r="K287" s="254"/>
      <c r="L287" s="254"/>
      <c r="M287" s="82"/>
      <c r="N287" s="254"/>
      <c r="O287" s="254"/>
      <c r="P287" s="254"/>
      <c r="Q287" s="254"/>
      <c r="R287" s="254"/>
      <c r="S287" s="254"/>
      <c r="T287" s="254"/>
      <c r="U287" s="254"/>
      <c r="V287" s="254"/>
      <c r="W287" s="254"/>
      <c r="X287" s="254"/>
      <c r="Y287" s="254"/>
      <c r="Z287" s="254"/>
      <c r="AA287" s="254"/>
      <c r="AB287" s="254"/>
      <c r="AC287" s="254"/>
      <c r="AD287" s="254"/>
      <c r="AE287" s="254"/>
      <c r="AF287" s="254"/>
      <c r="AG287" s="254"/>
      <c r="AH287" s="254"/>
      <c r="AI287" s="254"/>
      <c r="AJ287" s="254"/>
      <c r="AK287" s="254"/>
      <c r="AL287" s="254"/>
      <c r="AM287" s="254"/>
      <c r="AN287" s="254"/>
      <c r="AO287" s="254"/>
      <c r="AP287" s="254"/>
      <c r="AQ287" s="254"/>
      <c r="AR287" s="82"/>
      <c r="AS287" s="254"/>
      <c r="AT287" s="82"/>
      <c r="AU287" s="254"/>
      <c r="AV287" s="82"/>
      <c r="AW287" s="215"/>
      <c r="AX287" s="4"/>
      <c r="AY287" s="4"/>
    </row>
    <row r="288" spans="1:57" hidden="1" x14ac:dyDescent="0.2">
      <c r="A288" s="83"/>
      <c r="B288" s="68" t="s">
        <v>547</v>
      </c>
      <c r="C288" s="83" t="s">
        <v>72</v>
      </c>
      <c r="D288" s="83" t="s">
        <v>72</v>
      </c>
      <c r="E288" s="83" t="s">
        <v>72</v>
      </c>
      <c r="F288" s="83" t="s">
        <v>72</v>
      </c>
      <c r="G288" s="83" t="s">
        <v>72</v>
      </c>
      <c r="H288" s="83" t="s">
        <v>72</v>
      </c>
      <c r="I288" s="83" t="s">
        <v>72</v>
      </c>
      <c r="J288" s="83" t="s">
        <v>72</v>
      </c>
      <c r="K288" s="83" t="s">
        <v>72</v>
      </c>
      <c r="L288" s="83" t="s">
        <v>72</v>
      </c>
      <c r="M288" s="83" t="s">
        <v>72</v>
      </c>
      <c r="N288" s="83" t="s">
        <v>72</v>
      </c>
      <c r="O288" s="83" t="s">
        <v>72</v>
      </c>
      <c r="P288" s="83" t="s">
        <v>72</v>
      </c>
      <c r="Q288" s="83" t="s">
        <v>72</v>
      </c>
      <c r="R288" s="83" t="s">
        <v>72</v>
      </c>
      <c r="S288" s="83" t="s">
        <v>72</v>
      </c>
      <c r="T288" s="83" t="s">
        <v>72</v>
      </c>
      <c r="U288" s="83" t="s">
        <v>72</v>
      </c>
      <c r="V288" s="83" t="s">
        <v>72</v>
      </c>
      <c r="W288" s="83" t="s">
        <v>72</v>
      </c>
      <c r="X288" s="83" t="s">
        <v>72</v>
      </c>
      <c r="Y288" s="83" t="s">
        <v>72</v>
      </c>
      <c r="Z288" s="83" t="s">
        <v>72</v>
      </c>
      <c r="AA288" s="83" t="s">
        <v>72</v>
      </c>
      <c r="AB288" s="83" t="s">
        <v>72</v>
      </c>
      <c r="AC288" s="83" t="s">
        <v>72</v>
      </c>
      <c r="AD288" s="83" t="s">
        <v>72</v>
      </c>
      <c r="AE288" s="83" t="s">
        <v>72</v>
      </c>
      <c r="AF288" s="83" t="s">
        <v>72</v>
      </c>
      <c r="AG288" s="83" t="s">
        <v>72</v>
      </c>
      <c r="AH288" s="83" t="s">
        <v>72</v>
      </c>
      <c r="AI288" s="83" t="s">
        <v>72</v>
      </c>
      <c r="AJ288" s="83" t="s">
        <v>72</v>
      </c>
      <c r="AK288" s="83" t="s">
        <v>72</v>
      </c>
      <c r="AL288" s="83" t="s">
        <v>72</v>
      </c>
      <c r="AM288" s="83" t="s">
        <v>72</v>
      </c>
      <c r="AN288" s="83" t="s">
        <v>72</v>
      </c>
      <c r="AO288" s="83" t="s">
        <v>72</v>
      </c>
      <c r="AP288" s="83" t="s">
        <v>72</v>
      </c>
      <c r="AQ288" s="83" t="s">
        <v>72</v>
      </c>
      <c r="AR288" s="83" t="s">
        <v>72</v>
      </c>
      <c r="AS288" s="83" t="s">
        <v>72</v>
      </c>
      <c r="AT288" s="83" t="s">
        <v>72</v>
      </c>
      <c r="AU288" s="83" t="s">
        <v>72</v>
      </c>
      <c r="AV288" s="83" t="s">
        <v>72</v>
      </c>
      <c r="AW288" s="86" t="s">
        <v>72</v>
      </c>
      <c r="AX288" s="86" t="s">
        <v>72</v>
      </c>
      <c r="AY288" s="86" t="s">
        <v>72</v>
      </c>
    </row>
    <row r="289" spans="1:51" hidden="1" x14ac:dyDescent="0.2">
      <c r="A289" s="83"/>
      <c r="B289" s="276"/>
      <c r="C289" s="89"/>
      <c r="D289" s="68"/>
      <c r="E289" s="89"/>
      <c r="F289" s="68"/>
      <c r="G289" s="68"/>
      <c r="H289" s="68"/>
      <c r="I289" s="68"/>
      <c r="J289" s="68"/>
      <c r="K289" s="83"/>
      <c r="L289" s="83"/>
      <c r="M289" s="83"/>
      <c r="N289" s="68"/>
      <c r="O289" s="83"/>
      <c r="P289" s="83"/>
      <c r="Q289" s="83"/>
      <c r="R289" s="83"/>
      <c r="S289" s="83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89"/>
      <c r="AS289" s="68"/>
      <c r="AT289" s="89"/>
      <c r="AU289" s="68"/>
      <c r="AV289" s="89"/>
      <c r="AW289" s="220"/>
      <c r="AX289" s="7"/>
      <c r="AY289" s="7"/>
    </row>
    <row r="290" spans="1:51" hidden="1" x14ac:dyDescent="0.2">
      <c r="A290" s="83" t="s">
        <v>548</v>
      </c>
      <c r="B290" s="276" t="s">
        <v>549</v>
      </c>
      <c r="C290" s="89"/>
      <c r="D290" s="68"/>
      <c r="E290" s="89"/>
      <c r="F290" s="68"/>
      <c r="G290" s="68"/>
      <c r="H290" s="68"/>
      <c r="I290" s="68"/>
      <c r="J290" s="68"/>
      <c r="K290" s="68"/>
      <c r="L290" s="68"/>
      <c r="M290" s="89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89"/>
      <c r="AS290" s="68"/>
      <c r="AT290" s="89"/>
      <c r="AU290" s="68"/>
      <c r="AV290" s="89"/>
      <c r="AW290" s="220"/>
      <c r="AX290" s="7"/>
      <c r="AY290" s="7"/>
    </row>
    <row r="291" spans="1:51" hidden="1" x14ac:dyDescent="0.2">
      <c r="A291" s="83"/>
      <c r="B291" s="68" t="s">
        <v>547</v>
      </c>
      <c r="C291" s="83" t="s">
        <v>72</v>
      </c>
      <c r="D291" s="83" t="s">
        <v>72</v>
      </c>
      <c r="E291" s="83" t="s">
        <v>72</v>
      </c>
      <c r="F291" s="83" t="s">
        <v>72</v>
      </c>
      <c r="G291" s="83" t="s">
        <v>72</v>
      </c>
      <c r="H291" s="83" t="s">
        <v>72</v>
      </c>
      <c r="I291" s="83" t="s">
        <v>72</v>
      </c>
      <c r="J291" s="83" t="s">
        <v>72</v>
      </c>
      <c r="K291" s="83" t="s">
        <v>72</v>
      </c>
      <c r="L291" s="83" t="s">
        <v>72</v>
      </c>
      <c r="M291" s="83" t="s">
        <v>72</v>
      </c>
      <c r="N291" s="83" t="s">
        <v>72</v>
      </c>
      <c r="O291" s="83" t="s">
        <v>72</v>
      </c>
      <c r="P291" s="83" t="s">
        <v>72</v>
      </c>
      <c r="Q291" s="83" t="s">
        <v>72</v>
      </c>
      <c r="R291" s="83" t="s">
        <v>72</v>
      </c>
      <c r="S291" s="83" t="s">
        <v>72</v>
      </c>
      <c r="T291" s="83" t="s">
        <v>72</v>
      </c>
      <c r="U291" s="83" t="s">
        <v>72</v>
      </c>
      <c r="V291" s="83" t="s">
        <v>72</v>
      </c>
      <c r="W291" s="83" t="s">
        <v>72</v>
      </c>
      <c r="X291" s="83" t="s">
        <v>72</v>
      </c>
      <c r="Y291" s="83" t="s">
        <v>72</v>
      </c>
      <c r="Z291" s="83" t="s">
        <v>72</v>
      </c>
      <c r="AA291" s="83" t="s">
        <v>72</v>
      </c>
      <c r="AB291" s="83" t="s">
        <v>72</v>
      </c>
      <c r="AC291" s="83" t="s">
        <v>72</v>
      </c>
      <c r="AD291" s="83" t="s">
        <v>72</v>
      </c>
      <c r="AE291" s="83" t="s">
        <v>72</v>
      </c>
      <c r="AF291" s="83" t="s">
        <v>72</v>
      </c>
      <c r="AG291" s="83" t="s">
        <v>72</v>
      </c>
      <c r="AH291" s="83" t="s">
        <v>72</v>
      </c>
      <c r="AI291" s="83" t="s">
        <v>72</v>
      </c>
      <c r="AJ291" s="83" t="s">
        <v>72</v>
      </c>
      <c r="AK291" s="83" t="s">
        <v>72</v>
      </c>
      <c r="AL291" s="83" t="s">
        <v>72</v>
      </c>
      <c r="AM291" s="83" t="s">
        <v>72</v>
      </c>
      <c r="AN291" s="83" t="s">
        <v>72</v>
      </c>
      <c r="AO291" s="83" t="s">
        <v>72</v>
      </c>
      <c r="AP291" s="83" t="s">
        <v>72</v>
      </c>
      <c r="AQ291" s="83" t="s">
        <v>72</v>
      </c>
      <c r="AR291" s="83" t="s">
        <v>72</v>
      </c>
      <c r="AS291" s="83" t="s">
        <v>72</v>
      </c>
      <c r="AT291" s="83" t="s">
        <v>72</v>
      </c>
      <c r="AU291" s="83" t="s">
        <v>72</v>
      </c>
      <c r="AV291" s="83" t="s">
        <v>72</v>
      </c>
      <c r="AW291" s="86" t="s">
        <v>72</v>
      </c>
      <c r="AX291" s="86" t="s">
        <v>72</v>
      </c>
      <c r="AY291" s="86" t="s">
        <v>72</v>
      </c>
    </row>
    <row r="292" spans="1:51" hidden="1" x14ac:dyDescent="0.2">
      <c r="A292" s="83"/>
      <c r="B292" s="276"/>
      <c r="C292" s="482"/>
      <c r="D292" s="276"/>
      <c r="E292" s="482"/>
      <c r="F292" s="276"/>
      <c r="G292" s="276"/>
      <c r="H292" s="276"/>
      <c r="I292" s="276"/>
      <c r="J292" s="276"/>
      <c r="K292" s="276"/>
      <c r="L292" s="276"/>
      <c r="M292" s="482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  <c r="AA292" s="276"/>
      <c r="AB292" s="276"/>
      <c r="AC292" s="276"/>
      <c r="AD292" s="276"/>
      <c r="AE292" s="276"/>
      <c r="AF292" s="276"/>
      <c r="AG292" s="276"/>
      <c r="AH292" s="276"/>
      <c r="AI292" s="276"/>
      <c r="AJ292" s="276"/>
      <c r="AK292" s="276"/>
      <c r="AL292" s="276"/>
      <c r="AM292" s="276"/>
      <c r="AN292" s="276"/>
      <c r="AO292" s="276"/>
      <c r="AP292" s="276"/>
      <c r="AQ292" s="276"/>
      <c r="AR292" s="482"/>
      <c r="AS292" s="276"/>
      <c r="AT292" s="482"/>
      <c r="AU292" s="276"/>
      <c r="AV292" s="482"/>
      <c r="AW292" s="360"/>
      <c r="AX292" s="8"/>
      <c r="AY292" s="8"/>
    </row>
    <row r="293" spans="1:51" ht="24" hidden="1" customHeight="1" x14ac:dyDescent="0.2">
      <c r="A293" s="83" t="s">
        <v>550</v>
      </c>
      <c r="B293" s="276" t="s">
        <v>551</v>
      </c>
      <c r="C293" s="482"/>
      <c r="D293" s="276"/>
      <c r="E293" s="482"/>
      <c r="F293" s="276"/>
      <c r="G293" s="276"/>
      <c r="H293" s="276"/>
      <c r="I293" s="276"/>
      <c r="J293" s="276"/>
      <c r="K293" s="276"/>
      <c r="L293" s="276"/>
      <c r="M293" s="482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  <c r="AA293" s="276"/>
      <c r="AB293" s="276"/>
      <c r="AC293" s="276"/>
      <c r="AD293" s="276"/>
      <c r="AE293" s="276"/>
      <c r="AF293" s="276"/>
      <c r="AG293" s="276"/>
      <c r="AH293" s="276"/>
      <c r="AI293" s="276"/>
      <c r="AJ293" s="276"/>
      <c r="AK293" s="276"/>
      <c r="AL293" s="276"/>
      <c r="AM293" s="276"/>
      <c r="AN293" s="276"/>
      <c r="AO293" s="276"/>
      <c r="AP293" s="276"/>
      <c r="AQ293" s="277">
        <f>SUM(AQ294:AQ310)</f>
        <v>1606123062.9572918</v>
      </c>
      <c r="AR293" s="482"/>
      <c r="AS293" s="276"/>
      <c r="AT293" s="482"/>
      <c r="AU293" s="276"/>
      <c r="AV293" s="482"/>
      <c r="AW293" s="360"/>
      <c r="AX293" s="8"/>
      <c r="AY293" s="8"/>
    </row>
    <row r="294" spans="1:51" ht="16" hidden="1" x14ac:dyDescent="0.2">
      <c r="A294" s="83"/>
      <c r="B294" s="68" t="s">
        <v>547</v>
      </c>
      <c r="C294" s="278" t="s">
        <v>553</v>
      </c>
      <c r="D294" s="235" t="s">
        <v>552</v>
      </c>
      <c r="E294" s="278" t="s">
        <v>553</v>
      </c>
      <c r="F294" s="278" t="s">
        <v>554</v>
      </c>
      <c r="G294" s="83"/>
      <c r="H294" s="371"/>
      <c r="I294" s="371"/>
      <c r="J294" s="371"/>
      <c r="K294" s="83" t="s">
        <v>72</v>
      </c>
      <c r="L294" s="83" t="s">
        <v>72</v>
      </c>
      <c r="M294" s="83" t="s">
        <v>72</v>
      </c>
      <c r="N294" s="83">
        <v>2007</v>
      </c>
      <c r="O294" s="83" t="s">
        <v>72</v>
      </c>
      <c r="P294" s="83" t="s">
        <v>72</v>
      </c>
      <c r="Q294" s="83" t="s">
        <v>72</v>
      </c>
      <c r="R294" s="83" t="s">
        <v>72</v>
      </c>
      <c r="S294" s="83" t="s">
        <v>72</v>
      </c>
      <c r="T294" s="83" t="s">
        <v>81</v>
      </c>
      <c r="U294" s="369"/>
      <c r="V294" s="369"/>
      <c r="W294" s="254"/>
      <c r="X294" s="369"/>
      <c r="Y294" s="369"/>
      <c r="Z294" s="369"/>
      <c r="AA294" s="254"/>
      <c r="AB294" s="254"/>
      <c r="AC294" s="254"/>
      <c r="AD294" s="254"/>
      <c r="AE294" s="254"/>
      <c r="AF294" s="254"/>
      <c r="AG294" s="254"/>
      <c r="AH294" s="254"/>
      <c r="AI294" s="254"/>
      <c r="AJ294" s="254"/>
      <c r="AK294" s="254"/>
      <c r="AL294" s="83" t="s">
        <v>81</v>
      </c>
      <c r="AM294" s="83">
        <v>2007</v>
      </c>
      <c r="AN294" s="254"/>
      <c r="AO294" s="254"/>
      <c r="AP294" s="254"/>
      <c r="AQ294" s="259">
        <v>542147500</v>
      </c>
      <c r="AR294" s="82" t="s">
        <v>421</v>
      </c>
      <c r="AS294" s="368" t="s">
        <v>72</v>
      </c>
      <c r="AT294" s="82" t="s">
        <v>652</v>
      </c>
      <c r="AU294" s="369" t="s">
        <v>683</v>
      </c>
      <c r="AV294" s="82" t="s">
        <v>421</v>
      </c>
      <c r="AW294" s="219" t="s">
        <v>509</v>
      </c>
      <c r="AX294" s="8"/>
      <c r="AY294" s="8"/>
    </row>
    <row r="295" spans="1:51" ht="16" hidden="1" x14ac:dyDescent="0.2">
      <c r="A295" s="83"/>
      <c r="B295" s="68"/>
      <c r="C295" s="83"/>
      <c r="D295" s="235" t="s">
        <v>555</v>
      </c>
      <c r="E295" s="83"/>
      <c r="F295" s="83"/>
      <c r="G295" s="278" t="s">
        <v>74</v>
      </c>
      <c r="H295" s="371"/>
      <c r="I295" s="371"/>
      <c r="J295" s="371"/>
      <c r="K295" s="83" t="s">
        <v>72</v>
      </c>
      <c r="L295" s="83" t="s">
        <v>72</v>
      </c>
      <c r="M295" s="83" t="s">
        <v>72</v>
      </c>
      <c r="N295" s="83">
        <v>2007</v>
      </c>
      <c r="O295" s="83" t="s">
        <v>72</v>
      </c>
      <c r="P295" s="83" t="s">
        <v>72</v>
      </c>
      <c r="Q295" s="83" t="s">
        <v>72</v>
      </c>
      <c r="R295" s="83" t="s">
        <v>72</v>
      </c>
      <c r="S295" s="83" t="s">
        <v>72</v>
      </c>
      <c r="T295" s="83" t="s">
        <v>81</v>
      </c>
      <c r="U295" s="369"/>
      <c r="V295" s="369"/>
      <c r="W295" s="254"/>
      <c r="X295" s="369"/>
      <c r="Y295" s="369"/>
      <c r="Z295" s="369"/>
      <c r="AA295" s="254"/>
      <c r="AB295" s="254"/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83" t="s">
        <v>81</v>
      </c>
      <c r="AM295" s="83">
        <v>2007</v>
      </c>
      <c r="AN295" s="254"/>
      <c r="AO295" s="254"/>
      <c r="AP295" s="254"/>
      <c r="AQ295" s="259">
        <v>113138009.09090909</v>
      </c>
      <c r="AR295" s="82" t="s">
        <v>421</v>
      </c>
      <c r="AS295" s="368" t="s">
        <v>72</v>
      </c>
      <c r="AT295" s="82" t="s">
        <v>652</v>
      </c>
      <c r="AU295" s="369" t="s">
        <v>683</v>
      </c>
      <c r="AV295" s="82" t="s">
        <v>421</v>
      </c>
      <c r="AW295" s="219" t="s">
        <v>509</v>
      </c>
      <c r="AX295" s="8"/>
      <c r="AY295" s="8"/>
    </row>
    <row r="296" spans="1:51" ht="16" hidden="1" x14ac:dyDescent="0.2">
      <c r="A296" s="83"/>
      <c r="B296" s="68"/>
      <c r="C296" s="83"/>
      <c r="D296" s="235" t="s">
        <v>556</v>
      </c>
      <c r="E296" s="83"/>
      <c r="F296" s="83" t="s">
        <v>557</v>
      </c>
      <c r="G296" s="278" t="s">
        <v>74</v>
      </c>
      <c r="H296" s="371"/>
      <c r="I296" s="371"/>
      <c r="J296" s="371"/>
      <c r="K296" s="83" t="s">
        <v>72</v>
      </c>
      <c r="L296" s="83" t="s">
        <v>72</v>
      </c>
      <c r="M296" s="83" t="s">
        <v>72</v>
      </c>
      <c r="N296" s="83">
        <v>2007</v>
      </c>
      <c r="O296" s="83" t="s">
        <v>72</v>
      </c>
      <c r="P296" s="83" t="s">
        <v>72</v>
      </c>
      <c r="Q296" s="83" t="s">
        <v>72</v>
      </c>
      <c r="R296" s="83" t="s">
        <v>72</v>
      </c>
      <c r="S296" s="83" t="s">
        <v>72</v>
      </c>
      <c r="T296" s="83" t="s">
        <v>81</v>
      </c>
      <c r="U296" s="369"/>
      <c r="V296" s="369"/>
      <c r="W296" s="254"/>
      <c r="X296" s="369"/>
      <c r="Y296" s="369"/>
      <c r="Z296" s="369"/>
      <c r="AA296" s="254"/>
      <c r="AB296" s="254"/>
      <c r="AC296" s="254"/>
      <c r="AD296" s="254"/>
      <c r="AE296" s="254"/>
      <c r="AF296" s="254"/>
      <c r="AG296" s="254"/>
      <c r="AH296" s="254"/>
      <c r="AI296" s="254"/>
      <c r="AJ296" s="254"/>
      <c r="AK296" s="254"/>
      <c r="AL296" s="83" t="s">
        <v>81</v>
      </c>
      <c r="AM296" s="83">
        <v>2007</v>
      </c>
      <c r="AN296" s="254"/>
      <c r="AO296" s="254"/>
      <c r="AP296" s="254"/>
      <c r="AQ296" s="259">
        <v>92177409</v>
      </c>
      <c r="AR296" s="82" t="s">
        <v>421</v>
      </c>
      <c r="AS296" s="368" t="s">
        <v>72</v>
      </c>
      <c r="AT296" s="82" t="s">
        <v>652</v>
      </c>
      <c r="AU296" s="369" t="s">
        <v>683</v>
      </c>
      <c r="AV296" s="82" t="s">
        <v>421</v>
      </c>
      <c r="AW296" s="219" t="s">
        <v>509</v>
      </c>
      <c r="AX296" s="8"/>
      <c r="AY296" s="8"/>
    </row>
    <row r="297" spans="1:51" ht="32" hidden="1" x14ac:dyDescent="0.2">
      <c r="A297" s="83"/>
      <c r="B297" s="68"/>
      <c r="C297" s="83" t="s">
        <v>553</v>
      </c>
      <c r="D297" s="235" t="s">
        <v>552</v>
      </c>
      <c r="E297" s="83" t="s">
        <v>553</v>
      </c>
      <c r="F297" s="88" t="s">
        <v>179</v>
      </c>
      <c r="G297" s="278" t="s">
        <v>74</v>
      </c>
      <c r="H297" s="371"/>
      <c r="I297" s="371"/>
      <c r="J297" s="371"/>
      <c r="K297" s="83" t="s">
        <v>72</v>
      </c>
      <c r="L297" s="83" t="s">
        <v>72</v>
      </c>
      <c r="M297" s="83" t="s">
        <v>72</v>
      </c>
      <c r="N297" s="83">
        <v>2008</v>
      </c>
      <c r="O297" s="83" t="s">
        <v>72</v>
      </c>
      <c r="P297" s="83" t="s">
        <v>72</v>
      </c>
      <c r="Q297" s="83" t="s">
        <v>72</v>
      </c>
      <c r="R297" s="83" t="s">
        <v>72</v>
      </c>
      <c r="S297" s="83" t="s">
        <v>72</v>
      </c>
      <c r="T297" s="83" t="s">
        <v>81</v>
      </c>
      <c r="U297" s="369"/>
      <c r="V297" s="369"/>
      <c r="W297" s="254"/>
      <c r="X297" s="369"/>
      <c r="Y297" s="369"/>
      <c r="Z297" s="369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254"/>
      <c r="AL297" s="83" t="s">
        <v>81</v>
      </c>
      <c r="AM297" s="83">
        <v>2008</v>
      </c>
      <c r="AN297" s="254"/>
      <c r="AO297" s="254"/>
      <c r="AP297" s="254"/>
      <c r="AQ297" s="259">
        <v>49417722.060921095</v>
      </c>
      <c r="AR297" s="82" t="s">
        <v>421</v>
      </c>
      <c r="AS297" s="368" t="s">
        <v>72</v>
      </c>
      <c r="AT297" s="82" t="s">
        <v>652</v>
      </c>
      <c r="AU297" s="369" t="s">
        <v>683</v>
      </c>
      <c r="AV297" s="82" t="s">
        <v>421</v>
      </c>
      <c r="AW297" s="37" t="s">
        <v>558</v>
      </c>
      <c r="AX297" s="8"/>
      <c r="AY297" s="8"/>
    </row>
    <row r="298" spans="1:51" ht="16" hidden="1" x14ac:dyDescent="0.2">
      <c r="A298" s="83"/>
      <c r="B298" s="68"/>
      <c r="C298" s="83" t="s">
        <v>553</v>
      </c>
      <c r="D298" s="235" t="s">
        <v>552</v>
      </c>
      <c r="E298" s="83" t="s">
        <v>553</v>
      </c>
      <c r="F298" s="88" t="s">
        <v>559</v>
      </c>
      <c r="G298" s="278" t="s">
        <v>74</v>
      </c>
      <c r="H298" s="371"/>
      <c r="I298" s="371"/>
      <c r="J298" s="371"/>
      <c r="K298" s="83" t="s">
        <v>72</v>
      </c>
      <c r="L298" s="83" t="s">
        <v>72</v>
      </c>
      <c r="M298" s="83" t="s">
        <v>72</v>
      </c>
      <c r="N298" s="83">
        <v>2008</v>
      </c>
      <c r="O298" s="83" t="s">
        <v>72</v>
      </c>
      <c r="P298" s="83" t="s">
        <v>72</v>
      </c>
      <c r="Q298" s="83" t="s">
        <v>72</v>
      </c>
      <c r="R298" s="83" t="s">
        <v>72</v>
      </c>
      <c r="S298" s="83" t="s">
        <v>72</v>
      </c>
      <c r="T298" s="83" t="s">
        <v>81</v>
      </c>
      <c r="U298" s="369"/>
      <c r="V298" s="369"/>
      <c r="W298" s="254"/>
      <c r="X298" s="369"/>
      <c r="Y298" s="369"/>
      <c r="Z298" s="369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254"/>
      <c r="AL298" s="83" t="s">
        <v>81</v>
      </c>
      <c r="AM298" s="83">
        <v>2008</v>
      </c>
      <c r="AN298" s="254"/>
      <c r="AO298" s="254"/>
      <c r="AP298" s="254"/>
      <c r="AQ298" s="259">
        <v>31925375</v>
      </c>
      <c r="AR298" s="82" t="s">
        <v>421</v>
      </c>
      <c r="AS298" s="368" t="s">
        <v>72</v>
      </c>
      <c r="AT298" s="82" t="s">
        <v>652</v>
      </c>
      <c r="AU298" s="369" t="s">
        <v>683</v>
      </c>
      <c r="AV298" s="82" t="s">
        <v>421</v>
      </c>
      <c r="AW298" s="219" t="s">
        <v>560</v>
      </c>
      <c r="AX298" s="8"/>
      <c r="AY298" s="8"/>
    </row>
    <row r="299" spans="1:51" ht="16" hidden="1" x14ac:dyDescent="0.2">
      <c r="A299" s="83"/>
      <c r="B299" s="68"/>
      <c r="C299" s="83"/>
      <c r="D299" s="235" t="s">
        <v>552</v>
      </c>
      <c r="E299" s="83"/>
      <c r="F299" s="88" t="s">
        <v>561</v>
      </c>
      <c r="G299" s="83"/>
      <c r="H299" s="371"/>
      <c r="I299" s="371"/>
      <c r="J299" s="371"/>
      <c r="K299" s="83" t="s">
        <v>72</v>
      </c>
      <c r="L299" s="83" t="s">
        <v>72</v>
      </c>
      <c r="M299" s="83" t="s">
        <v>72</v>
      </c>
      <c r="N299" s="83">
        <v>2008</v>
      </c>
      <c r="O299" s="83" t="s">
        <v>72</v>
      </c>
      <c r="P299" s="83" t="s">
        <v>72</v>
      </c>
      <c r="Q299" s="83" t="s">
        <v>72</v>
      </c>
      <c r="R299" s="83" t="s">
        <v>72</v>
      </c>
      <c r="S299" s="83" t="s">
        <v>72</v>
      </c>
      <c r="T299" s="83" t="s">
        <v>81</v>
      </c>
      <c r="U299" s="369"/>
      <c r="V299" s="369"/>
      <c r="W299" s="254"/>
      <c r="X299" s="369"/>
      <c r="Y299" s="369"/>
      <c r="Z299" s="369"/>
      <c r="AA299" s="254"/>
      <c r="AB299" s="254"/>
      <c r="AC299" s="254"/>
      <c r="AD299" s="254"/>
      <c r="AE299" s="254"/>
      <c r="AF299" s="254"/>
      <c r="AG299" s="254"/>
      <c r="AH299" s="254"/>
      <c r="AI299" s="254"/>
      <c r="AJ299" s="254"/>
      <c r="AK299" s="254"/>
      <c r="AL299" s="83" t="s">
        <v>81</v>
      </c>
      <c r="AM299" s="83">
        <v>2008</v>
      </c>
      <c r="AN299" s="254"/>
      <c r="AO299" s="254"/>
      <c r="AP299" s="254"/>
      <c r="AQ299" s="259">
        <v>144990000</v>
      </c>
      <c r="AR299" s="82" t="s">
        <v>421</v>
      </c>
      <c r="AS299" s="368" t="s">
        <v>72</v>
      </c>
      <c r="AT299" s="82" t="s">
        <v>652</v>
      </c>
      <c r="AU299" s="369" t="s">
        <v>683</v>
      </c>
      <c r="AV299" s="82" t="s">
        <v>421</v>
      </c>
      <c r="AW299" s="219" t="s">
        <v>562</v>
      </c>
      <c r="AX299" s="8"/>
      <c r="AY299" s="8"/>
    </row>
    <row r="300" spans="1:51" ht="16" hidden="1" x14ac:dyDescent="0.2">
      <c r="A300" s="83"/>
      <c r="B300" s="68"/>
      <c r="C300" s="83"/>
      <c r="D300" s="269" t="s">
        <v>563</v>
      </c>
      <c r="E300" s="83"/>
      <c r="F300" s="83" t="s">
        <v>559</v>
      </c>
      <c r="G300" s="278" t="s">
        <v>74</v>
      </c>
      <c r="H300" s="371"/>
      <c r="I300" s="371"/>
      <c r="J300" s="371"/>
      <c r="K300" s="83" t="s">
        <v>72</v>
      </c>
      <c r="L300" s="83" t="s">
        <v>72</v>
      </c>
      <c r="M300" s="83" t="s">
        <v>72</v>
      </c>
      <c r="N300" s="83">
        <v>2009</v>
      </c>
      <c r="O300" s="83" t="s">
        <v>72</v>
      </c>
      <c r="P300" s="83" t="s">
        <v>72</v>
      </c>
      <c r="Q300" s="83" t="s">
        <v>72</v>
      </c>
      <c r="R300" s="83" t="s">
        <v>72</v>
      </c>
      <c r="S300" s="83" t="s">
        <v>72</v>
      </c>
      <c r="T300" s="83" t="s">
        <v>81</v>
      </c>
      <c r="U300" s="369"/>
      <c r="V300" s="369"/>
      <c r="W300" s="254"/>
      <c r="X300" s="369"/>
      <c r="Y300" s="369"/>
      <c r="Z300" s="369"/>
      <c r="AA300" s="254"/>
      <c r="AB300" s="254"/>
      <c r="AC300" s="254"/>
      <c r="AD300" s="254"/>
      <c r="AE300" s="254"/>
      <c r="AF300" s="254"/>
      <c r="AG300" s="254"/>
      <c r="AH300" s="254"/>
      <c r="AI300" s="254"/>
      <c r="AJ300" s="254"/>
      <c r="AK300" s="254"/>
      <c r="AL300" s="83" t="s">
        <v>81</v>
      </c>
      <c r="AM300" s="83">
        <v>2009</v>
      </c>
      <c r="AN300" s="254"/>
      <c r="AO300" s="254"/>
      <c r="AP300" s="254"/>
      <c r="AQ300" s="259">
        <v>38452052.409165233</v>
      </c>
      <c r="AR300" s="82" t="s">
        <v>421</v>
      </c>
      <c r="AS300" s="368" t="s">
        <v>72</v>
      </c>
      <c r="AT300" s="82" t="s">
        <v>652</v>
      </c>
      <c r="AU300" s="369" t="s">
        <v>683</v>
      </c>
      <c r="AV300" s="82" t="s">
        <v>421</v>
      </c>
      <c r="AW300" s="219" t="s">
        <v>509</v>
      </c>
      <c r="AX300" s="8"/>
      <c r="AY300" s="8"/>
    </row>
    <row r="301" spans="1:51" ht="16" hidden="1" x14ac:dyDescent="0.2">
      <c r="A301" s="83"/>
      <c r="B301" s="68"/>
      <c r="C301" s="83"/>
      <c r="D301" s="269" t="s">
        <v>564</v>
      </c>
      <c r="E301" s="83"/>
      <c r="F301" s="83" t="s">
        <v>559</v>
      </c>
      <c r="G301" s="278" t="s">
        <v>74</v>
      </c>
      <c r="H301" s="371"/>
      <c r="I301" s="371"/>
      <c r="J301" s="371"/>
      <c r="K301" s="83" t="s">
        <v>72</v>
      </c>
      <c r="L301" s="83" t="s">
        <v>72</v>
      </c>
      <c r="M301" s="83" t="s">
        <v>72</v>
      </c>
      <c r="N301" s="83">
        <v>2009</v>
      </c>
      <c r="O301" s="83" t="s">
        <v>72</v>
      </c>
      <c r="P301" s="83" t="s">
        <v>72</v>
      </c>
      <c r="Q301" s="83" t="s">
        <v>72</v>
      </c>
      <c r="R301" s="83" t="s">
        <v>72</v>
      </c>
      <c r="S301" s="83" t="s">
        <v>72</v>
      </c>
      <c r="T301" s="83" t="s">
        <v>81</v>
      </c>
      <c r="U301" s="369"/>
      <c r="V301" s="369"/>
      <c r="W301" s="254"/>
      <c r="X301" s="369"/>
      <c r="Y301" s="369"/>
      <c r="Z301" s="369"/>
      <c r="AA301" s="254"/>
      <c r="AB301" s="254"/>
      <c r="AC301" s="254"/>
      <c r="AD301" s="254"/>
      <c r="AE301" s="254"/>
      <c r="AF301" s="254"/>
      <c r="AG301" s="254"/>
      <c r="AH301" s="254"/>
      <c r="AI301" s="254"/>
      <c r="AJ301" s="254"/>
      <c r="AK301" s="254"/>
      <c r="AL301" s="83" t="s">
        <v>81</v>
      </c>
      <c r="AM301" s="83">
        <v>2009</v>
      </c>
      <c r="AN301" s="254"/>
      <c r="AO301" s="254"/>
      <c r="AP301" s="254"/>
      <c r="AQ301" s="259">
        <v>48571013.569471873</v>
      </c>
      <c r="AR301" s="82" t="s">
        <v>421</v>
      </c>
      <c r="AS301" s="368" t="s">
        <v>72</v>
      </c>
      <c r="AT301" s="82" t="s">
        <v>652</v>
      </c>
      <c r="AU301" s="369" t="s">
        <v>683</v>
      </c>
      <c r="AV301" s="82" t="s">
        <v>421</v>
      </c>
      <c r="AW301" s="219" t="s">
        <v>509</v>
      </c>
      <c r="AX301" s="8"/>
      <c r="AY301" s="8"/>
    </row>
    <row r="302" spans="1:51" ht="16" hidden="1" x14ac:dyDescent="0.2">
      <c r="A302" s="83"/>
      <c r="B302" s="68"/>
      <c r="C302" s="83"/>
      <c r="D302" s="269" t="s">
        <v>565</v>
      </c>
      <c r="E302" s="83"/>
      <c r="F302" s="83" t="s">
        <v>559</v>
      </c>
      <c r="G302" s="278" t="s">
        <v>74</v>
      </c>
      <c r="H302" s="371"/>
      <c r="I302" s="371"/>
      <c r="J302" s="371"/>
      <c r="K302" s="83" t="s">
        <v>72</v>
      </c>
      <c r="L302" s="83" t="s">
        <v>72</v>
      </c>
      <c r="M302" s="83" t="s">
        <v>72</v>
      </c>
      <c r="N302" s="83">
        <v>2009</v>
      </c>
      <c r="O302" s="83" t="s">
        <v>72</v>
      </c>
      <c r="P302" s="83" t="s">
        <v>72</v>
      </c>
      <c r="Q302" s="83" t="s">
        <v>72</v>
      </c>
      <c r="R302" s="83" t="s">
        <v>72</v>
      </c>
      <c r="S302" s="83" t="s">
        <v>72</v>
      </c>
      <c r="T302" s="83" t="s">
        <v>81</v>
      </c>
      <c r="U302" s="369"/>
      <c r="V302" s="369"/>
      <c r="W302" s="254"/>
      <c r="X302" s="369"/>
      <c r="Y302" s="369"/>
      <c r="Z302" s="369"/>
      <c r="AA302" s="254"/>
      <c r="AB302" s="254"/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83" t="s">
        <v>81</v>
      </c>
      <c r="AM302" s="83">
        <v>2009</v>
      </c>
      <c r="AN302" s="254"/>
      <c r="AO302" s="254"/>
      <c r="AP302" s="254"/>
      <c r="AQ302" s="259">
        <v>37998722.949183494</v>
      </c>
      <c r="AR302" s="82" t="s">
        <v>421</v>
      </c>
      <c r="AS302" s="368" t="s">
        <v>72</v>
      </c>
      <c r="AT302" s="82" t="s">
        <v>652</v>
      </c>
      <c r="AU302" s="369" t="s">
        <v>683</v>
      </c>
      <c r="AV302" s="82" t="s">
        <v>421</v>
      </c>
      <c r="AW302" s="219" t="s">
        <v>509</v>
      </c>
      <c r="AX302" s="8"/>
      <c r="AY302" s="8"/>
    </row>
    <row r="303" spans="1:51" ht="16" hidden="1" x14ac:dyDescent="0.2">
      <c r="A303" s="83"/>
      <c r="B303" s="68"/>
      <c r="C303" s="83"/>
      <c r="D303" s="269" t="s">
        <v>566</v>
      </c>
      <c r="E303" s="83"/>
      <c r="F303" s="83" t="s">
        <v>559</v>
      </c>
      <c r="G303" s="278" t="s">
        <v>74</v>
      </c>
      <c r="H303" s="371"/>
      <c r="I303" s="371"/>
      <c r="J303" s="371"/>
      <c r="K303" s="83" t="s">
        <v>72</v>
      </c>
      <c r="L303" s="83" t="s">
        <v>72</v>
      </c>
      <c r="M303" s="83" t="s">
        <v>72</v>
      </c>
      <c r="N303" s="83">
        <v>2009</v>
      </c>
      <c r="O303" s="83" t="s">
        <v>72</v>
      </c>
      <c r="P303" s="83" t="s">
        <v>72</v>
      </c>
      <c r="Q303" s="83" t="s">
        <v>72</v>
      </c>
      <c r="R303" s="83" t="s">
        <v>72</v>
      </c>
      <c r="S303" s="83" t="s">
        <v>72</v>
      </c>
      <c r="T303" s="83" t="s">
        <v>81</v>
      </c>
      <c r="U303" s="369"/>
      <c r="V303" s="369"/>
      <c r="W303" s="254"/>
      <c r="X303" s="369"/>
      <c r="Y303" s="369"/>
      <c r="Z303" s="369"/>
      <c r="AA303" s="254"/>
      <c r="AB303" s="254"/>
      <c r="AC303" s="254"/>
      <c r="AD303" s="254"/>
      <c r="AE303" s="254"/>
      <c r="AF303" s="254"/>
      <c r="AG303" s="254"/>
      <c r="AH303" s="254"/>
      <c r="AI303" s="254"/>
      <c r="AJ303" s="254"/>
      <c r="AK303" s="254"/>
      <c r="AL303" s="83" t="s">
        <v>81</v>
      </c>
      <c r="AM303" s="83">
        <v>2009</v>
      </c>
      <c r="AN303" s="254"/>
      <c r="AO303" s="254"/>
      <c r="AP303" s="254"/>
      <c r="AQ303" s="259">
        <v>48424288.632647425</v>
      </c>
      <c r="AR303" s="82" t="s">
        <v>421</v>
      </c>
      <c r="AS303" s="368" t="s">
        <v>72</v>
      </c>
      <c r="AT303" s="82" t="s">
        <v>652</v>
      </c>
      <c r="AU303" s="369" t="s">
        <v>683</v>
      </c>
      <c r="AV303" s="82" t="s">
        <v>421</v>
      </c>
      <c r="AW303" s="219" t="s">
        <v>509</v>
      </c>
      <c r="AX303" s="8"/>
      <c r="AY303" s="8"/>
    </row>
    <row r="304" spans="1:51" hidden="1" x14ac:dyDescent="0.2">
      <c r="A304" s="83"/>
      <c r="B304" s="68"/>
      <c r="C304" s="371"/>
      <c r="D304" s="270" t="s">
        <v>567</v>
      </c>
      <c r="E304" s="371"/>
      <c r="F304" s="88" t="s">
        <v>331</v>
      </c>
      <c r="G304" s="278" t="s">
        <v>74</v>
      </c>
      <c r="H304" s="371"/>
      <c r="I304" s="371"/>
      <c r="J304" s="371"/>
      <c r="K304" s="83" t="s">
        <v>72</v>
      </c>
      <c r="L304" s="83" t="s">
        <v>72</v>
      </c>
      <c r="M304" s="83" t="s">
        <v>72</v>
      </c>
      <c r="N304" s="83">
        <v>2011</v>
      </c>
      <c r="O304" s="83" t="s">
        <v>72</v>
      </c>
      <c r="P304" s="83" t="s">
        <v>72</v>
      </c>
      <c r="Q304" s="83" t="s">
        <v>72</v>
      </c>
      <c r="R304" s="83" t="s">
        <v>72</v>
      </c>
      <c r="S304" s="83" t="s">
        <v>72</v>
      </c>
      <c r="T304" s="83" t="s">
        <v>81</v>
      </c>
      <c r="U304" s="369"/>
      <c r="V304" s="369"/>
      <c r="W304" s="254"/>
      <c r="X304" s="369"/>
      <c r="Y304" s="369"/>
      <c r="Z304" s="369"/>
      <c r="AA304" s="254"/>
      <c r="AB304" s="254"/>
      <c r="AC304" s="254"/>
      <c r="AD304" s="254"/>
      <c r="AE304" s="254"/>
      <c r="AF304" s="254"/>
      <c r="AG304" s="254"/>
      <c r="AH304" s="254"/>
      <c r="AI304" s="254"/>
      <c r="AJ304" s="254"/>
      <c r="AK304" s="254"/>
      <c r="AL304" s="83" t="s">
        <v>81</v>
      </c>
      <c r="AM304" s="83">
        <v>2011</v>
      </c>
      <c r="AN304" s="254"/>
      <c r="AO304" s="254"/>
      <c r="AP304" s="254"/>
      <c r="AQ304" s="259">
        <v>28555200</v>
      </c>
      <c r="AR304" s="380" t="s">
        <v>72</v>
      </c>
      <c r="AS304" s="368" t="s">
        <v>72</v>
      </c>
      <c r="AT304" s="380" t="s">
        <v>72</v>
      </c>
      <c r="AU304" s="369" t="s">
        <v>683</v>
      </c>
      <c r="AV304" s="380" t="s">
        <v>72</v>
      </c>
      <c r="AW304" s="161" t="s">
        <v>72</v>
      </c>
      <c r="AX304" s="8"/>
      <c r="AY304" s="8"/>
    </row>
    <row r="305" spans="1:51" ht="16" hidden="1" x14ac:dyDescent="0.2">
      <c r="A305" s="83"/>
      <c r="B305" s="68"/>
      <c r="C305" s="371"/>
      <c r="D305" s="270" t="s">
        <v>568</v>
      </c>
      <c r="E305" s="371"/>
      <c r="F305" s="88" t="s">
        <v>331</v>
      </c>
      <c r="G305" s="278" t="s">
        <v>74</v>
      </c>
      <c r="H305" s="371"/>
      <c r="I305" s="371"/>
      <c r="J305" s="371"/>
      <c r="K305" s="83" t="s">
        <v>72</v>
      </c>
      <c r="L305" s="83" t="s">
        <v>72</v>
      </c>
      <c r="M305" s="83" t="s">
        <v>72</v>
      </c>
      <c r="N305" s="83">
        <v>2011</v>
      </c>
      <c r="O305" s="83" t="s">
        <v>72</v>
      </c>
      <c r="P305" s="83" t="s">
        <v>72</v>
      </c>
      <c r="Q305" s="83" t="s">
        <v>72</v>
      </c>
      <c r="R305" s="83" t="s">
        <v>72</v>
      </c>
      <c r="S305" s="83" t="s">
        <v>72</v>
      </c>
      <c r="T305" s="83" t="s">
        <v>81</v>
      </c>
      <c r="U305" s="369"/>
      <c r="V305" s="369"/>
      <c r="W305" s="254"/>
      <c r="X305" s="369"/>
      <c r="Y305" s="369"/>
      <c r="Z305" s="369"/>
      <c r="AA305" s="254"/>
      <c r="AB305" s="254"/>
      <c r="AC305" s="254"/>
      <c r="AD305" s="254"/>
      <c r="AE305" s="254"/>
      <c r="AF305" s="254"/>
      <c r="AG305" s="254"/>
      <c r="AH305" s="254"/>
      <c r="AI305" s="254"/>
      <c r="AJ305" s="254"/>
      <c r="AK305" s="254"/>
      <c r="AL305" s="83" t="s">
        <v>81</v>
      </c>
      <c r="AM305" s="83">
        <v>2011</v>
      </c>
      <c r="AN305" s="254"/>
      <c r="AO305" s="254"/>
      <c r="AP305" s="254"/>
      <c r="AQ305" s="259">
        <v>190973797.81375316</v>
      </c>
      <c r="AR305" s="82" t="s">
        <v>421</v>
      </c>
      <c r="AS305" s="368" t="s">
        <v>72</v>
      </c>
      <c r="AT305" s="82" t="s">
        <v>652</v>
      </c>
      <c r="AU305" s="369" t="s">
        <v>683</v>
      </c>
      <c r="AV305" s="82" t="s">
        <v>421</v>
      </c>
      <c r="AW305" s="219" t="s">
        <v>509</v>
      </c>
      <c r="AX305" s="8"/>
      <c r="AY305" s="8"/>
    </row>
    <row r="306" spans="1:51" ht="16" hidden="1" x14ac:dyDescent="0.2">
      <c r="A306" s="83"/>
      <c r="B306" s="68"/>
      <c r="C306" s="371"/>
      <c r="D306" s="271" t="s">
        <v>569</v>
      </c>
      <c r="E306" s="371"/>
      <c r="F306" s="88" t="s">
        <v>570</v>
      </c>
      <c r="G306" s="278" t="s">
        <v>74</v>
      </c>
      <c r="H306" s="371"/>
      <c r="I306" s="371"/>
      <c r="J306" s="371"/>
      <c r="K306" s="83" t="s">
        <v>72</v>
      </c>
      <c r="L306" s="83" t="s">
        <v>72</v>
      </c>
      <c r="M306" s="83" t="s">
        <v>72</v>
      </c>
      <c r="N306" s="83">
        <v>2011</v>
      </c>
      <c r="O306" s="83" t="s">
        <v>72</v>
      </c>
      <c r="P306" s="83" t="s">
        <v>72</v>
      </c>
      <c r="Q306" s="83" t="s">
        <v>72</v>
      </c>
      <c r="R306" s="83" t="s">
        <v>72</v>
      </c>
      <c r="S306" s="83" t="s">
        <v>72</v>
      </c>
      <c r="T306" s="83" t="s">
        <v>81</v>
      </c>
      <c r="U306" s="369"/>
      <c r="V306" s="369"/>
      <c r="W306" s="254"/>
      <c r="X306" s="369"/>
      <c r="Y306" s="369"/>
      <c r="Z306" s="369"/>
      <c r="AA306" s="254"/>
      <c r="AB306" s="254"/>
      <c r="AC306" s="254"/>
      <c r="AD306" s="254"/>
      <c r="AE306" s="254"/>
      <c r="AF306" s="254"/>
      <c r="AG306" s="254"/>
      <c r="AH306" s="254"/>
      <c r="AI306" s="254"/>
      <c r="AJ306" s="254"/>
      <c r="AK306" s="254"/>
      <c r="AL306" s="83" t="s">
        <v>81</v>
      </c>
      <c r="AM306" s="83">
        <v>2011</v>
      </c>
      <c r="AN306" s="254"/>
      <c r="AO306" s="254"/>
      <c r="AP306" s="254"/>
      <c r="AQ306" s="259">
        <v>45808789.228301749</v>
      </c>
      <c r="AR306" s="82" t="s">
        <v>421</v>
      </c>
      <c r="AS306" s="368" t="s">
        <v>72</v>
      </c>
      <c r="AT306" s="82" t="s">
        <v>652</v>
      </c>
      <c r="AU306" s="369" t="s">
        <v>683</v>
      </c>
      <c r="AV306" s="82" t="s">
        <v>421</v>
      </c>
      <c r="AW306" s="219" t="s">
        <v>509</v>
      </c>
      <c r="AX306" s="8"/>
      <c r="AY306" s="8"/>
    </row>
    <row r="307" spans="1:51" ht="16" hidden="1" x14ac:dyDescent="0.2">
      <c r="A307" s="83"/>
      <c r="B307" s="68"/>
      <c r="C307" s="371"/>
      <c r="D307" s="271" t="s">
        <v>571</v>
      </c>
      <c r="E307" s="371"/>
      <c r="F307" s="88" t="s">
        <v>179</v>
      </c>
      <c r="G307" s="278" t="s">
        <v>74</v>
      </c>
      <c r="H307" s="371"/>
      <c r="I307" s="371"/>
      <c r="J307" s="371"/>
      <c r="K307" s="83" t="s">
        <v>72</v>
      </c>
      <c r="L307" s="83" t="s">
        <v>72</v>
      </c>
      <c r="M307" s="83" t="s">
        <v>72</v>
      </c>
      <c r="N307" s="83">
        <v>2011</v>
      </c>
      <c r="O307" s="83" t="s">
        <v>72</v>
      </c>
      <c r="P307" s="83" t="s">
        <v>72</v>
      </c>
      <c r="Q307" s="83" t="s">
        <v>72</v>
      </c>
      <c r="R307" s="83" t="s">
        <v>72</v>
      </c>
      <c r="S307" s="83" t="s">
        <v>72</v>
      </c>
      <c r="T307" s="83" t="s">
        <v>81</v>
      </c>
      <c r="U307" s="369"/>
      <c r="V307" s="369"/>
      <c r="W307" s="254"/>
      <c r="X307" s="369"/>
      <c r="Y307" s="369"/>
      <c r="Z307" s="369"/>
      <c r="AA307" s="254"/>
      <c r="AB307" s="254"/>
      <c r="AC307" s="254"/>
      <c r="AD307" s="254"/>
      <c r="AE307" s="254"/>
      <c r="AF307" s="254"/>
      <c r="AG307" s="254"/>
      <c r="AH307" s="254"/>
      <c r="AI307" s="254"/>
      <c r="AJ307" s="254"/>
      <c r="AK307" s="254"/>
      <c r="AL307" s="83" t="s">
        <v>81</v>
      </c>
      <c r="AM307" s="83">
        <v>2011</v>
      </c>
      <c r="AN307" s="254"/>
      <c r="AO307" s="254"/>
      <c r="AP307" s="254"/>
      <c r="AQ307" s="259">
        <v>49581667.460581496</v>
      </c>
      <c r="AR307" s="82" t="s">
        <v>421</v>
      </c>
      <c r="AS307" s="368" t="s">
        <v>72</v>
      </c>
      <c r="AT307" s="82" t="s">
        <v>652</v>
      </c>
      <c r="AU307" s="369" t="s">
        <v>683</v>
      </c>
      <c r="AV307" s="82" t="s">
        <v>421</v>
      </c>
      <c r="AW307" s="219" t="s">
        <v>509</v>
      </c>
      <c r="AX307" s="8"/>
      <c r="AY307" s="8"/>
    </row>
    <row r="308" spans="1:51" ht="16" hidden="1" x14ac:dyDescent="0.2">
      <c r="A308" s="83"/>
      <c r="B308" s="68"/>
      <c r="C308" s="371"/>
      <c r="D308" s="271"/>
      <c r="E308" s="371"/>
      <c r="F308" s="88"/>
      <c r="G308" s="278"/>
      <c r="H308" s="371"/>
      <c r="I308" s="371"/>
      <c r="J308" s="371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369"/>
      <c r="V308" s="369"/>
      <c r="W308" s="254"/>
      <c r="X308" s="369"/>
      <c r="Y308" s="369"/>
      <c r="Z308" s="369"/>
      <c r="AA308" s="254"/>
      <c r="AB308" s="254"/>
      <c r="AC308" s="254"/>
      <c r="AD308" s="254"/>
      <c r="AE308" s="254"/>
      <c r="AF308" s="254"/>
      <c r="AG308" s="254"/>
      <c r="AH308" s="254"/>
      <c r="AI308" s="254"/>
      <c r="AJ308" s="254"/>
      <c r="AK308" s="254"/>
      <c r="AL308" s="83"/>
      <c r="AM308" s="83"/>
      <c r="AN308" s="254"/>
      <c r="AO308" s="254"/>
      <c r="AP308" s="254"/>
      <c r="AQ308" s="259"/>
      <c r="AR308" s="82" t="s">
        <v>421</v>
      </c>
      <c r="AS308" s="368" t="s">
        <v>72</v>
      </c>
      <c r="AT308" s="82" t="s">
        <v>652</v>
      </c>
      <c r="AU308" s="369" t="s">
        <v>683</v>
      </c>
      <c r="AV308" s="82" t="s">
        <v>421</v>
      </c>
      <c r="AW308" s="219" t="s">
        <v>509</v>
      </c>
      <c r="AX308" s="19"/>
      <c r="AY308" s="20"/>
    </row>
    <row r="309" spans="1:51" ht="16" hidden="1" x14ac:dyDescent="0.2">
      <c r="A309" s="83"/>
      <c r="B309" s="68"/>
      <c r="C309" s="83" t="s">
        <v>72</v>
      </c>
      <c r="D309" s="271" t="s">
        <v>571</v>
      </c>
      <c r="E309" s="83" t="s">
        <v>72</v>
      </c>
      <c r="F309" s="88" t="s">
        <v>179</v>
      </c>
      <c r="G309" s="83" t="s">
        <v>74</v>
      </c>
      <c r="H309" s="371"/>
      <c r="I309" s="371"/>
      <c r="J309" s="371"/>
      <c r="K309" s="83" t="s">
        <v>72</v>
      </c>
      <c r="L309" s="83" t="s">
        <v>72</v>
      </c>
      <c r="M309" s="83" t="s">
        <v>72</v>
      </c>
      <c r="N309" s="83">
        <v>2011</v>
      </c>
      <c r="O309" s="83" t="s">
        <v>72</v>
      </c>
      <c r="P309" s="83" t="s">
        <v>72</v>
      </c>
      <c r="Q309" s="83" t="s">
        <v>72</v>
      </c>
      <c r="R309" s="83" t="s">
        <v>72</v>
      </c>
      <c r="S309" s="83" t="s">
        <v>72</v>
      </c>
      <c r="T309" s="83" t="s">
        <v>81</v>
      </c>
      <c r="U309" s="369"/>
      <c r="V309" s="369"/>
      <c r="W309" s="254"/>
      <c r="X309" s="369"/>
      <c r="Y309" s="369"/>
      <c r="Z309" s="369"/>
      <c r="AA309" s="254"/>
      <c r="AB309" s="254"/>
      <c r="AC309" s="254"/>
      <c r="AD309" s="254"/>
      <c r="AE309" s="254"/>
      <c r="AF309" s="254"/>
      <c r="AG309" s="254"/>
      <c r="AH309" s="254"/>
      <c r="AI309" s="254"/>
      <c r="AJ309" s="254"/>
      <c r="AK309" s="254"/>
      <c r="AL309" s="83" t="s">
        <v>81</v>
      </c>
      <c r="AM309" s="83">
        <v>2011</v>
      </c>
      <c r="AN309" s="254"/>
      <c r="AO309" s="254"/>
      <c r="AP309" s="254"/>
      <c r="AQ309" s="96">
        <v>49581515.742357068</v>
      </c>
      <c r="AR309" s="82" t="s">
        <v>421</v>
      </c>
      <c r="AS309" s="368" t="s">
        <v>72</v>
      </c>
      <c r="AT309" s="82" t="s">
        <v>652</v>
      </c>
      <c r="AU309" s="369" t="s">
        <v>683</v>
      </c>
      <c r="AV309" s="82" t="s">
        <v>421</v>
      </c>
      <c r="AW309" s="219" t="s">
        <v>509</v>
      </c>
      <c r="AX309" s="7"/>
      <c r="AY309" s="7"/>
    </row>
    <row r="310" spans="1:51" ht="30.75" hidden="1" customHeight="1" x14ac:dyDescent="0.2">
      <c r="A310" s="83"/>
      <c r="B310" s="68"/>
      <c r="C310" s="83"/>
      <c r="D310" s="235" t="s">
        <v>754</v>
      </c>
      <c r="E310" s="83"/>
      <c r="F310" s="88" t="s">
        <v>755</v>
      </c>
      <c r="G310" s="83" t="s">
        <v>74</v>
      </c>
      <c r="H310" s="371"/>
      <c r="I310" s="371"/>
      <c r="J310" s="371"/>
      <c r="K310" s="83"/>
      <c r="L310" s="83"/>
      <c r="M310" s="83"/>
      <c r="N310" s="83">
        <v>2012</v>
      </c>
      <c r="O310" s="83"/>
      <c r="P310" s="83"/>
      <c r="Q310" s="83"/>
      <c r="R310" s="83"/>
      <c r="S310" s="83"/>
      <c r="T310" s="83" t="s">
        <v>81</v>
      </c>
      <c r="U310" s="369"/>
      <c r="V310" s="369"/>
      <c r="W310" s="254"/>
      <c r="X310" s="369"/>
      <c r="Y310" s="369"/>
      <c r="Z310" s="369"/>
      <c r="AA310" s="254"/>
      <c r="AB310" s="254"/>
      <c r="AC310" s="254"/>
      <c r="AD310" s="254"/>
      <c r="AE310" s="254"/>
      <c r="AF310" s="254"/>
      <c r="AG310" s="254"/>
      <c r="AH310" s="254"/>
      <c r="AI310" s="254"/>
      <c r="AJ310" s="254"/>
      <c r="AK310" s="254"/>
      <c r="AL310" s="83" t="s">
        <v>81</v>
      </c>
      <c r="AM310" s="83">
        <v>2012</v>
      </c>
      <c r="AN310" s="254"/>
      <c r="AO310" s="254"/>
      <c r="AP310" s="254"/>
      <c r="AQ310" s="96">
        <v>94380000</v>
      </c>
      <c r="AR310" s="82" t="s">
        <v>421</v>
      </c>
      <c r="AS310" s="368"/>
      <c r="AT310" s="83" t="s">
        <v>652</v>
      </c>
      <c r="AU310" s="257" t="s">
        <v>683</v>
      </c>
      <c r="AV310" s="82" t="s">
        <v>421</v>
      </c>
      <c r="AW310" s="219"/>
      <c r="AX310" s="220"/>
      <c r="AY310" s="220"/>
    </row>
    <row r="311" spans="1:51" hidden="1" x14ac:dyDescent="0.2">
      <c r="A311" s="83"/>
      <c r="B311" s="68"/>
      <c r="C311" s="83"/>
      <c r="D311" s="271"/>
      <c r="E311" s="83"/>
      <c r="F311" s="88"/>
      <c r="G311" s="83"/>
      <c r="H311" s="371"/>
      <c r="I311" s="371"/>
      <c r="J311" s="371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6"/>
      <c r="AX311" s="86"/>
      <c r="AY311" s="86"/>
    </row>
    <row r="312" spans="1:51" s="166" customFormat="1" ht="22.5" hidden="1" customHeight="1" x14ac:dyDescent="0.2">
      <c r="A312" s="83" t="s">
        <v>572</v>
      </c>
      <c r="B312" s="276" t="s">
        <v>573</v>
      </c>
      <c r="C312" s="482"/>
      <c r="D312" s="235"/>
      <c r="E312" s="482"/>
      <c r="F312" s="235"/>
      <c r="G312" s="235"/>
      <c r="H312" s="235"/>
      <c r="I312" s="235"/>
      <c r="J312" s="235"/>
      <c r="K312" s="235"/>
      <c r="L312" s="235"/>
      <c r="M312" s="482"/>
      <c r="N312" s="235"/>
      <c r="O312" s="235"/>
      <c r="P312" s="235"/>
      <c r="Q312" s="235"/>
      <c r="R312" s="235"/>
      <c r="S312" s="235"/>
      <c r="T312" s="235"/>
      <c r="U312" s="235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235"/>
      <c r="AH312" s="235"/>
      <c r="AI312" s="235"/>
      <c r="AJ312" s="235"/>
      <c r="AK312" s="235"/>
      <c r="AL312" s="235"/>
      <c r="AM312" s="235"/>
      <c r="AN312" s="235"/>
      <c r="AO312" s="235"/>
      <c r="AP312" s="235"/>
      <c r="AQ312" s="260">
        <f>SUM(AQ313:AQ333)</f>
        <v>1496632548.1137438</v>
      </c>
      <c r="AR312" s="482"/>
      <c r="AS312" s="235"/>
      <c r="AT312" s="482"/>
      <c r="AU312" s="235"/>
      <c r="AV312" s="482"/>
      <c r="AW312" s="284"/>
      <c r="AX312" s="67"/>
      <c r="AY312" s="67"/>
    </row>
    <row r="313" spans="1:51" ht="16" hidden="1" x14ac:dyDescent="0.2">
      <c r="A313" s="83"/>
      <c r="B313" s="68" t="s">
        <v>547</v>
      </c>
      <c r="C313" s="83" t="s">
        <v>575</v>
      </c>
      <c r="D313" s="235" t="s">
        <v>574</v>
      </c>
      <c r="E313" s="83" t="s">
        <v>575</v>
      </c>
      <c r="F313" s="83" t="s">
        <v>331</v>
      </c>
      <c r="G313" s="83" t="s">
        <v>576</v>
      </c>
      <c r="H313" s="371"/>
      <c r="I313" s="371"/>
      <c r="J313" s="371"/>
      <c r="K313" s="83" t="s">
        <v>72</v>
      </c>
      <c r="L313" s="83" t="s">
        <v>72</v>
      </c>
      <c r="M313" s="83" t="s">
        <v>72</v>
      </c>
      <c r="N313" s="83">
        <v>2007</v>
      </c>
      <c r="O313" s="83" t="s">
        <v>72</v>
      </c>
      <c r="P313" s="83" t="s">
        <v>72</v>
      </c>
      <c r="Q313" s="83" t="s">
        <v>72</v>
      </c>
      <c r="R313" s="83" t="s">
        <v>72</v>
      </c>
      <c r="S313" s="83" t="s">
        <v>72</v>
      </c>
      <c r="T313" s="83" t="s">
        <v>81</v>
      </c>
      <c r="U313" s="369"/>
      <c r="V313" s="83" t="s">
        <v>419</v>
      </c>
      <c r="W313" s="254"/>
      <c r="X313" s="369"/>
      <c r="Y313" s="369"/>
      <c r="Z313" s="369"/>
      <c r="AA313" s="254"/>
      <c r="AB313" s="254"/>
      <c r="AC313" s="254"/>
      <c r="AD313" s="254"/>
      <c r="AE313" s="254"/>
      <c r="AF313" s="254"/>
      <c r="AG313" s="254"/>
      <c r="AH313" s="254"/>
      <c r="AI313" s="83">
        <v>150</v>
      </c>
      <c r="AJ313" s="83">
        <v>1.4</v>
      </c>
      <c r="AK313" s="83">
        <v>210</v>
      </c>
      <c r="AL313" s="83" t="s">
        <v>81</v>
      </c>
      <c r="AM313" s="83">
        <v>2007</v>
      </c>
      <c r="AN313" s="254"/>
      <c r="AO313" s="254"/>
      <c r="AP313" s="254"/>
      <c r="AQ313" s="259">
        <v>59701819.053074799</v>
      </c>
      <c r="AR313" s="83" t="s">
        <v>421</v>
      </c>
      <c r="AS313" s="368" t="s">
        <v>72</v>
      </c>
      <c r="AT313" s="83" t="s">
        <v>645</v>
      </c>
      <c r="AU313" s="257" t="s">
        <v>684</v>
      </c>
      <c r="AV313" s="83" t="s">
        <v>421</v>
      </c>
      <c r="AW313" s="361" t="s">
        <v>577</v>
      </c>
      <c r="AX313" s="159"/>
      <c r="AY313" s="159"/>
    </row>
    <row r="314" spans="1:51" ht="16" hidden="1" x14ac:dyDescent="0.2">
      <c r="A314" s="83"/>
      <c r="B314" s="68"/>
      <c r="C314" s="83" t="s">
        <v>575</v>
      </c>
      <c r="D314" s="235" t="s">
        <v>574</v>
      </c>
      <c r="E314" s="83" t="s">
        <v>575</v>
      </c>
      <c r="F314" s="83" t="s">
        <v>331</v>
      </c>
      <c r="G314" s="83" t="s">
        <v>576</v>
      </c>
      <c r="H314" s="371"/>
      <c r="I314" s="371"/>
      <c r="J314" s="371"/>
      <c r="K314" s="83" t="s">
        <v>72</v>
      </c>
      <c r="L314" s="83" t="s">
        <v>72</v>
      </c>
      <c r="M314" s="83" t="s">
        <v>72</v>
      </c>
      <c r="N314" s="83">
        <v>2007</v>
      </c>
      <c r="O314" s="83" t="s">
        <v>72</v>
      </c>
      <c r="P314" s="83" t="s">
        <v>72</v>
      </c>
      <c r="Q314" s="83" t="s">
        <v>72</v>
      </c>
      <c r="R314" s="83" t="s">
        <v>72</v>
      </c>
      <c r="S314" s="83" t="s">
        <v>72</v>
      </c>
      <c r="T314" s="83" t="s">
        <v>81</v>
      </c>
      <c r="U314" s="369"/>
      <c r="V314" s="83" t="s">
        <v>419</v>
      </c>
      <c r="W314" s="254"/>
      <c r="X314" s="369"/>
      <c r="Y314" s="369"/>
      <c r="Z314" s="369"/>
      <c r="AA314" s="254"/>
      <c r="AB314" s="254"/>
      <c r="AC314" s="254"/>
      <c r="AD314" s="254"/>
      <c r="AE314" s="254"/>
      <c r="AF314" s="254"/>
      <c r="AG314" s="254"/>
      <c r="AH314" s="254"/>
      <c r="AI314" s="83">
        <v>100</v>
      </c>
      <c r="AJ314" s="83">
        <v>1.4</v>
      </c>
      <c r="AK314" s="83">
        <v>140</v>
      </c>
      <c r="AL314" s="83" t="s">
        <v>81</v>
      </c>
      <c r="AM314" s="83">
        <v>2007</v>
      </c>
      <c r="AN314" s="254"/>
      <c r="AO314" s="254"/>
      <c r="AP314" s="254"/>
      <c r="AQ314" s="259">
        <v>40407322.540152147</v>
      </c>
      <c r="AR314" s="83" t="s">
        <v>421</v>
      </c>
      <c r="AS314" s="368" t="s">
        <v>72</v>
      </c>
      <c r="AT314" s="83" t="s">
        <v>645</v>
      </c>
      <c r="AU314" s="257" t="s">
        <v>676</v>
      </c>
      <c r="AV314" s="83" t="s">
        <v>421</v>
      </c>
      <c r="AW314" s="361" t="s">
        <v>578</v>
      </c>
      <c r="AX314" s="159"/>
      <c r="AY314" s="159"/>
    </row>
    <row r="315" spans="1:51" ht="16" hidden="1" x14ac:dyDescent="0.2">
      <c r="A315" s="83"/>
      <c r="B315" s="68"/>
      <c r="C315" s="83" t="s">
        <v>575</v>
      </c>
      <c r="D315" s="235" t="s">
        <v>574</v>
      </c>
      <c r="E315" s="83" t="s">
        <v>575</v>
      </c>
      <c r="F315" s="83" t="s">
        <v>331</v>
      </c>
      <c r="G315" s="83" t="s">
        <v>576</v>
      </c>
      <c r="H315" s="371"/>
      <c r="I315" s="371"/>
      <c r="J315" s="371"/>
      <c r="K315" s="83" t="s">
        <v>72</v>
      </c>
      <c r="L315" s="83" t="s">
        <v>72</v>
      </c>
      <c r="M315" s="83" t="s">
        <v>72</v>
      </c>
      <c r="N315" s="83">
        <v>2007</v>
      </c>
      <c r="O315" s="83" t="s">
        <v>72</v>
      </c>
      <c r="P315" s="83" t="s">
        <v>72</v>
      </c>
      <c r="Q315" s="83" t="s">
        <v>72</v>
      </c>
      <c r="R315" s="83" t="s">
        <v>72</v>
      </c>
      <c r="S315" s="83" t="s">
        <v>72</v>
      </c>
      <c r="T315" s="83" t="s">
        <v>81</v>
      </c>
      <c r="U315" s="369"/>
      <c r="V315" s="83" t="s">
        <v>419</v>
      </c>
      <c r="W315" s="254"/>
      <c r="X315" s="369"/>
      <c r="Y315" s="369"/>
      <c r="Z315" s="369"/>
      <c r="AA315" s="254"/>
      <c r="AB315" s="254"/>
      <c r="AC315" s="254"/>
      <c r="AD315" s="254"/>
      <c r="AE315" s="254"/>
      <c r="AF315" s="254"/>
      <c r="AG315" s="254"/>
      <c r="AH315" s="254"/>
      <c r="AI315" s="83">
        <v>200</v>
      </c>
      <c r="AJ315" s="83">
        <v>1.4</v>
      </c>
      <c r="AK315" s="83">
        <v>280</v>
      </c>
      <c r="AL315" s="83" t="s">
        <v>81</v>
      </c>
      <c r="AM315" s="83">
        <v>2007</v>
      </c>
      <c r="AN315" s="254"/>
      <c r="AO315" s="254"/>
      <c r="AP315" s="254"/>
      <c r="AQ315" s="259">
        <v>75258638.23103337</v>
      </c>
      <c r="AR315" s="83" t="s">
        <v>421</v>
      </c>
      <c r="AS315" s="368" t="s">
        <v>72</v>
      </c>
      <c r="AT315" s="83" t="s">
        <v>645</v>
      </c>
      <c r="AU315" s="257" t="s">
        <v>685</v>
      </c>
      <c r="AV315" s="83" t="s">
        <v>421</v>
      </c>
      <c r="AW315" s="361" t="s">
        <v>579</v>
      </c>
      <c r="AX315" s="159"/>
      <c r="AY315" s="159"/>
    </row>
    <row r="316" spans="1:51" ht="16" hidden="1" x14ac:dyDescent="0.2">
      <c r="A316" s="83"/>
      <c r="B316" s="68"/>
      <c r="C316" s="83" t="s">
        <v>575</v>
      </c>
      <c r="D316" s="235" t="s">
        <v>574</v>
      </c>
      <c r="E316" s="83" t="s">
        <v>575</v>
      </c>
      <c r="F316" s="83" t="s">
        <v>331</v>
      </c>
      <c r="G316" s="83" t="s">
        <v>576</v>
      </c>
      <c r="H316" s="371"/>
      <c r="I316" s="371"/>
      <c r="J316" s="371"/>
      <c r="K316" s="83" t="s">
        <v>72</v>
      </c>
      <c r="L316" s="83" t="s">
        <v>72</v>
      </c>
      <c r="M316" s="83" t="s">
        <v>72</v>
      </c>
      <c r="N316" s="83">
        <v>2007</v>
      </c>
      <c r="O316" s="83" t="s">
        <v>72</v>
      </c>
      <c r="P316" s="83" t="s">
        <v>72</v>
      </c>
      <c r="Q316" s="83" t="s">
        <v>72</v>
      </c>
      <c r="R316" s="83" t="s">
        <v>72</v>
      </c>
      <c r="S316" s="83" t="s">
        <v>72</v>
      </c>
      <c r="T316" s="83" t="s">
        <v>81</v>
      </c>
      <c r="U316" s="369"/>
      <c r="V316" s="83" t="s">
        <v>419</v>
      </c>
      <c r="W316" s="254"/>
      <c r="X316" s="369"/>
      <c r="Y316" s="369"/>
      <c r="Z316" s="369"/>
      <c r="AA316" s="254"/>
      <c r="AB316" s="254"/>
      <c r="AC316" s="254"/>
      <c r="AD316" s="254"/>
      <c r="AE316" s="254"/>
      <c r="AF316" s="254"/>
      <c r="AG316" s="254"/>
      <c r="AH316" s="254"/>
      <c r="AI316" s="83">
        <v>250</v>
      </c>
      <c r="AJ316" s="83">
        <v>1.4</v>
      </c>
      <c r="AK316" s="83">
        <v>350</v>
      </c>
      <c r="AL316" s="83" t="s">
        <v>81</v>
      </c>
      <c r="AM316" s="83">
        <v>2007</v>
      </c>
      <c r="AN316" s="254"/>
      <c r="AO316" s="254"/>
      <c r="AP316" s="254"/>
      <c r="AQ316" s="259">
        <v>98765598.118766889</v>
      </c>
      <c r="AR316" s="83" t="s">
        <v>421</v>
      </c>
      <c r="AS316" s="368" t="s">
        <v>72</v>
      </c>
      <c r="AT316" s="83" t="s">
        <v>645</v>
      </c>
      <c r="AU316" s="257" t="s">
        <v>686</v>
      </c>
      <c r="AV316" s="83" t="s">
        <v>421</v>
      </c>
      <c r="AW316" s="361" t="s">
        <v>580</v>
      </c>
      <c r="AX316" s="159"/>
      <c r="AY316" s="159"/>
    </row>
    <row r="317" spans="1:51" ht="16" hidden="1" x14ac:dyDescent="0.2">
      <c r="A317" s="83"/>
      <c r="B317" s="68"/>
      <c r="C317" s="83" t="s">
        <v>575</v>
      </c>
      <c r="D317" s="235" t="s">
        <v>574</v>
      </c>
      <c r="E317" s="83" t="s">
        <v>575</v>
      </c>
      <c r="F317" s="83" t="s">
        <v>331</v>
      </c>
      <c r="G317" s="83" t="s">
        <v>576</v>
      </c>
      <c r="H317" s="371"/>
      <c r="I317" s="371"/>
      <c r="J317" s="371"/>
      <c r="K317" s="83" t="s">
        <v>72</v>
      </c>
      <c r="L317" s="83" t="s">
        <v>72</v>
      </c>
      <c r="M317" s="83" t="s">
        <v>72</v>
      </c>
      <c r="N317" s="83">
        <v>2007</v>
      </c>
      <c r="O317" s="83" t="s">
        <v>72</v>
      </c>
      <c r="P317" s="83" t="s">
        <v>72</v>
      </c>
      <c r="Q317" s="83" t="s">
        <v>72</v>
      </c>
      <c r="R317" s="83" t="s">
        <v>72</v>
      </c>
      <c r="S317" s="83" t="s">
        <v>72</v>
      </c>
      <c r="T317" s="83" t="s">
        <v>81</v>
      </c>
      <c r="U317" s="369"/>
      <c r="V317" s="83" t="s">
        <v>419</v>
      </c>
      <c r="W317" s="254"/>
      <c r="X317" s="369"/>
      <c r="Y317" s="369"/>
      <c r="Z317" s="369"/>
      <c r="AA317" s="254"/>
      <c r="AB317" s="254"/>
      <c r="AC317" s="254"/>
      <c r="AD317" s="254"/>
      <c r="AE317" s="254"/>
      <c r="AF317" s="254"/>
      <c r="AG317" s="254"/>
      <c r="AH317" s="254"/>
      <c r="AI317" s="83">
        <v>300</v>
      </c>
      <c r="AJ317" s="83">
        <v>1.4</v>
      </c>
      <c r="AK317" s="83">
        <v>420</v>
      </c>
      <c r="AL317" s="83" t="s">
        <v>81</v>
      </c>
      <c r="AM317" s="83">
        <v>2007</v>
      </c>
      <c r="AN317" s="254"/>
      <c r="AO317" s="254"/>
      <c r="AP317" s="254"/>
      <c r="AQ317" s="259">
        <v>83605780.884765312</v>
      </c>
      <c r="AR317" s="83" t="s">
        <v>421</v>
      </c>
      <c r="AS317" s="368" t="s">
        <v>72</v>
      </c>
      <c r="AT317" s="83" t="s">
        <v>645</v>
      </c>
      <c r="AU317" s="257" t="s">
        <v>687</v>
      </c>
      <c r="AV317" s="83" t="s">
        <v>421</v>
      </c>
      <c r="AW317" s="361" t="s">
        <v>581</v>
      </c>
      <c r="AX317" s="159"/>
      <c r="AY317" s="159"/>
    </row>
    <row r="318" spans="1:51" ht="16" hidden="1" x14ac:dyDescent="0.2">
      <c r="A318" s="83"/>
      <c r="B318" s="68"/>
      <c r="C318" s="83" t="s">
        <v>575</v>
      </c>
      <c r="D318" s="235" t="s">
        <v>574</v>
      </c>
      <c r="E318" s="83" t="s">
        <v>575</v>
      </c>
      <c r="F318" s="83" t="s">
        <v>331</v>
      </c>
      <c r="G318" s="83" t="s">
        <v>576</v>
      </c>
      <c r="H318" s="371"/>
      <c r="I318" s="371"/>
      <c r="J318" s="371"/>
      <c r="K318" s="83" t="s">
        <v>72</v>
      </c>
      <c r="L318" s="83" t="s">
        <v>72</v>
      </c>
      <c r="M318" s="83" t="s">
        <v>72</v>
      </c>
      <c r="N318" s="83">
        <v>2007</v>
      </c>
      <c r="O318" s="83" t="s">
        <v>72</v>
      </c>
      <c r="P318" s="83" t="s">
        <v>72</v>
      </c>
      <c r="Q318" s="83" t="s">
        <v>72</v>
      </c>
      <c r="R318" s="83" t="s">
        <v>72</v>
      </c>
      <c r="S318" s="83" t="s">
        <v>72</v>
      </c>
      <c r="T318" s="83" t="s">
        <v>81</v>
      </c>
      <c r="U318" s="369"/>
      <c r="V318" s="83" t="s">
        <v>419</v>
      </c>
      <c r="W318" s="254"/>
      <c r="X318" s="369"/>
      <c r="Y318" s="369"/>
      <c r="Z318" s="369"/>
      <c r="AA318" s="254"/>
      <c r="AB318" s="254"/>
      <c r="AC318" s="254"/>
      <c r="AD318" s="254"/>
      <c r="AE318" s="254"/>
      <c r="AF318" s="254"/>
      <c r="AG318" s="254"/>
      <c r="AH318" s="254"/>
      <c r="AI318" s="83">
        <v>200</v>
      </c>
      <c r="AJ318" s="83">
        <v>1.4</v>
      </c>
      <c r="AK318" s="83">
        <v>280</v>
      </c>
      <c r="AL318" s="83" t="s">
        <v>81</v>
      </c>
      <c r="AM318" s="83">
        <v>2007</v>
      </c>
      <c r="AN318" s="254"/>
      <c r="AO318" s="254"/>
      <c r="AP318" s="254"/>
      <c r="AQ318" s="259">
        <v>58285138.324817069</v>
      </c>
      <c r="AR318" s="83" t="s">
        <v>421</v>
      </c>
      <c r="AS318" s="368" t="s">
        <v>72</v>
      </c>
      <c r="AT318" s="83" t="s">
        <v>645</v>
      </c>
      <c r="AU318" s="257" t="s">
        <v>688</v>
      </c>
      <c r="AV318" s="83" t="s">
        <v>421</v>
      </c>
      <c r="AW318" s="361" t="s">
        <v>582</v>
      </c>
      <c r="AX318" s="159"/>
      <c r="AY318" s="159"/>
    </row>
    <row r="319" spans="1:51" ht="32" hidden="1" x14ac:dyDescent="0.2">
      <c r="A319" s="83"/>
      <c r="B319" s="68"/>
      <c r="C319" s="83" t="s">
        <v>575</v>
      </c>
      <c r="D319" s="235" t="s">
        <v>574</v>
      </c>
      <c r="E319" s="83" t="s">
        <v>575</v>
      </c>
      <c r="F319" s="83" t="s">
        <v>331</v>
      </c>
      <c r="G319" s="83" t="s">
        <v>576</v>
      </c>
      <c r="H319" s="371"/>
      <c r="I319" s="371"/>
      <c r="J319" s="371"/>
      <c r="K319" s="83" t="s">
        <v>72</v>
      </c>
      <c r="L319" s="83" t="s">
        <v>72</v>
      </c>
      <c r="M319" s="83" t="s">
        <v>72</v>
      </c>
      <c r="N319" s="83">
        <v>2007</v>
      </c>
      <c r="O319" s="83" t="s">
        <v>72</v>
      </c>
      <c r="P319" s="83" t="s">
        <v>72</v>
      </c>
      <c r="Q319" s="83" t="s">
        <v>72</v>
      </c>
      <c r="R319" s="83" t="s">
        <v>72</v>
      </c>
      <c r="S319" s="83" t="s">
        <v>72</v>
      </c>
      <c r="T319" s="83" t="s">
        <v>81</v>
      </c>
      <c r="U319" s="369"/>
      <c r="V319" s="83" t="s">
        <v>419</v>
      </c>
      <c r="W319" s="254"/>
      <c r="X319" s="369"/>
      <c r="Y319" s="369"/>
      <c r="Z319" s="369"/>
      <c r="AA319" s="254"/>
      <c r="AB319" s="254"/>
      <c r="AC319" s="254"/>
      <c r="AD319" s="254"/>
      <c r="AE319" s="254"/>
      <c r="AF319" s="254"/>
      <c r="AG319" s="254"/>
      <c r="AH319" s="254"/>
      <c r="AI319" s="83" t="s">
        <v>72</v>
      </c>
      <c r="AJ319" s="83">
        <v>1.4</v>
      </c>
      <c r="AK319" s="83"/>
      <c r="AL319" s="83" t="s">
        <v>81</v>
      </c>
      <c r="AM319" s="83">
        <v>2007</v>
      </c>
      <c r="AN319" s="254"/>
      <c r="AO319" s="254"/>
      <c r="AP319" s="254"/>
      <c r="AQ319" s="259">
        <v>66299324.640818141</v>
      </c>
      <c r="AR319" s="83" t="s">
        <v>421</v>
      </c>
      <c r="AS319" s="368" t="s">
        <v>72</v>
      </c>
      <c r="AT319" s="83" t="s">
        <v>645</v>
      </c>
      <c r="AU319" s="367" t="s">
        <v>72</v>
      </c>
      <c r="AV319" s="83" t="s">
        <v>421</v>
      </c>
      <c r="AW319" s="361" t="s">
        <v>583</v>
      </c>
      <c r="AX319" s="159"/>
      <c r="AY319" s="159"/>
    </row>
    <row r="320" spans="1:51" ht="32" hidden="1" x14ac:dyDescent="0.2">
      <c r="A320" s="83"/>
      <c r="B320" s="68"/>
      <c r="C320" s="83" t="s">
        <v>575</v>
      </c>
      <c r="D320" s="235" t="s">
        <v>574</v>
      </c>
      <c r="E320" s="83" t="s">
        <v>575</v>
      </c>
      <c r="F320" s="83" t="s">
        <v>331</v>
      </c>
      <c r="G320" s="83"/>
      <c r="H320" s="371"/>
      <c r="I320" s="371"/>
      <c r="J320" s="371"/>
      <c r="K320" s="83" t="s">
        <v>72</v>
      </c>
      <c r="L320" s="83" t="s">
        <v>72</v>
      </c>
      <c r="M320" s="83" t="s">
        <v>72</v>
      </c>
      <c r="N320" s="83">
        <v>2007</v>
      </c>
      <c r="O320" s="83" t="s">
        <v>72</v>
      </c>
      <c r="P320" s="83" t="s">
        <v>72</v>
      </c>
      <c r="Q320" s="83" t="s">
        <v>72</v>
      </c>
      <c r="R320" s="83" t="s">
        <v>72</v>
      </c>
      <c r="S320" s="83" t="s">
        <v>72</v>
      </c>
      <c r="T320" s="83" t="s">
        <v>81</v>
      </c>
      <c r="U320" s="369"/>
      <c r="V320" s="83" t="s">
        <v>419</v>
      </c>
      <c r="W320" s="254"/>
      <c r="X320" s="369"/>
      <c r="Y320" s="369"/>
      <c r="Z320" s="369"/>
      <c r="AA320" s="254"/>
      <c r="AB320" s="254"/>
      <c r="AC320" s="254"/>
      <c r="AD320" s="254"/>
      <c r="AE320" s="254"/>
      <c r="AF320" s="254"/>
      <c r="AG320" s="254"/>
      <c r="AH320" s="254"/>
      <c r="AI320" s="83" t="s">
        <v>72</v>
      </c>
      <c r="AJ320" s="83" t="s">
        <v>72</v>
      </c>
      <c r="AK320" s="83" t="s">
        <v>72</v>
      </c>
      <c r="AL320" s="83" t="s">
        <v>81</v>
      </c>
      <c r="AM320" s="83">
        <v>2007</v>
      </c>
      <c r="AN320" s="254"/>
      <c r="AO320" s="254"/>
      <c r="AP320" s="254"/>
      <c r="AQ320" s="259">
        <v>17173112.079564665</v>
      </c>
      <c r="AR320" s="83" t="s">
        <v>421</v>
      </c>
      <c r="AS320" s="368" t="s">
        <v>72</v>
      </c>
      <c r="AT320" s="83" t="s">
        <v>638</v>
      </c>
      <c r="AU320" s="257" t="s">
        <v>689</v>
      </c>
      <c r="AV320" s="83" t="s">
        <v>421</v>
      </c>
      <c r="AW320" s="361" t="s">
        <v>584</v>
      </c>
      <c r="AX320" s="159"/>
      <c r="AY320" s="159"/>
    </row>
    <row r="321" spans="1:51" ht="16" hidden="1" x14ac:dyDescent="0.2">
      <c r="A321" s="83"/>
      <c r="B321" s="68"/>
      <c r="C321" s="278" t="s">
        <v>586</v>
      </c>
      <c r="D321" s="235" t="s">
        <v>585</v>
      </c>
      <c r="E321" s="278" t="s">
        <v>586</v>
      </c>
      <c r="F321" s="88" t="s">
        <v>331</v>
      </c>
      <c r="G321" s="278"/>
      <c r="H321" s="371"/>
      <c r="I321" s="371"/>
      <c r="J321" s="371"/>
      <c r="K321" s="83" t="s">
        <v>72</v>
      </c>
      <c r="L321" s="83" t="s">
        <v>72</v>
      </c>
      <c r="M321" s="83" t="s">
        <v>72</v>
      </c>
      <c r="N321" s="83">
        <v>2007</v>
      </c>
      <c r="O321" s="83" t="s">
        <v>72</v>
      </c>
      <c r="P321" s="83" t="s">
        <v>72</v>
      </c>
      <c r="Q321" s="83" t="s">
        <v>72</v>
      </c>
      <c r="R321" s="83" t="s">
        <v>72</v>
      </c>
      <c r="S321" s="83" t="s">
        <v>72</v>
      </c>
      <c r="T321" s="83" t="s">
        <v>81</v>
      </c>
      <c r="U321" s="369"/>
      <c r="V321" s="278" t="s">
        <v>587</v>
      </c>
      <c r="W321" s="254"/>
      <c r="X321" s="369"/>
      <c r="Y321" s="369"/>
      <c r="Z321" s="369"/>
      <c r="AA321" s="254"/>
      <c r="AB321" s="254"/>
      <c r="AC321" s="254"/>
      <c r="AD321" s="254"/>
      <c r="AE321" s="254"/>
      <c r="AF321" s="254"/>
      <c r="AG321" s="254"/>
      <c r="AH321" s="254"/>
      <c r="AI321" s="279" t="s">
        <v>72</v>
      </c>
      <c r="AJ321" s="279" t="s">
        <v>72</v>
      </c>
      <c r="AK321" s="278" t="s">
        <v>72</v>
      </c>
      <c r="AL321" s="83" t="s">
        <v>81</v>
      </c>
      <c r="AM321" s="83">
        <v>2007</v>
      </c>
      <c r="AN321" s="254"/>
      <c r="AO321" s="254"/>
      <c r="AP321" s="254"/>
      <c r="AQ321" s="259">
        <v>189465050</v>
      </c>
      <c r="AR321" s="83" t="s">
        <v>421</v>
      </c>
      <c r="AS321" s="368" t="s">
        <v>72</v>
      </c>
      <c r="AT321" s="83" t="s">
        <v>652</v>
      </c>
      <c r="AU321" s="257" t="s">
        <v>689</v>
      </c>
      <c r="AV321" s="83" t="s">
        <v>421</v>
      </c>
      <c r="AW321" s="362" t="s">
        <v>588</v>
      </c>
      <c r="AX321" s="159"/>
      <c r="AY321" s="159"/>
    </row>
    <row r="322" spans="1:51" ht="32" hidden="1" x14ac:dyDescent="0.2">
      <c r="A322" s="83"/>
      <c r="B322" s="68"/>
      <c r="C322" s="278" t="s">
        <v>586</v>
      </c>
      <c r="D322" s="235" t="s">
        <v>585</v>
      </c>
      <c r="E322" s="278" t="s">
        <v>586</v>
      </c>
      <c r="F322" s="278">
        <v>1</v>
      </c>
      <c r="G322" s="278" t="s">
        <v>74</v>
      </c>
      <c r="H322" s="371"/>
      <c r="I322" s="371"/>
      <c r="J322" s="371"/>
      <c r="K322" s="83" t="s">
        <v>72</v>
      </c>
      <c r="L322" s="83" t="s">
        <v>72</v>
      </c>
      <c r="M322" s="83" t="s">
        <v>72</v>
      </c>
      <c r="N322" s="83">
        <v>2007</v>
      </c>
      <c r="O322" s="83" t="s">
        <v>72</v>
      </c>
      <c r="P322" s="83" t="s">
        <v>72</v>
      </c>
      <c r="Q322" s="83" t="s">
        <v>72</v>
      </c>
      <c r="R322" s="83" t="s">
        <v>72</v>
      </c>
      <c r="S322" s="83" t="s">
        <v>72</v>
      </c>
      <c r="T322" s="83" t="s">
        <v>81</v>
      </c>
      <c r="U322" s="369"/>
      <c r="V322" s="278" t="s">
        <v>589</v>
      </c>
      <c r="W322" s="254"/>
      <c r="X322" s="369"/>
      <c r="Y322" s="369"/>
      <c r="Z322" s="369"/>
      <c r="AA322" s="254"/>
      <c r="AB322" s="254"/>
      <c r="AC322" s="254"/>
      <c r="AD322" s="254"/>
      <c r="AE322" s="254"/>
      <c r="AF322" s="254"/>
      <c r="AG322" s="254"/>
      <c r="AH322" s="254"/>
      <c r="AI322" s="279" t="s">
        <v>72</v>
      </c>
      <c r="AJ322" s="279" t="s">
        <v>72</v>
      </c>
      <c r="AK322" s="279" t="s">
        <v>72</v>
      </c>
      <c r="AL322" s="83" t="s">
        <v>81</v>
      </c>
      <c r="AM322" s="83">
        <v>2007</v>
      </c>
      <c r="AN322" s="254"/>
      <c r="AO322" s="254"/>
      <c r="AP322" s="254"/>
      <c r="AQ322" s="259">
        <v>114973950</v>
      </c>
      <c r="AR322" s="83" t="s">
        <v>421</v>
      </c>
      <c r="AS322" s="368" t="s">
        <v>72</v>
      </c>
      <c r="AT322" s="83" t="s">
        <v>652</v>
      </c>
      <c r="AU322" s="257" t="s">
        <v>689</v>
      </c>
      <c r="AV322" s="83" t="s">
        <v>421</v>
      </c>
      <c r="AW322" s="362" t="s">
        <v>590</v>
      </c>
      <c r="AX322" s="159"/>
      <c r="AY322" s="159"/>
    </row>
    <row r="323" spans="1:51" hidden="1" x14ac:dyDescent="0.2">
      <c r="A323" s="83"/>
      <c r="B323" s="68"/>
      <c r="C323" s="83"/>
      <c r="D323" s="235" t="s">
        <v>591</v>
      </c>
      <c r="E323" s="83"/>
      <c r="F323" s="83" t="s">
        <v>72</v>
      </c>
      <c r="G323" s="83"/>
      <c r="H323" s="371"/>
      <c r="I323" s="371"/>
      <c r="J323" s="371"/>
      <c r="K323" s="83" t="s">
        <v>72</v>
      </c>
      <c r="L323" s="83" t="s">
        <v>72</v>
      </c>
      <c r="M323" s="83" t="s">
        <v>72</v>
      </c>
      <c r="N323" s="83">
        <v>2007</v>
      </c>
      <c r="O323" s="83" t="s">
        <v>72</v>
      </c>
      <c r="P323" s="83" t="s">
        <v>72</v>
      </c>
      <c r="Q323" s="83" t="s">
        <v>72</v>
      </c>
      <c r="R323" s="83" t="s">
        <v>72</v>
      </c>
      <c r="S323" s="83" t="s">
        <v>72</v>
      </c>
      <c r="T323" s="83" t="s">
        <v>81</v>
      </c>
      <c r="U323" s="369"/>
      <c r="V323" s="83" t="s">
        <v>72</v>
      </c>
      <c r="W323" s="254"/>
      <c r="X323" s="369"/>
      <c r="Y323" s="369"/>
      <c r="Z323" s="369"/>
      <c r="AA323" s="254"/>
      <c r="AB323" s="254"/>
      <c r="AC323" s="254"/>
      <c r="AD323" s="254"/>
      <c r="AE323" s="254"/>
      <c r="AF323" s="254"/>
      <c r="AG323" s="254"/>
      <c r="AH323" s="254"/>
      <c r="AI323" s="83"/>
      <c r="AJ323" s="83" t="s">
        <v>72</v>
      </c>
      <c r="AK323" s="83" t="s">
        <v>72</v>
      </c>
      <c r="AL323" s="83" t="s">
        <v>81</v>
      </c>
      <c r="AM323" s="83">
        <v>2007</v>
      </c>
      <c r="AN323" s="254"/>
      <c r="AO323" s="254"/>
      <c r="AP323" s="254"/>
      <c r="AQ323" s="259">
        <v>47800000</v>
      </c>
      <c r="AR323" s="83" t="s">
        <v>421</v>
      </c>
      <c r="AS323" s="368" t="s">
        <v>72</v>
      </c>
      <c r="AT323" s="83" t="s">
        <v>645</v>
      </c>
      <c r="AU323" s="257" t="s">
        <v>689</v>
      </c>
      <c r="AV323" s="83" t="s">
        <v>421</v>
      </c>
      <c r="AW323" s="361"/>
      <c r="AX323" s="159"/>
      <c r="AY323" s="159"/>
    </row>
    <row r="324" spans="1:51" ht="16" hidden="1" x14ac:dyDescent="0.2">
      <c r="A324" s="83"/>
      <c r="B324" s="68"/>
      <c r="C324" s="83" t="s">
        <v>451</v>
      </c>
      <c r="D324" s="381" t="s">
        <v>592</v>
      </c>
      <c r="E324" s="83" t="s">
        <v>451</v>
      </c>
      <c r="F324" s="88" t="s">
        <v>331</v>
      </c>
      <c r="G324" s="278" t="s">
        <v>74</v>
      </c>
      <c r="H324" s="371"/>
      <c r="I324" s="371"/>
      <c r="J324" s="371"/>
      <c r="K324" s="83" t="s">
        <v>72</v>
      </c>
      <c r="L324" s="83" t="s">
        <v>72</v>
      </c>
      <c r="M324" s="83" t="s">
        <v>72</v>
      </c>
      <c r="N324" s="83">
        <v>2008</v>
      </c>
      <c r="O324" s="83" t="s">
        <v>72</v>
      </c>
      <c r="P324" s="83" t="s">
        <v>72</v>
      </c>
      <c r="Q324" s="83" t="s">
        <v>72</v>
      </c>
      <c r="R324" s="83" t="s">
        <v>72</v>
      </c>
      <c r="S324" s="83" t="s">
        <v>72</v>
      </c>
      <c r="T324" s="83" t="s">
        <v>81</v>
      </c>
      <c r="U324" s="369"/>
      <c r="V324" s="83" t="s">
        <v>593</v>
      </c>
      <c r="W324" s="254"/>
      <c r="X324" s="369"/>
      <c r="Y324" s="369"/>
      <c r="Z324" s="369"/>
      <c r="AA324" s="254"/>
      <c r="AB324" s="254"/>
      <c r="AC324" s="254"/>
      <c r="AD324" s="254"/>
      <c r="AE324" s="254"/>
      <c r="AF324" s="254"/>
      <c r="AG324" s="254"/>
      <c r="AH324" s="254"/>
      <c r="AI324" s="369"/>
      <c r="AJ324" s="369"/>
      <c r="AK324" s="369"/>
      <c r="AL324" s="83" t="s">
        <v>81</v>
      </c>
      <c r="AM324" s="83">
        <v>2008</v>
      </c>
      <c r="AN324" s="254"/>
      <c r="AO324" s="254"/>
      <c r="AP324" s="254"/>
      <c r="AQ324" s="259">
        <v>363115296.50405633</v>
      </c>
      <c r="AR324" s="83" t="s">
        <v>421</v>
      </c>
      <c r="AS324" s="368" t="s">
        <v>72</v>
      </c>
      <c r="AT324" s="83" t="s">
        <v>652</v>
      </c>
      <c r="AU324" s="257" t="s">
        <v>689</v>
      </c>
      <c r="AV324" s="83" t="s">
        <v>421</v>
      </c>
      <c r="AW324" s="363" t="s">
        <v>594</v>
      </c>
      <c r="AX324" s="159"/>
      <c r="AY324" s="159"/>
    </row>
    <row r="325" spans="1:51" ht="16" hidden="1" x14ac:dyDescent="0.2">
      <c r="A325" s="83"/>
      <c r="B325" s="68"/>
      <c r="C325" s="83" t="s">
        <v>596</v>
      </c>
      <c r="D325" s="370" t="s">
        <v>595</v>
      </c>
      <c r="E325" s="83" t="s">
        <v>596</v>
      </c>
      <c r="F325" s="88" t="s">
        <v>597</v>
      </c>
      <c r="G325" s="278" t="s">
        <v>74</v>
      </c>
      <c r="H325" s="371"/>
      <c r="I325" s="371"/>
      <c r="J325" s="371"/>
      <c r="K325" s="83" t="s">
        <v>72</v>
      </c>
      <c r="L325" s="83" t="s">
        <v>72</v>
      </c>
      <c r="M325" s="83" t="s">
        <v>72</v>
      </c>
      <c r="N325" s="83">
        <v>2008</v>
      </c>
      <c r="O325" s="83" t="s">
        <v>72</v>
      </c>
      <c r="P325" s="83" t="s">
        <v>72</v>
      </c>
      <c r="Q325" s="83" t="s">
        <v>72</v>
      </c>
      <c r="R325" s="83" t="s">
        <v>72</v>
      </c>
      <c r="S325" s="83" t="s">
        <v>72</v>
      </c>
      <c r="T325" s="83" t="s">
        <v>81</v>
      </c>
      <c r="U325" s="369"/>
      <c r="V325" s="83" t="s">
        <v>72</v>
      </c>
      <c r="W325" s="254"/>
      <c r="X325" s="369"/>
      <c r="Y325" s="369"/>
      <c r="Z325" s="369"/>
      <c r="AA325" s="254"/>
      <c r="AB325" s="254"/>
      <c r="AC325" s="254"/>
      <c r="AD325" s="254"/>
      <c r="AE325" s="254"/>
      <c r="AF325" s="254"/>
      <c r="AG325" s="254"/>
      <c r="AH325" s="254"/>
      <c r="AI325" s="369"/>
      <c r="AJ325" s="369"/>
      <c r="AK325" s="369"/>
      <c r="AL325" s="83" t="s">
        <v>81</v>
      </c>
      <c r="AM325" s="83">
        <v>2008</v>
      </c>
      <c r="AN325" s="254"/>
      <c r="AO325" s="254"/>
      <c r="AP325" s="254"/>
      <c r="AQ325" s="259">
        <v>50031068.07534235</v>
      </c>
      <c r="AR325" s="83" t="s">
        <v>421</v>
      </c>
      <c r="AS325" s="368" t="s">
        <v>72</v>
      </c>
      <c r="AT325" s="83" t="s">
        <v>652</v>
      </c>
      <c r="AU325" s="257" t="s">
        <v>689</v>
      </c>
      <c r="AV325" s="83" t="s">
        <v>421</v>
      </c>
      <c r="AW325" s="364" t="s">
        <v>598</v>
      </c>
      <c r="AX325" s="159"/>
      <c r="AY325" s="159"/>
    </row>
    <row r="326" spans="1:51" ht="16" hidden="1" x14ac:dyDescent="0.2">
      <c r="A326" s="83"/>
      <c r="B326" s="68"/>
      <c r="C326" s="83" t="s">
        <v>596</v>
      </c>
      <c r="D326" s="370" t="s">
        <v>599</v>
      </c>
      <c r="E326" s="83" t="s">
        <v>596</v>
      </c>
      <c r="F326" s="88" t="s">
        <v>600</v>
      </c>
      <c r="G326" s="278" t="s">
        <v>74</v>
      </c>
      <c r="H326" s="371"/>
      <c r="I326" s="371"/>
      <c r="J326" s="371"/>
      <c r="K326" s="83" t="s">
        <v>72</v>
      </c>
      <c r="L326" s="83" t="s">
        <v>72</v>
      </c>
      <c r="M326" s="83" t="s">
        <v>72</v>
      </c>
      <c r="N326" s="83">
        <v>2008</v>
      </c>
      <c r="O326" s="83" t="s">
        <v>72</v>
      </c>
      <c r="P326" s="83" t="s">
        <v>72</v>
      </c>
      <c r="Q326" s="83" t="s">
        <v>72</v>
      </c>
      <c r="R326" s="83" t="s">
        <v>72</v>
      </c>
      <c r="S326" s="83" t="s">
        <v>72</v>
      </c>
      <c r="T326" s="83" t="s">
        <v>81</v>
      </c>
      <c r="U326" s="369"/>
      <c r="V326" s="83" t="s">
        <v>72</v>
      </c>
      <c r="W326" s="254"/>
      <c r="X326" s="369"/>
      <c r="Y326" s="369"/>
      <c r="Z326" s="369"/>
      <c r="AA326" s="254"/>
      <c r="AB326" s="254"/>
      <c r="AC326" s="254"/>
      <c r="AD326" s="254"/>
      <c r="AE326" s="254"/>
      <c r="AF326" s="254"/>
      <c r="AG326" s="254"/>
      <c r="AH326" s="254"/>
      <c r="AI326" s="369"/>
      <c r="AJ326" s="369"/>
      <c r="AK326" s="369"/>
      <c r="AL326" s="83" t="s">
        <v>81</v>
      </c>
      <c r="AM326" s="83">
        <v>2008</v>
      </c>
      <c r="AN326" s="254"/>
      <c r="AO326" s="254"/>
      <c r="AP326" s="254"/>
      <c r="AQ326" s="259">
        <v>46244637.376886517</v>
      </c>
      <c r="AR326" s="83" t="s">
        <v>421</v>
      </c>
      <c r="AS326" s="368" t="s">
        <v>72</v>
      </c>
      <c r="AT326" s="83" t="s">
        <v>652</v>
      </c>
      <c r="AU326" s="257" t="s">
        <v>689</v>
      </c>
      <c r="AV326" s="83" t="s">
        <v>421</v>
      </c>
      <c r="AW326" s="363" t="s">
        <v>601</v>
      </c>
      <c r="AX326" s="159"/>
      <c r="AY326" s="159"/>
    </row>
    <row r="327" spans="1:51" ht="16" hidden="1" x14ac:dyDescent="0.2">
      <c r="A327" s="83"/>
      <c r="B327" s="68"/>
      <c r="C327" s="83" t="s">
        <v>596</v>
      </c>
      <c r="D327" s="370" t="s">
        <v>602</v>
      </c>
      <c r="E327" s="83" t="s">
        <v>596</v>
      </c>
      <c r="F327" s="88" t="s">
        <v>498</v>
      </c>
      <c r="G327" s="278" t="s">
        <v>74</v>
      </c>
      <c r="H327" s="371"/>
      <c r="I327" s="371"/>
      <c r="J327" s="371"/>
      <c r="K327" s="83" t="s">
        <v>72</v>
      </c>
      <c r="L327" s="83" t="s">
        <v>72</v>
      </c>
      <c r="M327" s="83" t="s">
        <v>72</v>
      </c>
      <c r="N327" s="83">
        <v>2008</v>
      </c>
      <c r="O327" s="83" t="s">
        <v>72</v>
      </c>
      <c r="P327" s="83" t="s">
        <v>72</v>
      </c>
      <c r="Q327" s="83" t="s">
        <v>72</v>
      </c>
      <c r="R327" s="83" t="s">
        <v>72</v>
      </c>
      <c r="S327" s="83" t="s">
        <v>72</v>
      </c>
      <c r="T327" s="83" t="s">
        <v>81</v>
      </c>
      <c r="U327" s="369"/>
      <c r="V327" s="83" t="s">
        <v>593</v>
      </c>
      <c r="W327" s="254"/>
      <c r="X327" s="369"/>
      <c r="Y327" s="369"/>
      <c r="Z327" s="369"/>
      <c r="AA327" s="254"/>
      <c r="AB327" s="254"/>
      <c r="AC327" s="254"/>
      <c r="AD327" s="254"/>
      <c r="AE327" s="254"/>
      <c r="AF327" s="254"/>
      <c r="AG327" s="254"/>
      <c r="AH327" s="254"/>
      <c r="AI327" s="369"/>
      <c r="AJ327" s="369"/>
      <c r="AK327" s="369"/>
      <c r="AL327" s="83" t="s">
        <v>81</v>
      </c>
      <c r="AM327" s="83">
        <v>2008</v>
      </c>
      <c r="AN327" s="254"/>
      <c r="AO327" s="254"/>
      <c r="AP327" s="254"/>
      <c r="AQ327" s="259">
        <v>40653275.982793711</v>
      </c>
      <c r="AR327" s="83" t="s">
        <v>421</v>
      </c>
      <c r="AS327" s="368" t="s">
        <v>72</v>
      </c>
      <c r="AT327" s="83" t="s">
        <v>652</v>
      </c>
      <c r="AU327" s="257" t="s">
        <v>689</v>
      </c>
      <c r="AV327" s="83" t="s">
        <v>421</v>
      </c>
      <c r="AW327" s="363" t="s">
        <v>603</v>
      </c>
      <c r="AX327" s="159"/>
      <c r="AY327" s="159"/>
    </row>
    <row r="328" spans="1:51" hidden="1" x14ac:dyDescent="0.2">
      <c r="A328" s="83"/>
      <c r="B328" s="68"/>
      <c r="C328" s="83" t="s">
        <v>72</v>
      </c>
      <c r="D328" s="280" t="s">
        <v>604</v>
      </c>
      <c r="E328" s="83" t="s">
        <v>72</v>
      </c>
      <c r="F328" s="88" t="s">
        <v>331</v>
      </c>
      <c r="G328" s="83" t="s">
        <v>74</v>
      </c>
      <c r="H328" s="371"/>
      <c r="I328" s="371"/>
      <c r="J328" s="371"/>
      <c r="K328" s="83" t="s">
        <v>72</v>
      </c>
      <c r="L328" s="83" t="s">
        <v>72</v>
      </c>
      <c r="M328" s="83" t="s">
        <v>72</v>
      </c>
      <c r="N328" s="83">
        <v>2009</v>
      </c>
      <c r="O328" s="83" t="s">
        <v>72</v>
      </c>
      <c r="P328" s="83" t="s">
        <v>72</v>
      </c>
      <c r="Q328" s="83" t="s">
        <v>72</v>
      </c>
      <c r="R328" s="83" t="s">
        <v>72</v>
      </c>
      <c r="S328" s="83" t="s">
        <v>72</v>
      </c>
      <c r="T328" s="83" t="s">
        <v>81</v>
      </c>
      <c r="U328" s="369"/>
      <c r="V328" s="83" t="s">
        <v>419</v>
      </c>
      <c r="W328" s="254"/>
      <c r="X328" s="369"/>
      <c r="Y328" s="369"/>
      <c r="Z328" s="369"/>
      <c r="AA328" s="254"/>
      <c r="AB328" s="254"/>
      <c r="AC328" s="254"/>
      <c r="AD328" s="254"/>
      <c r="AE328" s="254"/>
      <c r="AF328" s="254"/>
      <c r="AG328" s="254"/>
      <c r="AH328" s="254"/>
      <c r="AI328" s="369"/>
      <c r="AJ328" s="369"/>
      <c r="AK328" s="369"/>
      <c r="AL328" s="83" t="s">
        <v>81</v>
      </c>
      <c r="AM328" s="83">
        <v>2009</v>
      </c>
      <c r="AN328" s="254"/>
      <c r="AO328" s="254"/>
      <c r="AP328" s="254"/>
      <c r="AQ328" s="259">
        <v>31220502.283105023</v>
      </c>
      <c r="AR328" s="83" t="s">
        <v>421</v>
      </c>
      <c r="AS328" s="368" t="s">
        <v>72</v>
      </c>
      <c r="AT328" s="83" t="s">
        <v>638</v>
      </c>
      <c r="AU328" s="257" t="s">
        <v>690</v>
      </c>
      <c r="AV328" s="83" t="s">
        <v>421</v>
      </c>
      <c r="AW328" s="112" t="s">
        <v>605</v>
      </c>
      <c r="AX328" s="159"/>
      <c r="AY328" s="159"/>
    </row>
    <row r="329" spans="1:51" hidden="1" x14ac:dyDescent="0.2">
      <c r="A329" s="83"/>
      <c r="B329" s="68"/>
      <c r="C329" s="83" t="s">
        <v>72</v>
      </c>
      <c r="D329" s="280" t="s">
        <v>606</v>
      </c>
      <c r="E329" s="83" t="s">
        <v>72</v>
      </c>
      <c r="F329" s="88" t="s">
        <v>331</v>
      </c>
      <c r="G329" s="83" t="s">
        <v>74</v>
      </c>
      <c r="H329" s="371"/>
      <c r="I329" s="371"/>
      <c r="J329" s="371"/>
      <c r="K329" s="83" t="s">
        <v>72</v>
      </c>
      <c r="L329" s="83" t="s">
        <v>72</v>
      </c>
      <c r="M329" s="83" t="s">
        <v>72</v>
      </c>
      <c r="N329" s="83">
        <v>2009</v>
      </c>
      <c r="O329" s="83" t="s">
        <v>72</v>
      </c>
      <c r="P329" s="83" t="s">
        <v>72</v>
      </c>
      <c r="Q329" s="83" t="s">
        <v>72</v>
      </c>
      <c r="R329" s="83" t="s">
        <v>72</v>
      </c>
      <c r="S329" s="83" t="s">
        <v>72</v>
      </c>
      <c r="T329" s="83" t="s">
        <v>81</v>
      </c>
      <c r="U329" s="369"/>
      <c r="V329" s="83" t="s">
        <v>72</v>
      </c>
      <c r="W329" s="254"/>
      <c r="X329" s="369"/>
      <c r="Y329" s="369"/>
      <c r="Z329" s="369"/>
      <c r="AA329" s="254"/>
      <c r="AB329" s="254"/>
      <c r="AC329" s="254"/>
      <c r="AD329" s="254"/>
      <c r="AE329" s="254"/>
      <c r="AF329" s="254"/>
      <c r="AG329" s="254"/>
      <c r="AH329" s="254"/>
      <c r="AI329" s="369"/>
      <c r="AJ329" s="369"/>
      <c r="AK329" s="369"/>
      <c r="AL329" s="83" t="s">
        <v>81</v>
      </c>
      <c r="AM329" s="83">
        <v>2009</v>
      </c>
      <c r="AN329" s="254"/>
      <c r="AO329" s="254"/>
      <c r="AP329" s="254"/>
      <c r="AQ329" s="259">
        <v>2105936.0730593605</v>
      </c>
      <c r="AR329" s="83"/>
      <c r="AS329" s="368" t="s">
        <v>72</v>
      </c>
      <c r="AT329" s="83"/>
      <c r="AU329" s="257"/>
      <c r="AV329" s="83"/>
      <c r="AW329" s="112" t="s">
        <v>72</v>
      </c>
      <c r="AX329" s="159"/>
      <c r="AY329" s="159"/>
    </row>
    <row r="330" spans="1:51" hidden="1" x14ac:dyDescent="0.2">
      <c r="A330" s="83"/>
      <c r="B330" s="68"/>
      <c r="C330" s="83" t="s">
        <v>72</v>
      </c>
      <c r="D330" s="269" t="s">
        <v>607</v>
      </c>
      <c r="E330" s="83" t="s">
        <v>72</v>
      </c>
      <c r="F330" s="88" t="s">
        <v>331</v>
      </c>
      <c r="G330" s="83" t="s">
        <v>74</v>
      </c>
      <c r="H330" s="371"/>
      <c r="I330" s="371"/>
      <c r="J330" s="371"/>
      <c r="K330" s="83" t="s">
        <v>72</v>
      </c>
      <c r="L330" s="83" t="s">
        <v>72</v>
      </c>
      <c r="M330" s="83" t="s">
        <v>72</v>
      </c>
      <c r="N330" s="83">
        <v>2009</v>
      </c>
      <c r="O330" s="83" t="s">
        <v>72</v>
      </c>
      <c r="P330" s="83" t="s">
        <v>72</v>
      </c>
      <c r="Q330" s="83" t="s">
        <v>72</v>
      </c>
      <c r="R330" s="83" t="s">
        <v>72</v>
      </c>
      <c r="S330" s="83" t="s">
        <v>72</v>
      </c>
      <c r="T330" s="83" t="s">
        <v>81</v>
      </c>
      <c r="U330" s="369"/>
      <c r="V330" s="83" t="s">
        <v>72</v>
      </c>
      <c r="W330" s="254"/>
      <c r="X330" s="369"/>
      <c r="Y330" s="369"/>
      <c r="Z330" s="369"/>
      <c r="AA330" s="254"/>
      <c r="AB330" s="254"/>
      <c r="AC330" s="254"/>
      <c r="AD330" s="254"/>
      <c r="AE330" s="254"/>
      <c r="AF330" s="254"/>
      <c r="AG330" s="254"/>
      <c r="AH330" s="254"/>
      <c r="AI330" s="369"/>
      <c r="AJ330" s="369"/>
      <c r="AK330" s="369"/>
      <c r="AL330" s="83" t="s">
        <v>81</v>
      </c>
      <c r="AM330" s="83">
        <v>2009</v>
      </c>
      <c r="AN330" s="254"/>
      <c r="AO330" s="254"/>
      <c r="AP330" s="254"/>
      <c r="AQ330" s="259">
        <v>1263561.6438356165</v>
      </c>
      <c r="AR330" s="83"/>
      <c r="AS330" s="368" t="s">
        <v>72</v>
      </c>
      <c r="AT330" s="83"/>
      <c r="AU330" s="257"/>
      <c r="AV330" s="83"/>
      <c r="AW330" s="112" t="s">
        <v>72</v>
      </c>
      <c r="AX330" s="159"/>
      <c r="AY330" s="159"/>
    </row>
    <row r="331" spans="1:51" ht="16" hidden="1" x14ac:dyDescent="0.2">
      <c r="A331" s="83"/>
      <c r="B331" s="68"/>
      <c r="C331" s="83" t="s">
        <v>575</v>
      </c>
      <c r="D331" s="255" t="s">
        <v>608</v>
      </c>
      <c r="E331" s="83" t="s">
        <v>575</v>
      </c>
      <c r="F331" s="88" t="s">
        <v>331</v>
      </c>
      <c r="G331" s="83" t="s">
        <v>74</v>
      </c>
      <c r="H331" s="371"/>
      <c r="I331" s="371"/>
      <c r="J331" s="371"/>
      <c r="K331" s="83" t="s">
        <v>72</v>
      </c>
      <c r="L331" s="83" t="s">
        <v>72</v>
      </c>
      <c r="M331" s="83" t="s">
        <v>72</v>
      </c>
      <c r="N331" s="83">
        <v>2009</v>
      </c>
      <c r="O331" s="83" t="s">
        <v>72</v>
      </c>
      <c r="P331" s="83" t="s">
        <v>72</v>
      </c>
      <c r="Q331" s="83" t="s">
        <v>72</v>
      </c>
      <c r="R331" s="83" t="s">
        <v>72</v>
      </c>
      <c r="S331" s="83" t="s">
        <v>72</v>
      </c>
      <c r="T331" s="83" t="s">
        <v>81</v>
      </c>
      <c r="U331" s="369"/>
      <c r="V331" s="83" t="s">
        <v>419</v>
      </c>
      <c r="W331" s="254"/>
      <c r="X331" s="369"/>
      <c r="Y331" s="369"/>
      <c r="Z331" s="369"/>
      <c r="AA331" s="254"/>
      <c r="AB331" s="254"/>
      <c r="AC331" s="254"/>
      <c r="AD331" s="254"/>
      <c r="AE331" s="254"/>
      <c r="AF331" s="254"/>
      <c r="AG331" s="254"/>
      <c r="AH331" s="254"/>
      <c r="AI331" s="369"/>
      <c r="AJ331" s="369"/>
      <c r="AK331" s="369"/>
      <c r="AL331" s="83" t="s">
        <v>81</v>
      </c>
      <c r="AM331" s="83">
        <v>2009</v>
      </c>
      <c r="AN331" s="254"/>
      <c r="AO331" s="254"/>
      <c r="AP331" s="254"/>
      <c r="AQ331" s="259">
        <v>46504536.301672108</v>
      </c>
      <c r="AR331" s="83" t="s">
        <v>421</v>
      </c>
      <c r="AS331" s="368" t="s">
        <v>72</v>
      </c>
      <c r="AT331" s="83" t="s">
        <v>645</v>
      </c>
      <c r="AU331" s="257" t="s">
        <v>689</v>
      </c>
      <c r="AV331" s="83" t="s">
        <v>421</v>
      </c>
      <c r="AW331" s="363" t="s">
        <v>503</v>
      </c>
      <c r="AX331" s="159"/>
      <c r="AY331" s="159"/>
    </row>
    <row r="332" spans="1:51" ht="16" hidden="1" x14ac:dyDescent="0.2">
      <c r="A332" s="83"/>
      <c r="B332" s="68"/>
      <c r="C332" s="83" t="s">
        <v>575</v>
      </c>
      <c r="D332" s="270" t="s">
        <v>609</v>
      </c>
      <c r="E332" s="83" t="s">
        <v>575</v>
      </c>
      <c r="F332" s="88" t="s">
        <v>331</v>
      </c>
      <c r="G332" s="83" t="s">
        <v>74</v>
      </c>
      <c r="H332" s="371"/>
      <c r="I332" s="371"/>
      <c r="J332" s="371"/>
      <c r="K332" s="83" t="s">
        <v>72</v>
      </c>
      <c r="L332" s="83" t="s">
        <v>72</v>
      </c>
      <c r="M332" s="83" t="s">
        <v>72</v>
      </c>
      <c r="N332" s="83">
        <v>2010</v>
      </c>
      <c r="O332" s="83" t="s">
        <v>72</v>
      </c>
      <c r="P332" s="83" t="s">
        <v>72</v>
      </c>
      <c r="Q332" s="83" t="s">
        <v>72</v>
      </c>
      <c r="R332" s="83" t="s">
        <v>72</v>
      </c>
      <c r="S332" s="83" t="s">
        <v>72</v>
      </c>
      <c r="T332" s="83" t="s">
        <v>81</v>
      </c>
      <c r="U332" s="369"/>
      <c r="V332" s="83" t="s">
        <v>72</v>
      </c>
      <c r="W332" s="254"/>
      <c r="X332" s="369"/>
      <c r="Y332" s="369"/>
      <c r="Z332" s="369"/>
      <c r="AA332" s="254"/>
      <c r="AB332" s="254"/>
      <c r="AC332" s="254"/>
      <c r="AD332" s="254"/>
      <c r="AE332" s="254"/>
      <c r="AF332" s="254"/>
      <c r="AG332" s="254"/>
      <c r="AH332" s="254"/>
      <c r="AI332" s="369"/>
      <c r="AJ332" s="369"/>
      <c r="AK332" s="369"/>
      <c r="AL332" s="83" t="s">
        <v>81</v>
      </c>
      <c r="AM332" s="83">
        <v>2010</v>
      </c>
      <c r="AN332" s="254"/>
      <c r="AO332" s="254"/>
      <c r="AP332" s="254"/>
      <c r="AQ332" s="259">
        <v>18258000</v>
      </c>
      <c r="AR332" s="83" t="s">
        <v>421</v>
      </c>
      <c r="AS332" s="368" t="s">
        <v>72</v>
      </c>
      <c r="AT332" s="83" t="s">
        <v>645</v>
      </c>
      <c r="AU332" s="257" t="s">
        <v>689</v>
      </c>
      <c r="AV332" s="83" t="s">
        <v>421</v>
      </c>
      <c r="AW332" s="363" t="s">
        <v>610</v>
      </c>
      <c r="AX332" s="159"/>
      <c r="AY332" s="159"/>
    </row>
    <row r="333" spans="1:51" ht="33" hidden="1" customHeight="1" x14ac:dyDescent="0.2">
      <c r="A333" s="83"/>
      <c r="B333" s="68"/>
      <c r="C333" s="83"/>
      <c r="D333" s="235" t="s">
        <v>756</v>
      </c>
      <c r="E333" s="83"/>
      <c r="F333" s="88" t="s">
        <v>331</v>
      </c>
      <c r="G333" s="83" t="s">
        <v>74</v>
      </c>
      <c r="H333" s="371"/>
      <c r="I333" s="371"/>
      <c r="J333" s="371"/>
      <c r="K333" s="83"/>
      <c r="L333" s="83"/>
      <c r="M333" s="83"/>
      <c r="N333" s="83">
        <v>2012</v>
      </c>
      <c r="O333" s="83"/>
      <c r="P333" s="83"/>
      <c r="Q333" s="83"/>
      <c r="R333" s="83"/>
      <c r="S333" s="83"/>
      <c r="T333" s="83" t="s">
        <v>81</v>
      </c>
      <c r="U333" s="369"/>
      <c r="V333" s="83"/>
      <c r="W333" s="254"/>
      <c r="X333" s="369"/>
      <c r="Y333" s="369"/>
      <c r="Z333" s="369"/>
      <c r="AA333" s="254"/>
      <c r="AB333" s="254"/>
      <c r="AC333" s="254"/>
      <c r="AD333" s="254"/>
      <c r="AE333" s="254"/>
      <c r="AF333" s="254"/>
      <c r="AG333" s="254"/>
      <c r="AH333" s="254"/>
      <c r="AI333" s="369"/>
      <c r="AJ333" s="369"/>
      <c r="AK333" s="369"/>
      <c r="AL333" s="83" t="s">
        <v>81</v>
      </c>
      <c r="AM333" s="83">
        <v>2012</v>
      </c>
      <c r="AN333" s="254"/>
      <c r="AO333" s="254"/>
      <c r="AP333" s="254"/>
      <c r="AQ333" s="259">
        <v>45500000</v>
      </c>
      <c r="AR333" s="83" t="s">
        <v>421</v>
      </c>
      <c r="AS333" s="368"/>
      <c r="AT333" s="83" t="s">
        <v>751</v>
      </c>
      <c r="AU333" s="370" t="s">
        <v>757</v>
      </c>
      <c r="AV333" s="83" t="s">
        <v>421</v>
      </c>
      <c r="AW333" s="363"/>
      <c r="AX333" s="159"/>
      <c r="AY333" s="159"/>
    </row>
    <row r="334" spans="1:51" hidden="1" x14ac:dyDescent="0.2">
      <c r="A334" s="83"/>
      <c r="B334" s="68"/>
      <c r="C334" s="83"/>
      <c r="D334" s="270"/>
      <c r="E334" s="83"/>
      <c r="F334" s="88"/>
      <c r="G334" s="83"/>
      <c r="H334" s="371"/>
      <c r="I334" s="371"/>
      <c r="J334" s="371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369"/>
      <c r="V334" s="83"/>
      <c r="W334" s="254"/>
      <c r="X334" s="369"/>
      <c r="Y334" s="369"/>
      <c r="Z334" s="369"/>
      <c r="AA334" s="254"/>
      <c r="AB334" s="254"/>
      <c r="AC334" s="254"/>
      <c r="AD334" s="254"/>
      <c r="AE334" s="254"/>
      <c r="AF334" s="254"/>
      <c r="AG334" s="254"/>
      <c r="AH334" s="254"/>
      <c r="AI334" s="369"/>
      <c r="AJ334" s="369"/>
      <c r="AK334" s="369"/>
      <c r="AL334" s="83"/>
      <c r="AM334" s="83"/>
      <c r="AN334" s="254"/>
      <c r="AO334" s="254"/>
      <c r="AP334" s="254"/>
      <c r="AQ334" s="259"/>
      <c r="AR334" s="83"/>
      <c r="AS334" s="368"/>
      <c r="AT334" s="83"/>
      <c r="AU334" s="257"/>
      <c r="AV334" s="83"/>
      <c r="AW334" s="363"/>
      <c r="AX334" s="159"/>
      <c r="AY334" s="159"/>
    </row>
    <row r="335" spans="1:51" hidden="1" x14ac:dyDescent="0.2">
      <c r="A335" s="83"/>
      <c r="B335" s="68"/>
      <c r="C335" s="89"/>
      <c r="D335" s="68"/>
      <c r="E335" s="89"/>
      <c r="F335" s="68"/>
      <c r="G335" s="68"/>
      <c r="H335" s="68"/>
      <c r="I335" s="68"/>
      <c r="J335" s="68"/>
      <c r="K335" s="68"/>
      <c r="L335" s="68"/>
      <c r="M335" s="89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82"/>
      <c r="AS335" s="369"/>
      <c r="AT335" s="82"/>
      <c r="AU335" s="369"/>
      <c r="AV335" s="82"/>
      <c r="AW335" s="220"/>
      <c r="AX335" s="7"/>
      <c r="AY335" s="7"/>
    </row>
    <row r="336" spans="1:51" hidden="1" x14ac:dyDescent="0.2">
      <c r="A336" s="83" t="s">
        <v>611</v>
      </c>
      <c r="B336" s="373" t="s">
        <v>612</v>
      </c>
      <c r="C336" s="89"/>
      <c r="D336" s="68"/>
      <c r="E336" s="89"/>
      <c r="F336" s="68"/>
      <c r="G336" s="68"/>
      <c r="H336" s="68"/>
      <c r="I336" s="68"/>
      <c r="J336" s="68"/>
      <c r="K336" s="68"/>
      <c r="L336" s="68"/>
      <c r="M336" s="89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281">
        <f>SUM(AQ337)</f>
        <v>3331500</v>
      </c>
      <c r="AR336" s="89"/>
      <c r="AS336" s="68"/>
      <c r="AT336" s="89"/>
      <c r="AU336" s="68"/>
      <c r="AV336" s="89"/>
      <c r="AW336" s="220"/>
      <c r="AX336" s="7"/>
      <c r="AY336" s="7"/>
    </row>
    <row r="337" spans="1:51" hidden="1" x14ac:dyDescent="0.2">
      <c r="A337" s="83" t="s">
        <v>613</v>
      </c>
      <c r="B337" s="276" t="s">
        <v>614</v>
      </c>
      <c r="C337" s="89"/>
      <c r="D337" s="68"/>
      <c r="E337" s="89"/>
      <c r="F337" s="68"/>
      <c r="G337" s="68"/>
      <c r="H337" s="68"/>
      <c r="I337" s="68"/>
      <c r="J337" s="68"/>
      <c r="K337" s="68"/>
      <c r="L337" s="68"/>
      <c r="M337" s="89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281">
        <f>SUM(AQ338)</f>
        <v>3331500</v>
      </c>
      <c r="AR337" s="89"/>
      <c r="AS337" s="68"/>
      <c r="AT337" s="89"/>
      <c r="AU337" s="68"/>
      <c r="AV337" s="89"/>
      <c r="AW337" s="220"/>
      <c r="AX337" s="7"/>
      <c r="AY337" s="7"/>
    </row>
    <row r="338" spans="1:51" hidden="1" x14ac:dyDescent="0.2">
      <c r="A338" s="83"/>
      <c r="B338" s="68" t="s">
        <v>615</v>
      </c>
      <c r="C338" s="83" t="s">
        <v>617</v>
      </c>
      <c r="D338" s="276" t="s">
        <v>616</v>
      </c>
      <c r="E338" s="83" t="s">
        <v>617</v>
      </c>
      <c r="F338" s="88" t="s">
        <v>331</v>
      </c>
      <c r="G338" s="83" t="s">
        <v>72</v>
      </c>
      <c r="H338" s="83" t="s">
        <v>72</v>
      </c>
      <c r="I338" s="83" t="s">
        <v>72</v>
      </c>
      <c r="J338" s="83" t="s">
        <v>72</v>
      </c>
      <c r="K338" s="83" t="s">
        <v>72</v>
      </c>
      <c r="L338" s="83" t="s">
        <v>72</v>
      </c>
      <c r="M338" s="83" t="s">
        <v>72</v>
      </c>
      <c r="N338" s="83">
        <v>2007</v>
      </c>
      <c r="O338" s="83" t="s">
        <v>72</v>
      </c>
      <c r="P338" s="83" t="s">
        <v>72</v>
      </c>
      <c r="Q338" s="83" t="s">
        <v>72</v>
      </c>
      <c r="R338" s="83" t="s">
        <v>72</v>
      </c>
      <c r="S338" s="83" t="s">
        <v>72</v>
      </c>
      <c r="T338" s="83" t="s">
        <v>81</v>
      </c>
      <c r="U338" s="83" t="s">
        <v>72</v>
      </c>
      <c r="V338" s="83" t="s">
        <v>72</v>
      </c>
      <c r="W338" s="83" t="s">
        <v>72</v>
      </c>
      <c r="X338" s="83" t="s">
        <v>72</v>
      </c>
      <c r="Y338" s="83" t="s">
        <v>72</v>
      </c>
      <c r="Z338" s="83" t="s">
        <v>72</v>
      </c>
      <c r="AA338" s="68"/>
      <c r="AB338" s="257" t="s">
        <v>618</v>
      </c>
      <c r="AC338" s="68"/>
      <c r="AD338" s="68"/>
      <c r="AE338" s="68"/>
      <c r="AF338" s="68"/>
      <c r="AG338" s="68"/>
      <c r="AH338" s="83" t="s">
        <v>72</v>
      </c>
      <c r="AI338" s="83" t="s">
        <v>72</v>
      </c>
      <c r="AJ338" s="83" t="s">
        <v>72</v>
      </c>
      <c r="AK338" s="83" t="s">
        <v>72</v>
      </c>
      <c r="AL338" s="83" t="s">
        <v>81</v>
      </c>
      <c r="AM338" s="83">
        <v>2007</v>
      </c>
      <c r="AN338" s="369"/>
      <c r="AO338" s="369"/>
      <c r="AP338" s="369"/>
      <c r="AQ338" s="282">
        <f>'[13]DPKP " 2007 "'!$AQ$297</f>
        <v>3331500</v>
      </c>
      <c r="AR338" s="82" t="s">
        <v>421</v>
      </c>
      <c r="AS338" s="368" t="s">
        <v>72</v>
      </c>
      <c r="AT338" s="82" t="s">
        <v>647</v>
      </c>
      <c r="AU338" s="369" t="s">
        <v>646</v>
      </c>
      <c r="AV338" s="82" t="s">
        <v>421</v>
      </c>
      <c r="AW338" s="214" t="s">
        <v>646</v>
      </c>
      <c r="AX338" s="170" t="s">
        <v>72</v>
      </c>
      <c r="AY338" s="170" t="s">
        <v>72</v>
      </c>
    </row>
    <row r="339" spans="1:51" hidden="1" x14ac:dyDescent="0.2">
      <c r="A339" s="83"/>
      <c r="B339" s="68"/>
      <c r="C339" s="89"/>
      <c r="D339" s="68"/>
      <c r="E339" s="89"/>
      <c r="F339" s="68"/>
      <c r="G339" s="68"/>
      <c r="H339" s="68"/>
      <c r="I339" s="68"/>
      <c r="J339" s="68"/>
      <c r="K339" s="68"/>
      <c r="L339" s="68"/>
      <c r="M339" s="89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89"/>
      <c r="AS339" s="68"/>
      <c r="AT339" s="89"/>
      <c r="AU339" s="68"/>
      <c r="AV339" s="89"/>
      <c r="AW339" s="220"/>
      <c r="AX339" s="7"/>
      <c r="AY339" s="7"/>
    </row>
    <row r="340" spans="1:51" ht="30" hidden="1" x14ac:dyDescent="0.2">
      <c r="A340" s="83" t="s">
        <v>619</v>
      </c>
      <c r="B340" s="276" t="s">
        <v>620</v>
      </c>
      <c r="C340" s="89"/>
      <c r="D340" s="68"/>
      <c r="E340" s="89"/>
      <c r="F340" s="68"/>
      <c r="G340" s="68"/>
      <c r="H340" s="68"/>
      <c r="I340" s="68"/>
      <c r="J340" s="68"/>
      <c r="K340" s="68"/>
      <c r="L340" s="68"/>
      <c r="M340" s="89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89"/>
      <c r="AS340" s="68"/>
      <c r="AT340" s="89"/>
      <c r="AU340" s="68"/>
      <c r="AV340" s="89"/>
      <c r="AW340" s="220"/>
      <c r="AX340" s="7"/>
      <c r="AY340" s="7"/>
    </row>
    <row r="341" spans="1:51" hidden="1" x14ac:dyDescent="0.2">
      <c r="A341" s="83"/>
      <c r="B341" s="68" t="s">
        <v>615</v>
      </c>
      <c r="C341" s="83" t="s">
        <v>72</v>
      </c>
      <c r="D341" s="83" t="s">
        <v>72</v>
      </c>
      <c r="E341" s="83" t="s">
        <v>72</v>
      </c>
      <c r="F341" s="83" t="s">
        <v>72</v>
      </c>
      <c r="G341" s="83" t="s">
        <v>72</v>
      </c>
      <c r="H341" s="83" t="s">
        <v>72</v>
      </c>
      <c r="I341" s="83" t="s">
        <v>72</v>
      </c>
      <c r="J341" s="83" t="s">
        <v>72</v>
      </c>
      <c r="K341" s="83" t="s">
        <v>72</v>
      </c>
      <c r="L341" s="83" t="s">
        <v>72</v>
      </c>
      <c r="M341" s="83" t="s">
        <v>72</v>
      </c>
      <c r="N341" s="83" t="s">
        <v>72</v>
      </c>
      <c r="O341" s="83" t="s">
        <v>72</v>
      </c>
      <c r="P341" s="83" t="s">
        <v>72</v>
      </c>
      <c r="Q341" s="83" t="s">
        <v>72</v>
      </c>
      <c r="R341" s="83" t="s">
        <v>72</v>
      </c>
      <c r="S341" s="83" t="s">
        <v>72</v>
      </c>
      <c r="T341" s="83" t="s">
        <v>72</v>
      </c>
      <c r="U341" s="83" t="s">
        <v>72</v>
      </c>
      <c r="V341" s="83" t="s">
        <v>72</v>
      </c>
      <c r="W341" s="83" t="s">
        <v>72</v>
      </c>
      <c r="X341" s="83" t="s">
        <v>72</v>
      </c>
      <c r="Y341" s="83" t="s">
        <v>72</v>
      </c>
      <c r="Z341" s="83" t="s">
        <v>72</v>
      </c>
      <c r="AA341" s="83" t="s">
        <v>72</v>
      </c>
      <c r="AB341" s="83" t="s">
        <v>72</v>
      </c>
      <c r="AC341" s="83" t="s">
        <v>72</v>
      </c>
      <c r="AD341" s="83" t="s">
        <v>72</v>
      </c>
      <c r="AE341" s="83" t="s">
        <v>72</v>
      </c>
      <c r="AF341" s="83" t="s">
        <v>72</v>
      </c>
      <c r="AG341" s="83" t="s">
        <v>72</v>
      </c>
      <c r="AH341" s="83" t="s">
        <v>72</v>
      </c>
      <c r="AI341" s="83" t="s">
        <v>72</v>
      </c>
      <c r="AJ341" s="83" t="s">
        <v>72</v>
      </c>
      <c r="AK341" s="83" t="s">
        <v>72</v>
      </c>
      <c r="AL341" s="83" t="s">
        <v>72</v>
      </c>
      <c r="AM341" s="83" t="s">
        <v>72</v>
      </c>
      <c r="AN341" s="83" t="s">
        <v>72</v>
      </c>
      <c r="AO341" s="83" t="s">
        <v>72</v>
      </c>
      <c r="AP341" s="83" t="s">
        <v>72</v>
      </c>
      <c r="AQ341" s="83" t="s">
        <v>72</v>
      </c>
      <c r="AR341" s="83" t="s">
        <v>72</v>
      </c>
      <c r="AS341" s="83" t="s">
        <v>72</v>
      </c>
      <c r="AT341" s="83" t="s">
        <v>72</v>
      </c>
      <c r="AU341" s="83" t="s">
        <v>72</v>
      </c>
      <c r="AV341" s="83" t="s">
        <v>72</v>
      </c>
      <c r="AW341" s="86" t="s">
        <v>72</v>
      </c>
      <c r="AX341" s="86" t="s">
        <v>72</v>
      </c>
      <c r="AY341" s="86" t="s">
        <v>72</v>
      </c>
    </row>
    <row r="342" spans="1:51" hidden="1" x14ac:dyDescent="0.2">
      <c r="A342" s="83"/>
      <c r="B342" s="276"/>
      <c r="C342" s="482"/>
      <c r="D342" s="276"/>
      <c r="E342" s="482"/>
      <c r="F342" s="276"/>
      <c r="G342" s="276"/>
      <c r="H342" s="276"/>
      <c r="I342" s="276"/>
      <c r="J342" s="276"/>
      <c r="K342" s="276"/>
      <c r="L342" s="276"/>
      <c r="M342" s="482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  <c r="AA342" s="276"/>
      <c r="AB342" s="276"/>
      <c r="AC342" s="276"/>
      <c r="AD342" s="276"/>
      <c r="AE342" s="276"/>
      <c r="AF342" s="276"/>
      <c r="AG342" s="276"/>
      <c r="AH342" s="276"/>
      <c r="AI342" s="276"/>
      <c r="AJ342" s="276"/>
      <c r="AK342" s="276"/>
      <c r="AL342" s="276"/>
      <c r="AM342" s="276"/>
      <c r="AN342" s="276"/>
      <c r="AO342" s="276"/>
      <c r="AP342" s="276"/>
      <c r="AQ342" s="276"/>
      <c r="AR342" s="482"/>
      <c r="AS342" s="276"/>
      <c r="AT342" s="482"/>
      <c r="AU342" s="276"/>
      <c r="AV342" s="482"/>
      <c r="AW342" s="360"/>
      <c r="AX342" s="8"/>
      <c r="AY342" s="8"/>
    </row>
    <row r="343" spans="1:51" hidden="1" x14ac:dyDescent="0.2">
      <c r="A343" s="83" t="s">
        <v>621</v>
      </c>
      <c r="B343" s="276" t="s">
        <v>622</v>
      </c>
      <c r="C343" s="89"/>
      <c r="D343" s="68"/>
      <c r="E343" s="89"/>
      <c r="F343" s="68"/>
      <c r="G343" s="68"/>
      <c r="H343" s="68"/>
      <c r="I343" s="68"/>
      <c r="J343" s="68"/>
      <c r="K343" s="68"/>
      <c r="L343" s="68"/>
      <c r="M343" s="89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89"/>
      <c r="AS343" s="68"/>
      <c r="AT343" s="89"/>
      <c r="AU343" s="68"/>
      <c r="AV343" s="89"/>
      <c r="AW343" s="220"/>
      <c r="AX343" s="7"/>
      <c r="AY343" s="7"/>
    </row>
    <row r="344" spans="1:51" hidden="1" x14ac:dyDescent="0.2">
      <c r="A344" s="83"/>
      <c r="B344" s="68" t="s">
        <v>615</v>
      </c>
      <c r="C344" s="83" t="s">
        <v>72</v>
      </c>
      <c r="D344" s="83" t="s">
        <v>72</v>
      </c>
      <c r="E344" s="83" t="s">
        <v>72</v>
      </c>
      <c r="F344" s="83" t="s">
        <v>72</v>
      </c>
      <c r="G344" s="83" t="s">
        <v>72</v>
      </c>
      <c r="H344" s="83" t="s">
        <v>72</v>
      </c>
      <c r="I344" s="83" t="s">
        <v>72</v>
      </c>
      <c r="J344" s="83" t="s">
        <v>72</v>
      </c>
      <c r="K344" s="83" t="s">
        <v>72</v>
      </c>
      <c r="L344" s="83" t="s">
        <v>72</v>
      </c>
      <c r="M344" s="83" t="s">
        <v>72</v>
      </c>
      <c r="N344" s="83" t="s">
        <v>72</v>
      </c>
      <c r="O344" s="83" t="s">
        <v>72</v>
      </c>
      <c r="P344" s="83" t="s">
        <v>72</v>
      </c>
      <c r="Q344" s="83" t="s">
        <v>72</v>
      </c>
      <c r="R344" s="83" t="s">
        <v>72</v>
      </c>
      <c r="S344" s="83" t="s">
        <v>72</v>
      </c>
      <c r="T344" s="83" t="s">
        <v>72</v>
      </c>
      <c r="U344" s="83" t="s">
        <v>72</v>
      </c>
      <c r="V344" s="83" t="s">
        <v>72</v>
      </c>
      <c r="W344" s="83" t="s">
        <v>72</v>
      </c>
      <c r="X344" s="83" t="s">
        <v>72</v>
      </c>
      <c r="Y344" s="83" t="s">
        <v>72</v>
      </c>
      <c r="Z344" s="83" t="s">
        <v>72</v>
      </c>
      <c r="AA344" s="83" t="s">
        <v>72</v>
      </c>
      <c r="AB344" s="83" t="s">
        <v>72</v>
      </c>
      <c r="AC344" s="83" t="s">
        <v>72</v>
      </c>
      <c r="AD344" s="83" t="s">
        <v>72</v>
      </c>
      <c r="AE344" s="83" t="s">
        <v>72</v>
      </c>
      <c r="AF344" s="83" t="s">
        <v>72</v>
      </c>
      <c r="AG344" s="83" t="s">
        <v>72</v>
      </c>
      <c r="AH344" s="83" t="s">
        <v>72</v>
      </c>
      <c r="AI344" s="83" t="s">
        <v>72</v>
      </c>
      <c r="AJ344" s="83" t="s">
        <v>72</v>
      </c>
      <c r="AK344" s="83" t="s">
        <v>72</v>
      </c>
      <c r="AL344" s="83" t="s">
        <v>72</v>
      </c>
      <c r="AM344" s="83" t="s">
        <v>72</v>
      </c>
      <c r="AN344" s="83" t="s">
        <v>72</v>
      </c>
      <c r="AO344" s="83" t="s">
        <v>72</v>
      </c>
      <c r="AP344" s="83" t="s">
        <v>72</v>
      </c>
      <c r="AQ344" s="83" t="s">
        <v>72</v>
      </c>
      <c r="AR344" s="83" t="s">
        <v>72</v>
      </c>
      <c r="AS344" s="83" t="s">
        <v>72</v>
      </c>
      <c r="AT344" s="83" t="s">
        <v>72</v>
      </c>
      <c r="AU344" s="83" t="s">
        <v>72</v>
      </c>
      <c r="AV344" s="83" t="s">
        <v>72</v>
      </c>
      <c r="AW344" s="86" t="s">
        <v>72</v>
      </c>
      <c r="AX344" s="86" t="s">
        <v>72</v>
      </c>
      <c r="AY344" s="86" t="s">
        <v>72</v>
      </c>
    </row>
    <row r="345" spans="1:51" hidden="1" x14ac:dyDescent="0.2">
      <c r="A345" s="83"/>
      <c r="B345" s="276"/>
      <c r="C345" s="82"/>
      <c r="D345" s="254"/>
      <c r="E345" s="82"/>
      <c r="F345" s="254"/>
      <c r="G345" s="254"/>
      <c r="H345" s="254"/>
      <c r="I345" s="254"/>
      <c r="J345" s="254"/>
      <c r="K345" s="254"/>
      <c r="L345" s="254"/>
      <c r="M345" s="82"/>
      <c r="N345" s="254"/>
      <c r="O345" s="254"/>
      <c r="P345" s="254"/>
      <c r="Q345" s="254"/>
      <c r="R345" s="254"/>
      <c r="S345" s="254"/>
      <c r="T345" s="254"/>
      <c r="U345" s="254"/>
      <c r="V345" s="254"/>
      <c r="W345" s="254"/>
      <c r="X345" s="254"/>
      <c r="Y345" s="254"/>
      <c r="Z345" s="254"/>
      <c r="AA345" s="254"/>
      <c r="AB345" s="254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54"/>
      <c r="AQ345" s="254"/>
      <c r="AR345" s="82"/>
      <c r="AS345" s="254"/>
      <c r="AT345" s="82"/>
      <c r="AU345" s="254"/>
      <c r="AV345" s="82"/>
      <c r="AW345" s="215"/>
      <c r="AX345" s="4"/>
      <c r="AY345" s="4"/>
    </row>
    <row r="346" spans="1:51" hidden="1" x14ac:dyDescent="0.2">
      <c r="A346" s="83" t="s">
        <v>623</v>
      </c>
      <c r="B346" s="373" t="s">
        <v>624</v>
      </c>
      <c r="C346" s="82"/>
      <c r="D346" s="254"/>
      <c r="E346" s="82"/>
      <c r="F346" s="254"/>
      <c r="G346" s="254"/>
      <c r="H346" s="254"/>
      <c r="I346" s="254"/>
      <c r="J346" s="254"/>
      <c r="K346" s="254"/>
      <c r="L346" s="254"/>
      <c r="M346" s="82"/>
      <c r="N346" s="254"/>
      <c r="O346" s="254"/>
      <c r="P346" s="254"/>
      <c r="Q346" s="254"/>
      <c r="R346" s="254"/>
      <c r="S346" s="254"/>
      <c r="T346" s="254"/>
      <c r="U346" s="254"/>
      <c r="V346" s="254"/>
      <c r="W346" s="254"/>
      <c r="X346" s="254"/>
      <c r="Y346" s="254"/>
      <c r="Z346" s="254"/>
      <c r="AA346" s="254"/>
      <c r="AB346" s="254"/>
      <c r="AC346" s="254"/>
      <c r="AD346" s="254"/>
      <c r="AE346" s="254"/>
      <c r="AF346" s="254"/>
      <c r="AG346" s="254"/>
      <c r="AH346" s="254"/>
      <c r="AI346" s="254"/>
      <c r="AJ346" s="254"/>
      <c r="AK346" s="254"/>
      <c r="AL346" s="254"/>
      <c r="AM346" s="254"/>
      <c r="AN346" s="254"/>
      <c r="AO346" s="254"/>
      <c r="AP346" s="254"/>
      <c r="AQ346" s="254"/>
      <c r="AR346" s="82"/>
      <c r="AS346" s="254"/>
      <c r="AT346" s="82"/>
      <c r="AU346" s="254"/>
      <c r="AV346" s="82"/>
      <c r="AW346" s="215"/>
      <c r="AX346" s="4"/>
      <c r="AY346" s="4"/>
    </row>
    <row r="347" spans="1:51" hidden="1" x14ac:dyDescent="0.2">
      <c r="A347" s="83" t="s">
        <v>625</v>
      </c>
      <c r="B347" s="276" t="s">
        <v>624</v>
      </c>
      <c r="C347" s="89"/>
      <c r="D347" s="68"/>
      <c r="E347" s="89"/>
      <c r="F347" s="68"/>
      <c r="G347" s="68"/>
      <c r="H347" s="68"/>
      <c r="I347" s="68"/>
      <c r="J347" s="68"/>
      <c r="K347" s="68"/>
      <c r="L347" s="68"/>
      <c r="M347" s="89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89"/>
      <c r="AS347" s="68"/>
      <c r="AT347" s="89"/>
      <c r="AU347" s="68"/>
      <c r="AV347" s="89"/>
      <c r="AW347" s="220"/>
      <c r="AX347" s="7"/>
      <c r="AY347" s="7"/>
    </row>
    <row r="348" spans="1:51" hidden="1" x14ac:dyDescent="0.2">
      <c r="A348" s="83"/>
      <c r="B348" s="68" t="s">
        <v>626</v>
      </c>
      <c r="C348" s="83" t="s">
        <v>72</v>
      </c>
      <c r="D348" s="83" t="s">
        <v>72</v>
      </c>
      <c r="E348" s="83" t="s">
        <v>72</v>
      </c>
      <c r="F348" s="83" t="s">
        <v>72</v>
      </c>
      <c r="G348" s="83" t="s">
        <v>72</v>
      </c>
      <c r="H348" s="83" t="s">
        <v>72</v>
      </c>
      <c r="I348" s="83" t="s">
        <v>72</v>
      </c>
      <c r="J348" s="83" t="s">
        <v>72</v>
      </c>
      <c r="K348" s="83" t="s">
        <v>72</v>
      </c>
      <c r="L348" s="83" t="s">
        <v>72</v>
      </c>
      <c r="M348" s="83" t="s">
        <v>72</v>
      </c>
      <c r="N348" s="83" t="s">
        <v>72</v>
      </c>
      <c r="O348" s="83" t="s">
        <v>72</v>
      </c>
      <c r="P348" s="83" t="s">
        <v>72</v>
      </c>
      <c r="Q348" s="83" t="s">
        <v>72</v>
      </c>
      <c r="R348" s="83" t="s">
        <v>72</v>
      </c>
      <c r="S348" s="83" t="s">
        <v>72</v>
      </c>
      <c r="T348" s="83" t="s">
        <v>72</v>
      </c>
      <c r="U348" s="83" t="s">
        <v>72</v>
      </c>
      <c r="V348" s="83" t="s">
        <v>72</v>
      </c>
      <c r="W348" s="83" t="s">
        <v>72</v>
      </c>
      <c r="X348" s="83" t="s">
        <v>72</v>
      </c>
      <c r="Y348" s="83" t="s">
        <v>72</v>
      </c>
      <c r="Z348" s="83" t="s">
        <v>72</v>
      </c>
      <c r="AA348" s="83" t="s">
        <v>72</v>
      </c>
      <c r="AB348" s="83" t="s">
        <v>72</v>
      </c>
      <c r="AC348" s="83" t="s">
        <v>72</v>
      </c>
      <c r="AD348" s="83" t="s">
        <v>72</v>
      </c>
      <c r="AE348" s="83" t="s">
        <v>72</v>
      </c>
      <c r="AF348" s="83" t="s">
        <v>72</v>
      </c>
      <c r="AG348" s="83" t="s">
        <v>72</v>
      </c>
      <c r="AH348" s="83" t="s">
        <v>72</v>
      </c>
      <c r="AI348" s="83" t="s">
        <v>72</v>
      </c>
      <c r="AJ348" s="83" t="s">
        <v>72</v>
      </c>
      <c r="AK348" s="83" t="s">
        <v>72</v>
      </c>
      <c r="AL348" s="83" t="s">
        <v>72</v>
      </c>
      <c r="AM348" s="83" t="s">
        <v>72</v>
      </c>
      <c r="AN348" s="83" t="s">
        <v>72</v>
      </c>
      <c r="AO348" s="83" t="s">
        <v>72</v>
      </c>
      <c r="AP348" s="83" t="s">
        <v>72</v>
      </c>
      <c r="AQ348" s="83" t="s">
        <v>72</v>
      </c>
      <c r="AR348" s="83" t="s">
        <v>72</v>
      </c>
      <c r="AS348" s="83" t="s">
        <v>72</v>
      </c>
      <c r="AT348" s="83" t="s">
        <v>72</v>
      </c>
      <c r="AU348" s="83" t="s">
        <v>72</v>
      </c>
      <c r="AV348" s="83" t="s">
        <v>72</v>
      </c>
      <c r="AW348" s="86" t="s">
        <v>72</v>
      </c>
      <c r="AX348" s="86" t="s">
        <v>72</v>
      </c>
      <c r="AY348" s="86" t="s">
        <v>72</v>
      </c>
    </row>
    <row r="349" spans="1:51" hidden="1" x14ac:dyDescent="0.2">
      <c r="A349" s="83"/>
      <c r="B349" s="276"/>
      <c r="C349" s="82"/>
      <c r="D349" s="254"/>
      <c r="E349" s="82"/>
      <c r="F349" s="254"/>
      <c r="G349" s="254"/>
      <c r="H349" s="254"/>
      <c r="I349" s="254"/>
      <c r="J349" s="254"/>
      <c r="K349" s="254"/>
      <c r="L349" s="254"/>
      <c r="M349" s="82"/>
      <c r="N349" s="254"/>
      <c r="O349" s="254"/>
      <c r="P349" s="254"/>
      <c r="Q349" s="254"/>
      <c r="R349" s="254"/>
      <c r="S349" s="254"/>
      <c r="T349" s="254"/>
      <c r="U349" s="254"/>
      <c r="V349" s="254"/>
      <c r="W349" s="254"/>
      <c r="X349" s="254"/>
      <c r="Y349" s="254"/>
      <c r="Z349" s="254"/>
      <c r="AA349" s="254"/>
      <c r="AB349" s="254"/>
      <c r="AC349" s="254"/>
      <c r="AD349" s="254"/>
      <c r="AE349" s="254"/>
      <c r="AF349" s="254"/>
      <c r="AG349" s="254"/>
      <c r="AH349" s="254"/>
      <c r="AI349" s="254"/>
      <c r="AJ349" s="254"/>
      <c r="AK349" s="254"/>
      <c r="AL349" s="254"/>
      <c r="AM349" s="254"/>
      <c r="AN349" s="254"/>
      <c r="AO349" s="254"/>
      <c r="AP349" s="254"/>
      <c r="AQ349" s="254"/>
      <c r="AR349" s="82"/>
      <c r="AS349" s="254"/>
      <c r="AT349" s="82"/>
      <c r="AU349" s="254"/>
      <c r="AV349" s="82"/>
      <c r="AW349" s="215"/>
      <c r="AX349" s="4"/>
      <c r="AY349" s="4"/>
    </row>
    <row r="352" spans="1:51" x14ac:dyDescent="0.2">
      <c r="D352" s="1072" t="s">
        <v>627</v>
      </c>
      <c r="E352" s="1072"/>
      <c r="F352" s="1072"/>
      <c r="G352" s="1072"/>
      <c r="H352" s="1072"/>
      <c r="I352" s="1072"/>
      <c r="S352" s="1083" t="s">
        <v>898</v>
      </c>
      <c r="T352" s="1072"/>
      <c r="U352" s="1072"/>
      <c r="V352" s="1072"/>
      <c r="W352" s="1072"/>
      <c r="X352" s="1072"/>
      <c r="Y352" s="1072"/>
      <c r="AO352" s="1072"/>
      <c r="AP352" s="1072"/>
      <c r="AQ352" s="1072"/>
      <c r="AR352" s="1072"/>
      <c r="AS352" s="1072"/>
      <c r="AT352" s="1072"/>
      <c r="AU352" s="1072"/>
    </row>
    <row r="353" spans="4:45" x14ac:dyDescent="0.2">
      <c r="D353" s="1072" t="s">
        <v>629</v>
      </c>
      <c r="E353" s="1072"/>
      <c r="F353" s="1072"/>
      <c r="G353" s="1072"/>
      <c r="H353" s="1072"/>
      <c r="I353" s="1072"/>
      <c r="AQ353" s="479"/>
      <c r="AR353" s="479"/>
      <c r="AS353" s="479"/>
    </row>
    <row r="354" spans="4:45" x14ac:dyDescent="0.2">
      <c r="D354" s="1072" t="s">
        <v>630</v>
      </c>
      <c r="E354" s="1072"/>
      <c r="F354" s="1072"/>
      <c r="G354" s="1072"/>
      <c r="H354" s="1072"/>
      <c r="I354" s="1072"/>
      <c r="AQ354" s="479"/>
      <c r="AR354" s="479"/>
      <c r="AS354" s="479"/>
    </row>
    <row r="355" spans="4:45" x14ac:dyDescent="0.2">
      <c r="D355" s="1082" t="s">
        <v>631</v>
      </c>
      <c r="E355" s="1082"/>
      <c r="F355" s="1082"/>
      <c r="G355" s="1082"/>
      <c r="H355" s="1082"/>
      <c r="I355" s="1082"/>
      <c r="S355" s="1072" t="s">
        <v>632</v>
      </c>
      <c r="T355" s="1072"/>
      <c r="U355" s="1072"/>
      <c r="AQ355" s="1072"/>
      <c r="AR355" s="1072"/>
      <c r="AS355" s="1072"/>
    </row>
    <row r="356" spans="4:45" x14ac:dyDescent="0.2">
      <c r="D356" s="1082"/>
      <c r="E356" s="1082"/>
      <c r="F356" s="1082"/>
      <c r="G356" s="1082"/>
      <c r="H356" s="1082"/>
      <c r="I356" s="1082"/>
      <c r="AQ356" s="17"/>
      <c r="AR356" s="479"/>
      <c r="AS356" s="17"/>
    </row>
    <row r="357" spans="4:45" x14ac:dyDescent="0.2">
      <c r="D357" s="1072"/>
      <c r="E357" s="1072"/>
      <c r="F357" s="1072"/>
      <c r="G357" s="1072"/>
      <c r="H357" s="1072"/>
      <c r="I357" s="1072"/>
      <c r="AQ357" s="17"/>
      <c r="AR357" s="479"/>
      <c r="AS357" s="17"/>
    </row>
    <row r="358" spans="4:45" x14ac:dyDescent="0.2">
      <c r="D358" s="17"/>
      <c r="E358" s="479"/>
      <c r="F358" s="17"/>
      <c r="G358" s="17"/>
      <c r="H358" s="17"/>
      <c r="I358" s="17"/>
      <c r="AQ358" s="17"/>
      <c r="AR358" s="479"/>
      <c r="AS358" s="17"/>
    </row>
    <row r="359" spans="4:45" x14ac:dyDescent="0.2">
      <c r="D359" s="17"/>
      <c r="E359" s="479"/>
      <c r="F359" s="17"/>
      <c r="G359" s="17"/>
      <c r="H359" s="17"/>
      <c r="I359" s="17"/>
      <c r="AQ359" s="17"/>
      <c r="AR359" s="479"/>
      <c r="AS359" s="17"/>
    </row>
    <row r="360" spans="4:45" x14ac:dyDescent="0.2">
      <c r="D360" s="17"/>
      <c r="E360" s="479"/>
      <c r="F360" s="17"/>
      <c r="G360" s="17"/>
      <c r="H360" s="17"/>
      <c r="I360" s="17"/>
      <c r="AQ360" s="17"/>
      <c r="AR360" s="479"/>
      <c r="AS360" s="17"/>
    </row>
    <row r="361" spans="4:45" x14ac:dyDescent="0.2">
      <c r="D361" s="1080" t="s">
        <v>633</v>
      </c>
      <c r="E361" s="1080"/>
      <c r="F361" s="1080"/>
      <c r="G361" s="1080"/>
      <c r="H361" s="1080"/>
      <c r="I361" s="1080"/>
      <c r="S361" s="1080" t="s">
        <v>634</v>
      </c>
      <c r="T361" s="1080"/>
      <c r="U361" s="1080"/>
      <c r="AQ361" s="1080"/>
      <c r="AR361" s="1080"/>
      <c r="AS361" s="1080"/>
    </row>
    <row r="362" spans="4:45" x14ac:dyDescent="0.2">
      <c r="D362" s="1081" t="s">
        <v>635</v>
      </c>
      <c r="E362" s="1081"/>
      <c r="F362" s="1081"/>
      <c r="G362" s="1081"/>
      <c r="H362" s="1081"/>
      <c r="I362" s="1081"/>
      <c r="S362" s="1117" t="s">
        <v>636</v>
      </c>
      <c r="T362" s="1117"/>
      <c r="U362" s="1117"/>
      <c r="AQ362" s="1072"/>
      <c r="AR362" s="1072"/>
      <c r="AS362" s="1072"/>
    </row>
  </sheetData>
  <autoFilter ref="A10:BA280" xr:uid="{00000000-0009-0000-0000-00000E000000}">
    <filterColumn colId="52">
      <filters>
        <filter val="140.000"/>
        <filter val="245.000"/>
        <filter val="260.000"/>
        <filter val="280.000"/>
        <filter val="70.000"/>
      </filters>
    </filterColumn>
  </autoFilter>
  <mergeCells count="73">
    <mergeCell ref="D357:I357"/>
    <mergeCell ref="D361:I361"/>
    <mergeCell ref="S361:U361"/>
    <mergeCell ref="AQ361:AS361"/>
    <mergeCell ref="D362:I362"/>
    <mergeCell ref="S362:U362"/>
    <mergeCell ref="AQ362:AS362"/>
    <mergeCell ref="D353:I353"/>
    <mergeCell ref="D354:I354"/>
    <mergeCell ref="D355:I355"/>
    <mergeCell ref="S355:U355"/>
    <mergeCell ref="AQ355:AS355"/>
    <mergeCell ref="D356:I356"/>
    <mergeCell ref="AS8:AS9"/>
    <mergeCell ref="AT8:AT9"/>
    <mergeCell ref="AU8:AU9"/>
    <mergeCell ref="AW8:AW9"/>
    <mergeCell ref="J8:J9"/>
    <mergeCell ref="O8:O9"/>
    <mergeCell ref="P8:P9"/>
    <mergeCell ref="Q8:Q9"/>
    <mergeCell ref="AI7:AI9"/>
    <mergeCell ref="AJ7:AJ9"/>
    <mergeCell ref="AK7:AK9"/>
    <mergeCell ref="AL7:AL9"/>
    <mergeCell ref="AM7:AM9"/>
    <mergeCell ref="AN7:AQ9"/>
    <mergeCell ref="X7:Y7"/>
    <mergeCell ref="AX8:AY8"/>
    <mergeCell ref="D352:I352"/>
    <mergeCell ref="S352:Y352"/>
    <mergeCell ref="AO352:AU352"/>
    <mergeCell ref="W8:W9"/>
    <mergeCell ref="X8:X9"/>
    <mergeCell ref="Y8:Y9"/>
    <mergeCell ref="AA8:AA9"/>
    <mergeCell ref="AB8:AB9"/>
    <mergeCell ref="AC8:AC9"/>
    <mergeCell ref="AR7:AR9"/>
    <mergeCell ref="AS7:AU7"/>
    <mergeCell ref="AV7:AV9"/>
    <mergeCell ref="AW7:AY7"/>
    <mergeCell ref="G8:G9"/>
    <mergeCell ref="H8:I8"/>
    <mergeCell ref="AA7:AB7"/>
    <mergeCell ref="AC7:AE7"/>
    <mergeCell ref="AF7:AG7"/>
    <mergeCell ref="AH7:AH9"/>
    <mergeCell ref="AD8:AD9"/>
    <mergeCell ref="AE8:AE9"/>
    <mergeCell ref="AF8:AF9"/>
    <mergeCell ref="AG8:AG9"/>
    <mergeCell ref="M7:M9"/>
    <mergeCell ref="N7:N9"/>
    <mergeCell ref="O7:S7"/>
    <mergeCell ref="T7:T9"/>
    <mergeCell ref="Z7:Z9"/>
    <mergeCell ref="A1:AV1"/>
    <mergeCell ref="A2:AV2"/>
    <mergeCell ref="A7:A9"/>
    <mergeCell ref="B7:B9"/>
    <mergeCell ref="C7:C9"/>
    <mergeCell ref="D7:D9"/>
    <mergeCell ref="E7:E9"/>
    <mergeCell ref="F7:F9"/>
    <mergeCell ref="G7:J7"/>
    <mergeCell ref="K7:K9"/>
    <mergeCell ref="U7:W7"/>
    <mergeCell ref="R8:R9"/>
    <mergeCell ref="S8:S9"/>
    <mergeCell ref="U8:U9"/>
    <mergeCell ref="V8:V9"/>
    <mergeCell ref="L7:L9"/>
  </mergeCells>
  <phoneticPr fontId="34" type="noConversion"/>
  <pageMargins left="2.0866141732283467" right="0.39370078740157483" top="0.74803149606299213" bottom="0.70866141732283472" header="0.47244094488188981" footer="0.23622047244094491"/>
  <pageSetup paperSize="5" scale="51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BK354"/>
  <sheetViews>
    <sheetView topLeftCell="A8" zoomScale="85" zoomScaleNormal="85" workbookViewId="0">
      <pane ySplit="3" topLeftCell="A11" activePane="bottomLeft" state="frozen"/>
      <selection activeCell="D8" sqref="D8"/>
      <selection pane="bottomLeft" activeCell="F15" sqref="F15"/>
    </sheetView>
  </sheetViews>
  <sheetFormatPr baseColWidth="10" defaultColWidth="9.1640625" defaultRowHeight="15" x14ac:dyDescent="0.2"/>
  <cols>
    <col min="1" max="1" width="6.5" style="1" customWidth="1"/>
    <col min="2" max="2" width="24" style="1" hidden="1" customWidth="1"/>
    <col min="3" max="3" width="26.6640625" style="1" customWidth="1"/>
    <col min="4" max="4" width="17.1640625" style="167" customWidth="1"/>
    <col min="5" max="6" width="14.1640625" style="1" customWidth="1"/>
    <col min="7" max="7" width="12.83203125" style="1" customWidth="1"/>
    <col min="8" max="8" width="19.1640625" style="1" customWidth="1"/>
    <col min="9" max="9" width="13.33203125" style="1" customWidth="1"/>
    <col min="10" max="10" width="13.5" style="1" bestFit="1" customWidth="1"/>
    <col min="11" max="11" width="19" style="1" customWidth="1"/>
    <col min="12" max="12" width="17.5" style="1" customWidth="1"/>
    <col min="13" max="13" width="13.33203125" style="1" customWidth="1"/>
    <col min="14" max="14" width="24" style="1" bestFit="1" customWidth="1"/>
    <col min="15" max="15" width="16.83203125" style="1" customWidth="1"/>
    <col min="16" max="16" width="13.5" style="1" hidden="1" customWidth="1"/>
    <col min="17" max="17" width="7.1640625" style="1" hidden="1" customWidth="1"/>
    <col min="18" max="18" width="18.6640625" style="167" hidden="1" customWidth="1"/>
    <col min="19" max="19" width="6.5" style="1" hidden="1" customWidth="1"/>
    <col min="20" max="20" width="21.6640625" style="1" hidden="1" customWidth="1"/>
    <col min="21" max="21" width="16.5" style="1" hidden="1" customWidth="1"/>
    <col min="22" max="22" width="11.6640625" style="1" hidden="1" customWidth="1"/>
    <col min="23" max="23" width="28.1640625" style="1" hidden="1" customWidth="1"/>
    <col min="24" max="24" width="11.83203125" style="1" hidden="1" customWidth="1"/>
    <col min="25" max="25" width="13" style="1" hidden="1" customWidth="1"/>
    <col min="26" max="26" width="9.1640625" style="1" hidden="1" customWidth="1"/>
    <col min="27" max="27" width="11.5" style="1" hidden="1" customWidth="1"/>
    <col min="28" max="28" width="33.5" style="1" hidden="1" customWidth="1"/>
    <col min="29" max="29" width="8.33203125" style="1" hidden="1" customWidth="1"/>
    <col min="30" max="32" width="9.1640625" style="1" hidden="1" customWidth="1"/>
    <col min="33" max="33" width="7.5" style="1" hidden="1" customWidth="1"/>
    <col min="34" max="34" width="8.33203125" style="1" hidden="1" customWidth="1"/>
    <col min="35" max="35" width="6.83203125" style="1" hidden="1" customWidth="1"/>
    <col min="36" max="36" width="8" style="1" hidden="1" customWidth="1"/>
    <col min="37" max="37" width="9.1640625" style="1" hidden="1" customWidth="1"/>
    <col min="38" max="38" width="8" style="1" hidden="1" customWidth="1"/>
    <col min="39" max="39" width="5.83203125" style="1" hidden="1" customWidth="1"/>
    <col min="40" max="40" width="6.5" style="1" hidden="1" customWidth="1"/>
    <col min="41" max="42" width="9.1640625" style="1" hidden="1" customWidth="1"/>
    <col min="43" max="43" width="9.5" style="1" hidden="1" customWidth="1"/>
    <col min="44" max="44" width="6.5" style="1" hidden="1" customWidth="1"/>
    <col min="45" max="45" width="7.6640625" style="1" hidden="1" customWidth="1"/>
    <col min="46" max="46" width="25.5" style="1" hidden="1" customWidth="1"/>
    <col min="47" max="47" width="14" style="167" hidden="1" customWidth="1"/>
    <col min="48" max="48" width="9.1640625" style="1" hidden="1" customWidth="1"/>
    <col min="49" max="49" width="36.6640625" style="167" hidden="1" customWidth="1"/>
    <col min="50" max="50" width="25.5" style="1" hidden="1" customWidth="1"/>
    <col min="51" max="51" width="10" style="1" hidden="1" customWidth="1"/>
    <col min="52" max="52" width="23.33203125" style="1" hidden="1" customWidth="1"/>
    <col min="53" max="53" width="6.5" style="1" hidden="1" customWidth="1"/>
    <col min="54" max="54" width="7.5" style="1" hidden="1" customWidth="1"/>
    <col min="55" max="55" width="9.1640625" style="1"/>
    <col min="56" max="56" width="23.6640625" style="1" customWidth="1"/>
    <col min="57" max="57" width="9.1640625" style="1"/>
    <col min="58" max="58" width="15" style="1" bestFit="1" customWidth="1"/>
    <col min="59" max="62" width="9.1640625" style="1"/>
    <col min="63" max="63" width="20.83203125" style="1" customWidth="1"/>
    <col min="64" max="16384" width="9.1640625" style="1"/>
  </cols>
  <sheetData>
    <row r="1" spans="1:63" ht="21" x14ac:dyDescent="0.25">
      <c r="A1" s="1089" t="s">
        <v>760</v>
      </c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  <c r="P1" s="1089"/>
      <c r="Q1" s="1089"/>
      <c r="R1" s="1089"/>
      <c r="S1" s="1089"/>
      <c r="T1" s="1089"/>
      <c r="U1" s="1089"/>
      <c r="V1" s="1089"/>
      <c r="W1" s="1089"/>
      <c r="X1" s="1089"/>
      <c r="Y1" s="1089"/>
      <c r="Z1" s="1089"/>
      <c r="AA1" s="1089"/>
      <c r="AB1" s="1089"/>
      <c r="AC1" s="1089"/>
      <c r="AD1" s="1089"/>
      <c r="AE1" s="1089"/>
      <c r="AF1" s="1089"/>
      <c r="AG1" s="1089"/>
      <c r="AH1" s="1089"/>
      <c r="AI1" s="1089"/>
      <c r="AJ1" s="1089"/>
      <c r="AK1" s="1089"/>
      <c r="AL1" s="1089"/>
      <c r="AM1" s="1089"/>
      <c r="AN1" s="1089"/>
      <c r="AO1" s="1089"/>
      <c r="AP1" s="1089"/>
      <c r="AQ1" s="1089"/>
      <c r="AR1" s="1089"/>
      <c r="AS1" s="1089"/>
      <c r="AT1" s="1089"/>
      <c r="AU1" s="1089"/>
      <c r="AV1" s="1089"/>
      <c r="AW1" s="1089"/>
      <c r="AX1" s="1089"/>
      <c r="AY1" s="1089"/>
      <c r="AZ1" s="1089"/>
      <c r="BA1" s="1089"/>
      <c r="BB1" s="1089"/>
    </row>
    <row r="2" spans="1:63" ht="21" x14ac:dyDescent="0.25">
      <c r="A2" s="1089" t="s">
        <v>761</v>
      </c>
      <c r="B2" s="1089"/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089"/>
      <c r="V2" s="1089"/>
      <c r="W2" s="1089"/>
      <c r="X2" s="1089"/>
      <c r="Y2" s="1089"/>
      <c r="Z2" s="1089"/>
      <c r="AA2" s="1089"/>
      <c r="AB2" s="1089"/>
      <c r="AC2" s="1089"/>
      <c r="AD2" s="1089"/>
      <c r="AE2" s="1089"/>
      <c r="AF2" s="1089"/>
      <c r="AG2" s="1089"/>
      <c r="AH2" s="1089"/>
      <c r="AI2" s="1089"/>
      <c r="AJ2" s="1089"/>
      <c r="AK2" s="1089"/>
      <c r="AL2" s="1089"/>
      <c r="AM2" s="1089"/>
      <c r="AN2" s="1089"/>
      <c r="AO2" s="1089"/>
      <c r="AP2" s="1089"/>
      <c r="AQ2" s="1089"/>
      <c r="AR2" s="1089"/>
      <c r="AS2" s="1089"/>
      <c r="AT2" s="1089"/>
      <c r="AU2" s="1089"/>
      <c r="AV2" s="1089"/>
      <c r="AW2" s="1089"/>
      <c r="AX2" s="1089"/>
      <c r="AY2" s="1089"/>
      <c r="AZ2" s="1089"/>
      <c r="BA2" s="1089"/>
      <c r="BB2" s="1089"/>
    </row>
    <row r="3" spans="1:63" ht="21" x14ac:dyDescent="0.25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A3" s="493"/>
      <c r="AB3" s="493"/>
      <c r="AC3" s="493"/>
      <c r="AD3" s="493"/>
      <c r="AE3" s="493"/>
      <c r="AF3" s="493"/>
      <c r="AG3" s="493"/>
      <c r="AH3" s="493"/>
      <c r="AI3" s="493"/>
      <c r="AJ3" s="493"/>
      <c r="AK3" s="493"/>
      <c r="AL3" s="493"/>
      <c r="AM3" s="493"/>
      <c r="AN3" s="493"/>
      <c r="AO3" s="493"/>
      <c r="AP3" s="493"/>
      <c r="AQ3" s="493"/>
      <c r="AR3" s="493"/>
      <c r="AS3" s="493"/>
      <c r="AT3" s="493"/>
      <c r="AU3" s="493"/>
      <c r="AV3" s="493"/>
      <c r="AW3" s="493"/>
      <c r="AX3" s="493"/>
      <c r="AY3" s="493"/>
      <c r="AZ3" s="493"/>
      <c r="BA3" s="493"/>
      <c r="BB3" s="493"/>
    </row>
    <row r="4" spans="1:63" ht="21" x14ac:dyDescent="0.25">
      <c r="A4" s="493"/>
      <c r="B4" s="493"/>
      <c r="C4" s="493"/>
      <c r="D4" s="493"/>
      <c r="E4" s="493"/>
      <c r="F4" s="493"/>
      <c r="G4" s="493"/>
      <c r="H4" s="493"/>
      <c r="I4" s="493"/>
      <c r="J4" s="493"/>
      <c r="K4" s="493"/>
      <c r="L4" s="493"/>
      <c r="M4" s="493"/>
      <c r="N4" s="493"/>
      <c r="O4" s="493"/>
      <c r="P4" s="493"/>
      <c r="Q4" s="493"/>
      <c r="R4" s="493"/>
      <c r="S4" s="493"/>
      <c r="T4" s="493"/>
      <c r="U4" s="493"/>
      <c r="V4" s="493"/>
      <c r="W4" s="493"/>
      <c r="X4" s="493"/>
      <c r="Y4" s="493"/>
      <c r="Z4" s="493"/>
      <c r="AA4" s="493"/>
      <c r="AB4" s="493"/>
      <c r="AC4" s="493"/>
      <c r="AD4" s="493"/>
      <c r="AE4" s="493"/>
      <c r="AF4" s="493"/>
      <c r="AG4" s="493"/>
      <c r="AH4" s="493"/>
      <c r="AI4" s="493"/>
      <c r="AJ4" s="493"/>
      <c r="AK4" s="493"/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493"/>
      <c r="AW4" s="493"/>
      <c r="AX4" s="493"/>
      <c r="AY4" s="493"/>
      <c r="AZ4" s="493"/>
      <c r="BA4" s="493"/>
      <c r="BB4" s="493"/>
    </row>
    <row r="5" spans="1:63" ht="26" x14ac:dyDescent="0.3">
      <c r="A5" s="246"/>
      <c r="B5" s="246"/>
      <c r="C5" s="247" t="s">
        <v>894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</row>
    <row r="7" spans="1:63" s="164" customFormat="1" ht="36" customHeight="1" x14ac:dyDescent="0.2">
      <c r="A7" s="1090" t="s">
        <v>3</v>
      </c>
      <c r="B7" s="1091" t="s">
        <v>4</v>
      </c>
      <c r="C7" s="1070" t="s">
        <v>5</v>
      </c>
      <c r="D7" s="1070" t="s">
        <v>6</v>
      </c>
      <c r="E7" s="1070" t="s">
        <v>6</v>
      </c>
      <c r="F7" s="1070" t="s">
        <v>22</v>
      </c>
      <c r="G7" s="1070" t="s">
        <v>24</v>
      </c>
      <c r="H7" s="491"/>
      <c r="I7" s="1070" t="s">
        <v>8</v>
      </c>
      <c r="J7" s="1070"/>
      <c r="K7" s="1070"/>
      <c r="L7" s="1070"/>
      <c r="M7" s="1070" t="s">
        <v>23</v>
      </c>
      <c r="N7" s="1085" t="s">
        <v>762</v>
      </c>
      <c r="O7" s="1076" t="s">
        <v>28</v>
      </c>
      <c r="P7" s="1067" t="s">
        <v>9</v>
      </c>
      <c r="Q7" s="1066" t="s">
        <v>10</v>
      </c>
      <c r="R7" s="1066" t="s">
        <v>11</v>
      </c>
      <c r="S7" s="1066" t="s">
        <v>12</v>
      </c>
      <c r="T7" s="1066"/>
      <c r="U7" s="1066"/>
      <c r="V7" s="1066"/>
      <c r="W7" s="1066"/>
      <c r="X7" s="1066" t="s">
        <v>13</v>
      </c>
      <c r="Y7" s="1066"/>
      <c r="Z7" s="1066"/>
      <c r="AA7" s="1066" t="s">
        <v>14</v>
      </c>
      <c r="AB7" s="1066"/>
      <c r="AC7" s="1066" t="s">
        <v>15</v>
      </c>
      <c r="AD7" s="1066" t="s">
        <v>16</v>
      </c>
      <c r="AE7" s="1066"/>
      <c r="AF7" s="1066" t="s">
        <v>17</v>
      </c>
      <c r="AG7" s="1066"/>
      <c r="AH7" s="1066"/>
      <c r="AI7" s="1066" t="s">
        <v>18</v>
      </c>
      <c r="AJ7" s="1066"/>
      <c r="AK7" s="1064" t="s">
        <v>19</v>
      </c>
      <c r="AL7" s="1070" t="s">
        <v>20</v>
      </c>
      <c r="AM7" s="1070" t="s">
        <v>21</v>
      </c>
      <c r="AN7" s="1070" t="s">
        <v>22</v>
      </c>
      <c r="AO7" s="1066" t="s">
        <v>23</v>
      </c>
      <c r="AP7" s="1070" t="s">
        <v>24</v>
      </c>
      <c r="AQ7" s="1070" t="s">
        <v>25</v>
      </c>
      <c r="AR7" s="1070"/>
      <c r="AS7" s="1070"/>
      <c r="AT7" s="1070"/>
      <c r="AU7" s="1070" t="s">
        <v>26</v>
      </c>
      <c r="AV7" s="1070" t="s">
        <v>27</v>
      </c>
      <c r="AW7" s="1070"/>
      <c r="AX7" s="1070"/>
      <c r="AY7" s="1076" t="s">
        <v>28</v>
      </c>
      <c r="AZ7" s="1079" t="s">
        <v>29</v>
      </c>
      <c r="BA7" s="1079"/>
      <c r="BB7" s="1079"/>
    </row>
    <row r="8" spans="1:63" ht="38.25" customHeight="1" x14ac:dyDescent="0.2">
      <c r="A8" s="1090"/>
      <c r="B8" s="1091"/>
      <c r="C8" s="1070"/>
      <c r="D8" s="1070"/>
      <c r="E8" s="1070"/>
      <c r="F8" s="1070"/>
      <c r="G8" s="1070"/>
      <c r="H8" s="1084" t="s">
        <v>54</v>
      </c>
      <c r="I8" s="1088" t="s">
        <v>30</v>
      </c>
      <c r="J8" s="1088" t="s">
        <v>31</v>
      </c>
      <c r="K8" s="1088"/>
      <c r="L8" s="1088" t="s">
        <v>32</v>
      </c>
      <c r="M8" s="1070"/>
      <c r="N8" s="1086"/>
      <c r="O8" s="1077"/>
      <c r="P8" s="1068"/>
      <c r="Q8" s="1066"/>
      <c r="R8" s="1066"/>
      <c r="S8" s="1071" t="s">
        <v>33</v>
      </c>
      <c r="T8" s="1071" t="s">
        <v>34</v>
      </c>
      <c r="U8" s="1071" t="s">
        <v>35</v>
      </c>
      <c r="V8" s="1071" t="s">
        <v>36</v>
      </c>
      <c r="W8" s="1071" t="s">
        <v>37</v>
      </c>
      <c r="X8" s="1066" t="s">
        <v>38</v>
      </c>
      <c r="Y8" s="1066" t="s">
        <v>39</v>
      </c>
      <c r="Z8" s="1066" t="s">
        <v>40</v>
      </c>
      <c r="AA8" s="1071" t="s">
        <v>41</v>
      </c>
      <c r="AB8" s="1071" t="s">
        <v>12</v>
      </c>
      <c r="AC8" s="1066"/>
      <c r="AD8" s="1066" t="s">
        <v>42</v>
      </c>
      <c r="AE8" s="1066" t="s">
        <v>43</v>
      </c>
      <c r="AF8" s="1066" t="s">
        <v>44</v>
      </c>
      <c r="AG8" s="1066" t="s">
        <v>45</v>
      </c>
      <c r="AH8" s="1066" t="s">
        <v>11</v>
      </c>
      <c r="AI8" s="1071" t="s">
        <v>46</v>
      </c>
      <c r="AJ8" s="1071" t="s">
        <v>47</v>
      </c>
      <c r="AK8" s="1064"/>
      <c r="AL8" s="1070"/>
      <c r="AM8" s="1070"/>
      <c r="AN8" s="1070"/>
      <c r="AO8" s="1066"/>
      <c r="AP8" s="1070"/>
      <c r="AQ8" s="1070" t="s">
        <v>48</v>
      </c>
      <c r="AR8" s="1070" t="s">
        <v>49</v>
      </c>
      <c r="AS8" s="1070" t="s">
        <v>50</v>
      </c>
      <c r="AT8" s="1070" t="s">
        <v>51</v>
      </c>
      <c r="AU8" s="1070"/>
      <c r="AV8" s="1070" t="s">
        <v>52</v>
      </c>
      <c r="AW8" s="1073" t="s">
        <v>53</v>
      </c>
      <c r="AX8" s="1073" t="s">
        <v>54</v>
      </c>
      <c r="AY8" s="1077"/>
      <c r="AZ8" s="1070" t="s">
        <v>55</v>
      </c>
      <c r="BA8" s="1074" t="s">
        <v>56</v>
      </c>
      <c r="BB8" s="1075"/>
    </row>
    <row r="9" spans="1:63" ht="24.75" customHeight="1" x14ac:dyDescent="0.2">
      <c r="A9" s="1090"/>
      <c r="B9" s="1091"/>
      <c r="C9" s="1070"/>
      <c r="D9" s="1070"/>
      <c r="E9" s="1070"/>
      <c r="F9" s="1070"/>
      <c r="G9" s="1070"/>
      <c r="H9" s="1084"/>
      <c r="I9" s="1088"/>
      <c r="J9" s="494" t="s">
        <v>41</v>
      </c>
      <c r="K9" s="494" t="s">
        <v>12</v>
      </c>
      <c r="L9" s="1088"/>
      <c r="M9" s="1070"/>
      <c r="N9" s="1087"/>
      <c r="O9" s="1078"/>
      <c r="P9" s="1069"/>
      <c r="Q9" s="1066"/>
      <c r="R9" s="1066"/>
      <c r="S9" s="1071"/>
      <c r="T9" s="1071"/>
      <c r="U9" s="1071"/>
      <c r="V9" s="1071"/>
      <c r="W9" s="1071"/>
      <c r="X9" s="1066"/>
      <c r="Y9" s="1066"/>
      <c r="Z9" s="1066"/>
      <c r="AA9" s="1071"/>
      <c r="AB9" s="1071"/>
      <c r="AC9" s="1066"/>
      <c r="AD9" s="1066"/>
      <c r="AE9" s="1066"/>
      <c r="AF9" s="1066"/>
      <c r="AG9" s="1066"/>
      <c r="AH9" s="1066"/>
      <c r="AI9" s="1071"/>
      <c r="AJ9" s="1071"/>
      <c r="AK9" s="1064"/>
      <c r="AL9" s="1070"/>
      <c r="AM9" s="1070"/>
      <c r="AN9" s="1070"/>
      <c r="AO9" s="1066"/>
      <c r="AP9" s="1070"/>
      <c r="AQ9" s="1070"/>
      <c r="AR9" s="1070"/>
      <c r="AS9" s="1070"/>
      <c r="AT9" s="1070"/>
      <c r="AU9" s="1070"/>
      <c r="AV9" s="1070"/>
      <c r="AW9" s="1073"/>
      <c r="AX9" s="1073"/>
      <c r="AY9" s="1078"/>
      <c r="AZ9" s="1070"/>
      <c r="BA9" s="492" t="s">
        <v>57</v>
      </c>
      <c r="BB9" s="10" t="s">
        <v>58</v>
      </c>
    </row>
    <row r="10" spans="1:63" ht="21" customHeight="1" x14ac:dyDescent="0.2">
      <c r="A10" s="407">
        <v>1</v>
      </c>
      <c r="B10" s="407">
        <v>2</v>
      </c>
      <c r="C10" s="407">
        <v>2</v>
      </c>
      <c r="D10" s="407">
        <v>3</v>
      </c>
      <c r="E10" s="407">
        <v>4</v>
      </c>
      <c r="F10" s="407">
        <v>5</v>
      </c>
      <c r="G10" s="407">
        <v>6</v>
      </c>
      <c r="H10" s="407">
        <v>7</v>
      </c>
      <c r="I10" s="407">
        <v>8</v>
      </c>
      <c r="J10" s="407" t="s">
        <v>908</v>
      </c>
      <c r="K10" s="407">
        <v>10</v>
      </c>
      <c r="L10" s="407">
        <v>11</v>
      </c>
      <c r="M10" s="407">
        <v>12</v>
      </c>
      <c r="N10" s="407">
        <v>13</v>
      </c>
      <c r="O10" s="407">
        <v>14</v>
      </c>
      <c r="P10" s="3">
        <v>10</v>
      </c>
      <c r="Q10" s="408">
        <v>11</v>
      </c>
      <c r="R10" s="3">
        <v>12</v>
      </c>
      <c r="S10" s="3">
        <v>13</v>
      </c>
      <c r="T10" s="408">
        <v>14</v>
      </c>
      <c r="U10" s="3">
        <v>15</v>
      </c>
      <c r="V10" s="3">
        <v>16</v>
      </c>
      <c r="W10" s="408">
        <v>17</v>
      </c>
      <c r="X10" s="3">
        <v>18</v>
      </c>
      <c r="Y10" s="3">
        <v>19</v>
      </c>
      <c r="Z10" s="408">
        <v>20</v>
      </c>
      <c r="AA10" s="3">
        <v>21</v>
      </c>
      <c r="AB10" s="3">
        <v>22</v>
      </c>
      <c r="AC10" s="408">
        <v>23</v>
      </c>
      <c r="AD10" s="3">
        <v>24</v>
      </c>
      <c r="AE10" s="3">
        <v>25</v>
      </c>
      <c r="AF10" s="408">
        <v>26</v>
      </c>
      <c r="AG10" s="3">
        <v>27</v>
      </c>
      <c r="AH10" s="3">
        <v>28</v>
      </c>
      <c r="AI10" s="408">
        <v>29</v>
      </c>
      <c r="AJ10" s="3">
        <v>30</v>
      </c>
      <c r="AK10" s="3">
        <v>31</v>
      </c>
      <c r="AL10" s="408">
        <v>32</v>
      </c>
      <c r="AM10" s="3">
        <v>33</v>
      </c>
      <c r="AN10" s="3">
        <v>34</v>
      </c>
      <c r="AO10" s="408">
        <v>35</v>
      </c>
      <c r="AP10" s="3">
        <v>36</v>
      </c>
      <c r="AQ10" s="3">
        <v>37</v>
      </c>
      <c r="AR10" s="408">
        <v>38</v>
      </c>
      <c r="AS10" s="3">
        <v>39</v>
      </c>
      <c r="AT10" s="3">
        <v>40</v>
      </c>
      <c r="AU10" s="408">
        <v>41</v>
      </c>
      <c r="AV10" s="3">
        <v>42</v>
      </c>
      <c r="AW10" s="3">
        <v>43</v>
      </c>
      <c r="AX10" s="408">
        <v>44</v>
      </c>
      <c r="AY10" s="3">
        <v>45</v>
      </c>
      <c r="AZ10" s="3">
        <v>46</v>
      </c>
      <c r="BA10" s="408">
        <v>47</v>
      </c>
      <c r="BB10" s="3">
        <v>48</v>
      </c>
    </row>
    <row r="11" spans="1:63" ht="9.75" customHeight="1" x14ac:dyDescent="0.2">
      <c r="A11" s="409"/>
      <c r="B11" s="409"/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352"/>
      <c r="Q11" s="408"/>
      <c r="R11" s="3"/>
      <c r="S11" s="3"/>
      <c r="T11" s="408"/>
      <c r="U11" s="3"/>
      <c r="V11" s="3"/>
      <c r="W11" s="408"/>
      <c r="X11" s="3"/>
      <c r="Y11" s="3"/>
      <c r="Z11" s="408"/>
      <c r="AA11" s="3"/>
      <c r="AB11" s="3"/>
      <c r="AC11" s="408"/>
      <c r="AD11" s="3"/>
      <c r="AE11" s="3"/>
      <c r="AF11" s="408"/>
      <c r="AG11" s="3"/>
      <c r="AH11" s="3"/>
      <c r="AI11" s="408"/>
      <c r="AJ11" s="3"/>
      <c r="AK11" s="3"/>
      <c r="AL11" s="408"/>
      <c r="AM11" s="3"/>
      <c r="AN11" s="410"/>
      <c r="AO11" s="408"/>
      <c r="AP11" s="411"/>
      <c r="AQ11" s="3"/>
      <c r="AR11" s="408"/>
      <c r="AS11" s="3"/>
      <c r="AT11" s="407"/>
      <c r="AU11" s="408"/>
      <c r="AV11" s="410"/>
      <c r="AW11" s="412"/>
      <c r="AX11" s="413"/>
      <c r="AY11" s="411"/>
      <c r="AZ11" s="3"/>
      <c r="BA11" s="408"/>
      <c r="BB11" s="3"/>
    </row>
    <row r="12" spans="1:63" s="425" customFormat="1" ht="21" customHeight="1" x14ac:dyDescent="0.2">
      <c r="A12" s="414">
        <v>1.1000000000000001</v>
      </c>
      <c r="B12" s="414"/>
      <c r="C12" s="415" t="s">
        <v>769</v>
      </c>
      <c r="D12" s="414"/>
      <c r="E12" s="414"/>
      <c r="F12" s="414"/>
      <c r="G12" s="414"/>
      <c r="H12" s="414"/>
      <c r="I12" s="414"/>
      <c r="J12" s="414"/>
      <c r="K12" s="414"/>
      <c r="L12" s="414"/>
      <c r="M12" s="414"/>
      <c r="N12" s="416">
        <f>SUM(N14:N52)</f>
        <v>40136672000</v>
      </c>
      <c r="O12" s="414"/>
      <c r="P12" s="417"/>
      <c r="Q12" s="418"/>
      <c r="R12" s="419"/>
      <c r="S12" s="419"/>
      <c r="T12" s="418"/>
      <c r="U12" s="419"/>
      <c r="V12" s="419"/>
      <c r="W12" s="418"/>
      <c r="X12" s="419"/>
      <c r="Y12" s="419"/>
      <c r="Z12" s="418"/>
      <c r="AA12" s="419"/>
      <c r="AB12" s="419"/>
      <c r="AC12" s="418"/>
      <c r="AD12" s="419"/>
      <c r="AE12" s="419"/>
      <c r="AF12" s="418"/>
      <c r="AG12" s="419"/>
      <c r="AH12" s="419"/>
      <c r="AI12" s="418"/>
      <c r="AJ12" s="419"/>
      <c r="AK12" s="419"/>
      <c r="AL12" s="418"/>
      <c r="AM12" s="419"/>
      <c r="AN12" s="420"/>
      <c r="AO12" s="418"/>
      <c r="AP12" s="421"/>
      <c r="AQ12" s="419"/>
      <c r="AR12" s="418"/>
      <c r="AS12" s="419"/>
      <c r="AT12" s="422"/>
      <c r="AU12" s="418"/>
      <c r="AV12" s="420"/>
      <c r="AW12" s="423"/>
      <c r="AX12" s="424"/>
      <c r="AY12" s="421"/>
      <c r="AZ12" s="419"/>
      <c r="BA12" s="418"/>
      <c r="BB12" s="419"/>
      <c r="BD12" s="487">
        <v>40136672000</v>
      </c>
      <c r="BF12" s="545">
        <f>N12-BD12</f>
        <v>0</v>
      </c>
      <c r="BK12" s="487">
        <v>742924500</v>
      </c>
    </row>
    <row r="13" spans="1:63" s="430" customFormat="1" ht="17.25" customHeight="1" x14ac:dyDescent="0.2">
      <c r="A13" s="426"/>
      <c r="B13" s="426"/>
      <c r="C13" s="427"/>
      <c r="D13" s="428"/>
      <c r="E13" s="428"/>
      <c r="F13" s="428"/>
      <c r="G13" s="428"/>
      <c r="H13" s="428"/>
      <c r="I13" s="428"/>
      <c r="J13" s="428"/>
      <c r="K13" s="428"/>
      <c r="L13" s="428"/>
      <c r="M13" s="428"/>
      <c r="N13" s="428"/>
      <c r="O13" s="428"/>
      <c r="P13" s="352"/>
      <c r="Q13" s="84"/>
      <c r="R13" s="3"/>
      <c r="S13" s="3"/>
      <c r="T13" s="84"/>
      <c r="U13" s="3"/>
      <c r="V13" s="3"/>
      <c r="W13" s="84"/>
      <c r="X13" s="3"/>
      <c r="Y13" s="3"/>
      <c r="Z13" s="84"/>
      <c r="AA13" s="3"/>
      <c r="AB13" s="3"/>
      <c r="AC13" s="84"/>
      <c r="AD13" s="3"/>
      <c r="AE13" s="3"/>
      <c r="AF13" s="84"/>
      <c r="AG13" s="3"/>
      <c r="AH13" s="3"/>
      <c r="AI13" s="84"/>
      <c r="AJ13" s="3"/>
      <c r="AK13" s="3"/>
      <c r="AL13" s="84"/>
      <c r="AM13" s="3"/>
      <c r="AN13" s="410"/>
      <c r="AO13" s="84"/>
      <c r="AP13" s="411"/>
      <c r="AQ13" s="3"/>
      <c r="AR13" s="84"/>
      <c r="AS13" s="3"/>
      <c r="AT13" s="407"/>
      <c r="AU13" s="84"/>
      <c r="AV13" s="410"/>
      <c r="AW13" s="412"/>
      <c r="AX13" s="429"/>
      <c r="AY13" s="411"/>
      <c r="AZ13" s="3"/>
      <c r="BA13" s="84"/>
      <c r="BB13" s="3"/>
    </row>
    <row r="14" spans="1:63" s="445" customFormat="1" ht="30" x14ac:dyDescent="0.2">
      <c r="A14" s="431" t="s">
        <v>770</v>
      </c>
      <c r="B14" s="432"/>
      <c r="C14" s="433" t="s">
        <v>771</v>
      </c>
      <c r="D14" s="434" t="s">
        <v>411</v>
      </c>
      <c r="E14" s="434" t="s">
        <v>72</v>
      </c>
      <c r="F14" s="435">
        <v>48240</v>
      </c>
      <c r="G14" s="434">
        <v>1978</v>
      </c>
      <c r="H14" s="433" t="s">
        <v>772</v>
      </c>
      <c r="I14" s="436" t="s">
        <v>773</v>
      </c>
      <c r="J14" s="437">
        <v>28507</v>
      </c>
      <c r="K14" s="434" t="s">
        <v>72</v>
      </c>
      <c r="L14" s="433" t="s">
        <v>774</v>
      </c>
      <c r="M14" s="434" t="s">
        <v>775</v>
      </c>
      <c r="N14" s="438">
        <v>23830560000</v>
      </c>
      <c r="O14" s="439"/>
      <c r="P14" s="440"/>
      <c r="Q14" s="253"/>
      <c r="R14" s="84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253"/>
      <c r="AK14" s="253"/>
      <c r="AL14" s="253"/>
      <c r="AM14" s="253"/>
      <c r="AN14" s="441"/>
      <c r="AO14" s="253"/>
      <c r="AP14" s="442"/>
      <c r="AQ14" s="253"/>
      <c r="AR14" s="253"/>
      <c r="AS14" s="253"/>
      <c r="AT14" s="443"/>
      <c r="AU14" s="84"/>
      <c r="AV14" s="441"/>
      <c r="AW14" s="429"/>
      <c r="AX14" s="444"/>
      <c r="AY14" s="442"/>
      <c r="AZ14" s="253"/>
      <c r="BA14" s="253"/>
      <c r="BB14" s="253"/>
    </row>
    <row r="15" spans="1:63" s="445" customFormat="1" ht="30" x14ac:dyDescent="0.2">
      <c r="A15" s="431" t="s">
        <v>776</v>
      </c>
      <c r="B15" s="446"/>
      <c r="C15" s="447" t="s">
        <v>777</v>
      </c>
      <c r="D15" s="448" t="s">
        <v>72</v>
      </c>
      <c r="E15" s="448" t="s">
        <v>72</v>
      </c>
      <c r="F15" s="449">
        <v>2000</v>
      </c>
      <c r="G15" s="448" t="s">
        <v>72</v>
      </c>
      <c r="H15" s="447" t="s">
        <v>778</v>
      </c>
      <c r="I15" s="450" t="s">
        <v>72</v>
      </c>
      <c r="J15" s="451">
        <v>37313</v>
      </c>
      <c r="K15" s="448">
        <v>10</v>
      </c>
      <c r="L15" s="447" t="s">
        <v>774</v>
      </c>
      <c r="M15" s="448" t="s">
        <v>779</v>
      </c>
      <c r="N15" s="452">
        <v>738000000</v>
      </c>
      <c r="O15" s="453"/>
      <c r="P15" s="440"/>
      <c r="Q15" s="253"/>
      <c r="R15" s="84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441"/>
      <c r="AO15" s="253"/>
      <c r="AP15" s="442"/>
      <c r="AQ15" s="253"/>
      <c r="AR15" s="253"/>
      <c r="AS15" s="253"/>
      <c r="AT15" s="443"/>
      <c r="AU15" s="84"/>
      <c r="AV15" s="441"/>
      <c r="AW15" s="429"/>
      <c r="AX15" s="444"/>
      <c r="AY15" s="442"/>
      <c r="AZ15" s="253"/>
      <c r="BA15" s="253"/>
      <c r="BB15" s="253"/>
    </row>
    <row r="16" spans="1:63" s="445" customFormat="1" ht="30" x14ac:dyDescent="0.2">
      <c r="A16" s="431" t="s">
        <v>780</v>
      </c>
      <c r="B16" s="446"/>
      <c r="C16" s="447" t="s">
        <v>781</v>
      </c>
      <c r="D16" s="448" t="s">
        <v>72</v>
      </c>
      <c r="E16" s="448" t="s">
        <v>72</v>
      </c>
      <c r="F16" s="449">
        <v>830</v>
      </c>
      <c r="G16" s="448">
        <v>2002</v>
      </c>
      <c r="H16" s="447" t="s">
        <v>778</v>
      </c>
      <c r="I16" s="450" t="s">
        <v>72</v>
      </c>
      <c r="J16" s="451">
        <v>2002</v>
      </c>
      <c r="K16" s="448">
        <v>13</v>
      </c>
      <c r="L16" s="447" t="s">
        <v>774</v>
      </c>
      <c r="M16" s="448" t="s">
        <v>779</v>
      </c>
      <c r="N16" s="452">
        <v>181770000</v>
      </c>
      <c r="O16" s="453"/>
      <c r="P16" s="440"/>
      <c r="Q16" s="253"/>
      <c r="R16" s="84"/>
      <c r="S16" s="253"/>
      <c r="T16" s="253"/>
      <c r="U16" s="253"/>
      <c r="V16" s="253"/>
      <c r="W16" s="253"/>
      <c r="X16" s="253"/>
      <c r="Y16" s="253"/>
      <c r="Z16" s="253"/>
      <c r="AA16" s="253"/>
      <c r="AB16" s="253"/>
      <c r="AC16" s="253"/>
      <c r="AD16" s="253"/>
      <c r="AE16" s="253"/>
      <c r="AF16" s="253"/>
      <c r="AG16" s="253"/>
      <c r="AH16" s="253"/>
      <c r="AI16" s="253"/>
      <c r="AJ16" s="253"/>
      <c r="AK16" s="253"/>
      <c r="AL16" s="253"/>
      <c r="AM16" s="253"/>
      <c r="AN16" s="441"/>
      <c r="AO16" s="253"/>
      <c r="AP16" s="442"/>
      <c r="AQ16" s="253"/>
      <c r="AR16" s="253"/>
      <c r="AS16" s="253"/>
      <c r="AT16" s="443"/>
      <c r="AU16" s="84"/>
      <c r="AV16" s="441"/>
      <c r="AW16" s="429"/>
      <c r="AX16" s="444"/>
      <c r="AY16" s="442"/>
      <c r="AZ16" s="253"/>
      <c r="BA16" s="253"/>
      <c r="BB16" s="253"/>
      <c r="BK16" s="488">
        <f>BK12-N15</f>
        <v>4924500</v>
      </c>
    </row>
    <row r="17" spans="1:63" s="445" customFormat="1" ht="30" x14ac:dyDescent="0.2">
      <c r="A17" s="431" t="s">
        <v>782</v>
      </c>
      <c r="B17" s="446"/>
      <c r="C17" s="447" t="s">
        <v>783</v>
      </c>
      <c r="D17" s="448" t="s">
        <v>72</v>
      </c>
      <c r="E17" s="448" t="s">
        <v>72</v>
      </c>
      <c r="F17" s="449">
        <v>1065</v>
      </c>
      <c r="G17" s="448">
        <v>2002</v>
      </c>
      <c r="H17" s="447" t="s">
        <v>778</v>
      </c>
      <c r="I17" s="450" t="s">
        <v>72</v>
      </c>
      <c r="J17" s="451">
        <v>2002</v>
      </c>
      <c r="K17" s="448">
        <v>12</v>
      </c>
      <c r="L17" s="447" t="s">
        <v>774</v>
      </c>
      <c r="M17" s="448" t="s">
        <v>779</v>
      </c>
      <c r="N17" s="452">
        <v>233235000</v>
      </c>
      <c r="O17" s="453"/>
      <c r="P17" s="440"/>
      <c r="Q17" s="253"/>
      <c r="R17" s="84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253"/>
      <c r="AJ17" s="253"/>
      <c r="AK17" s="253"/>
      <c r="AL17" s="253"/>
      <c r="AM17" s="253"/>
      <c r="AN17" s="441"/>
      <c r="AO17" s="253"/>
      <c r="AP17" s="442"/>
      <c r="AQ17" s="253"/>
      <c r="AR17" s="253"/>
      <c r="AS17" s="253"/>
      <c r="AT17" s="443"/>
      <c r="AU17" s="84"/>
      <c r="AV17" s="441"/>
      <c r="AW17" s="429"/>
      <c r="AX17" s="444"/>
      <c r="AY17" s="442"/>
      <c r="AZ17" s="253"/>
      <c r="BA17" s="253"/>
      <c r="BB17" s="253"/>
    </row>
    <row r="18" spans="1:63" s="445" customFormat="1" ht="31.5" customHeight="1" x14ac:dyDescent="0.2">
      <c r="A18" s="431" t="s">
        <v>784</v>
      </c>
      <c r="B18" s="446"/>
      <c r="C18" s="447" t="s">
        <v>785</v>
      </c>
      <c r="D18" s="448" t="s">
        <v>72</v>
      </c>
      <c r="E18" s="448" t="s">
        <v>72</v>
      </c>
      <c r="F18" s="449">
        <v>26612</v>
      </c>
      <c r="G18" s="448">
        <v>2002</v>
      </c>
      <c r="H18" s="447" t="s">
        <v>786</v>
      </c>
      <c r="I18" s="450" t="s">
        <v>72</v>
      </c>
      <c r="J18" s="451">
        <v>2011</v>
      </c>
      <c r="K18" s="448">
        <v>3</v>
      </c>
      <c r="L18" s="447" t="s">
        <v>774</v>
      </c>
      <c r="M18" s="448" t="s">
        <v>81</v>
      </c>
      <c r="N18" s="452">
        <v>203109000</v>
      </c>
      <c r="O18" s="453"/>
      <c r="P18" s="440"/>
      <c r="Q18" s="253"/>
      <c r="R18" s="84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441"/>
      <c r="AO18" s="253"/>
      <c r="AP18" s="442"/>
      <c r="AQ18" s="253"/>
      <c r="AR18" s="253"/>
      <c r="AS18" s="253"/>
      <c r="AT18" s="443"/>
      <c r="AU18" s="84"/>
      <c r="AV18" s="441"/>
      <c r="AW18" s="429"/>
      <c r="AX18" s="444"/>
      <c r="AY18" s="442"/>
      <c r="AZ18" s="253"/>
      <c r="BA18" s="253"/>
      <c r="BB18" s="253"/>
    </row>
    <row r="19" spans="1:63" s="445" customFormat="1" ht="29.25" customHeight="1" x14ac:dyDescent="0.2">
      <c r="A19" s="431" t="s">
        <v>787</v>
      </c>
      <c r="B19" s="446"/>
      <c r="C19" s="447" t="s">
        <v>788</v>
      </c>
      <c r="D19" s="448" t="s">
        <v>72</v>
      </c>
      <c r="E19" s="448" t="s">
        <v>72</v>
      </c>
      <c r="F19" s="449">
        <v>592</v>
      </c>
      <c r="G19" s="448">
        <v>2005</v>
      </c>
      <c r="H19" s="447" t="s">
        <v>789</v>
      </c>
      <c r="I19" s="450" t="s">
        <v>72</v>
      </c>
      <c r="J19" s="451">
        <v>2011</v>
      </c>
      <c r="K19" s="448">
        <v>6</v>
      </c>
      <c r="L19" s="447" t="s">
        <v>774</v>
      </c>
      <c r="M19" s="448" t="s">
        <v>81</v>
      </c>
      <c r="N19" s="452">
        <v>80000000</v>
      </c>
      <c r="O19" s="453"/>
      <c r="P19" s="440"/>
      <c r="Q19" s="253"/>
      <c r="R19" s="84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253"/>
      <c r="AK19" s="253"/>
      <c r="AL19" s="253"/>
      <c r="AM19" s="253"/>
      <c r="AN19" s="441"/>
      <c r="AO19" s="253"/>
      <c r="AP19" s="442"/>
      <c r="AQ19" s="253"/>
      <c r="AR19" s="253"/>
      <c r="AS19" s="253"/>
      <c r="AT19" s="443"/>
      <c r="AU19" s="84"/>
      <c r="AV19" s="441"/>
      <c r="AW19" s="429"/>
      <c r="AX19" s="444"/>
      <c r="AY19" s="442"/>
      <c r="AZ19" s="253"/>
      <c r="BA19" s="253"/>
      <c r="BB19" s="253"/>
    </row>
    <row r="20" spans="1:63" s="445" customFormat="1" ht="45" x14ac:dyDescent="0.2">
      <c r="A20" s="431" t="s">
        <v>790</v>
      </c>
      <c r="B20" s="446"/>
      <c r="C20" s="447" t="s">
        <v>791</v>
      </c>
      <c r="D20" s="448" t="s">
        <v>72</v>
      </c>
      <c r="E20" s="448" t="s">
        <v>72</v>
      </c>
      <c r="F20" s="449">
        <v>332</v>
      </c>
      <c r="G20" s="448">
        <v>1994</v>
      </c>
      <c r="H20" s="447" t="s">
        <v>792</v>
      </c>
      <c r="I20" s="450" t="s">
        <v>72</v>
      </c>
      <c r="J20" s="451">
        <v>34386</v>
      </c>
      <c r="K20" s="448">
        <v>3556</v>
      </c>
      <c r="L20" s="447" t="s">
        <v>774</v>
      </c>
      <c r="M20" s="448" t="s">
        <v>775</v>
      </c>
      <c r="N20" s="452">
        <v>122508000</v>
      </c>
      <c r="O20" s="453"/>
      <c r="P20" s="440"/>
      <c r="Q20" s="253"/>
      <c r="R20" s="84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253"/>
      <c r="AK20" s="253"/>
      <c r="AL20" s="253"/>
      <c r="AM20" s="253"/>
      <c r="AN20" s="441"/>
      <c r="AO20" s="253"/>
      <c r="AP20" s="442"/>
      <c r="AQ20" s="253"/>
      <c r="AR20" s="253"/>
      <c r="AS20" s="253"/>
      <c r="AT20" s="443"/>
      <c r="AU20" s="84"/>
      <c r="AV20" s="441"/>
      <c r="AW20" s="429"/>
      <c r="AX20" s="444"/>
      <c r="AY20" s="442"/>
      <c r="AZ20" s="253"/>
      <c r="BA20" s="253"/>
      <c r="BB20" s="253"/>
    </row>
    <row r="21" spans="1:63" s="445" customFormat="1" ht="46.5" customHeight="1" x14ac:dyDescent="0.2">
      <c r="A21" s="431" t="s">
        <v>793</v>
      </c>
      <c r="B21" s="446"/>
      <c r="C21" s="447" t="s">
        <v>794</v>
      </c>
      <c r="D21" s="448" t="s">
        <v>72</v>
      </c>
      <c r="E21" s="448" t="s">
        <v>72</v>
      </c>
      <c r="F21" s="449">
        <v>2653</v>
      </c>
      <c r="G21" s="448">
        <v>1995</v>
      </c>
      <c r="H21" s="447" t="s">
        <v>778</v>
      </c>
      <c r="I21" s="450" t="s">
        <v>72</v>
      </c>
      <c r="J21" s="451">
        <v>34757</v>
      </c>
      <c r="K21" s="448">
        <v>3562</v>
      </c>
      <c r="L21" s="447" t="s">
        <v>774</v>
      </c>
      <c r="M21" s="448" t="s">
        <v>775</v>
      </c>
      <c r="N21" s="452">
        <v>772023000</v>
      </c>
      <c r="O21" s="453"/>
      <c r="P21" s="440"/>
      <c r="Q21" s="253"/>
      <c r="R21" s="84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253"/>
      <c r="AK21" s="253"/>
      <c r="AL21" s="253"/>
      <c r="AM21" s="253"/>
      <c r="AN21" s="441"/>
      <c r="AO21" s="253"/>
      <c r="AP21" s="442"/>
      <c r="AQ21" s="253"/>
      <c r="AR21" s="253"/>
      <c r="AS21" s="253"/>
      <c r="AT21" s="443"/>
      <c r="AU21" s="84"/>
      <c r="AV21" s="441"/>
      <c r="AW21" s="429"/>
      <c r="AX21" s="444"/>
      <c r="AY21" s="442"/>
      <c r="AZ21" s="253"/>
      <c r="BA21" s="253"/>
      <c r="BB21" s="253"/>
    </row>
    <row r="22" spans="1:63" s="445" customFormat="1" ht="30" x14ac:dyDescent="0.2">
      <c r="A22" s="431" t="s">
        <v>795</v>
      </c>
      <c r="B22" s="446"/>
      <c r="C22" s="447" t="s">
        <v>796</v>
      </c>
      <c r="D22" s="448" t="s">
        <v>72</v>
      </c>
      <c r="E22" s="448" t="s">
        <v>72</v>
      </c>
      <c r="F22" s="449">
        <v>2640</v>
      </c>
      <c r="G22" s="448" t="s">
        <v>72</v>
      </c>
      <c r="H22" s="447" t="s">
        <v>778</v>
      </c>
      <c r="I22" s="450" t="s">
        <v>72</v>
      </c>
      <c r="J22" s="451">
        <v>2002</v>
      </c>
      <c r="K22" s="448">
        <v>18</v>
      </c>
      <c r="L22" s="447" t="s">
        <v>774</v>
      </c>
      <c r="M22" s="448" t="s">
        <v>779</v>
      </c>
      <c r="N22" s="452">
        <v>974160000</v>
      </c>
      <c r="O22" s="453"/>
      <c r="P22" s="440"/>
      <c r="Q22" s="253"/>
      <c r="R22" s="84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253"/>
      <c r="AK22" s="253"/>
      <c r="AL22" s="253"/>
      <c r="AM22" s="253"/>
      <c r="AN22" s="441"/>
      <c r="AO22" s="253"/>
      <c r="AP22" s="442"/>
      <c r="AQ22" s="253"/>
      <c r="AR22" s="253"/>
      <c r="AS22" s="253"/>
      <c r="AT22" s="443"/>
      <c r="AU22" s="84"/>
      <c r="AV22" s="441"/>
      <c r="AW22" s="429"/>
      <c r="AX22" s="444"/>
      <c r="AY22" s="442"/>
      <c r="AZ22" s="253"/>
      <c r="BA22" s="253"/>
      <c r="BB22" s="253"/>
    </row>
    <row r="23" spans="1:63" s="445" customFormat="1" ht="30" x14ac:dyDescent="0.2">
      <c r="A23" s="431" t="s">
        <v>797</v>
      </c>
      <c r="B23" s="446"/>
      <c r="C23" s="447" t="s">
        <v>798</v>
      </c>
      <c r="D23" s="448" t="s">
        <v>72</v>
      </c>
      <c r="E23" s="448" t="s">
        <v>72</v>
      </c>
      <c r="F23" s="449">
        <v>100000</v>
      </c>
      <c r="G23" s="448">
        <v>2008</v>
      </c>
      <c r="H23" s="447" t="s">
        <v>799</v>
      </c>
      <c r="I23" s="450" t="s">
        <v>800</v>
      </c>
      <c r="J23" s="451" t="s">
        <v>72</v>
      </c>
      <c r="K23" s="448" t="s">
        <v>72</v>
      </c>
      <c r="L23" s="447" t="s">
        <v>774</v>
      </c>
      <c r="M23" s="448" t="s">
        <v>72</v>
      </c>
      <c r="N23" s="452">
        <v>200000000</v>
      </c>
      <c r="O23" s="453"/>
      <c r="P23" s="440"/>
      <c r="Q23" s="253"/>
      <c r="R23" s="84"/>
      <c r="S23" s="253"/>
      <c r="T23" s="253"/>
      <c r="U23" s="253"/>
      <c r="V23" s="253"/>
      <c r="W23" s="253"/>
      <c r="X23" s="253"/>
      <c r="Y23" s="253"/>
      <c r="Z23" s="253"/>
      <c r="AA23" s="253"/>
      <c r="AB23" s="253"/>
      <c r="AC23" s="253"/>
      <c r="AD23" s="253"/>
      <c r="AE23" s="253"/>
      <c r="AF23" s="253"/>
      <c r="AG23" s="253"/>
      <c r="AH23" s="253"/>
      <c r="AI23" s="253"/>
      <c r="AJ23" s="253"/>
      <c r="AK23" s="253"/>
      <c r="AL23" s="253"/>
      <c r="AM23" s="253"/>
      <c r="AN23" s="441"/>
      <c r="AO23" s="253"/>
      <c r="AP23" s="442"/>
      <c r="AQ23" s="253"/>
      <c r="AR23" s="253"/>
      <c r="AS23" s="253"/>
      <c r="AT23" s="443"/>
      <c r="AU23" s="84"/>
      <c r="AV23" s="441"/>
      <c r="AW23" s="429"/>
      <c r="AX23" s="444"/>
      <c r="AY23" s="442"/>
      <c r="AZ23" s="253"/>
      <c r="BA23" s="253"/>
      <c r="BB23" s="253"/>
    </row>
    <row r="24" spans="1:63" s="445" customFormat="1" ht="30" x14ac:dyDescent="0.2">
      <c r="A24" s="431" t="s">
        <v>801</v>
      </c>
      <c r="B24" s="446"/>
      <c r="C24" s="447" t="s">
        <v>802</v>
      </c>
      <c r="D24" s="448" t="s">
        <v>411</v>
      </c>
      <c r="E24" s="448" t="s">
        <v>72</v>
      </c>
      <c r="F24" s="449">
        <v>4900</v>
      </c>
      <c r="G24" s="448" t="s">
        <v>72</v>
      </c>
      <c r="H24" s="447" t="s">
        <v>803</v>
      </c>
      <c r="I24" s="450" t="s">
        <v>410</v>
      </c>
      <c r="J24" s="451">
        <v>39310</v>
      </c>
      <c r="K24" s="448" t="s">
        <v>804</v>
      </c>
      <c r="L24" s="447" t="s">
        <v>774</v>
      </c>
      <c r="M24" s="448" t="s">
        <v>779</v>
      </c>
      <c r="N24" s="452">
        <v>269500000</v>
      </c>
      <c r="O24" s="453"/>
      <c r="P24" s="440"/>
      <c r="Q24" s="253"/>
      <c r="R24" s="84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253"/>
      <c r="AK24" s="253"/>
      <c r="AL24" s="253"/>
      <c r="AM24" s="253"/>
      <c r="AN24" s="441"/>
      <c r="AO24" s="253"/>
      <c r="AP24" s="442"/>
      <c r="AQ24" s="253"/>
      <c r="AR24" s="253"/>
      <c r="AS24" s="253"/>
      <c r="AT24" s="443"/>
      <c r="AU24" s="84"/>
      <c r="AV24" s="441"/>
      <c r="AW24" s="429"/>
      <c r="AX24" s="444"/>
      <c r="AY24" s="442"/>
      <c r="AZ24" s="253"/>
      <c r="BA24" s="253"/>
      <c r="BB24" s="253"/>
    </row>
    <row r="25" spans="1:63" s="445" customFormat="1" ht="30" x14ac:dyDescent="0.2">
      <c r="A25" s="431" t="s">
        <v>805</v>
      </c>
      <c r="B25" s="446"/>
      <c r="C25" s="447" t="s">
        <v>806</v>
      </c>
      <c r="D25" s="448" t="s">
        <v>72</v>
      </c>
      <c r="E25" s="448" t="s">
        <v>72</v>
      </c>
      <c r="F25" s="449">
        <v>5125</v>
      </c>
      <c r="G25" s="448">
        <v>2011</v>
      </c>
      <c r="H25" s="447" t="s">
        <v>807</v>
      </c>
      <c r="I25" s="450" t="s">
        <v>808</v>
      </c>
      <c r="J25" s="451" t="s">
        <v>72</v>
      </c>
      <c r="K25" s="448" t="s">
        <v>72</v>
      </c>
      <c r="L25" s="447" t="s">
        <v>774</v>
      </c>
      <c r="M25" s="448" t="s">
        <v>809</v>
      </c>
      <c r="N25" s="452">
        <v>76875000</v>
      </c>
      <c r="O25" s="453"/>
      <c r="P25" s="440"/>
      <c r="Q25" s="253"/>
      <c r="R25" s="84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253"/>
      <c r="AK25" s="253"/>
      <c r="AL25" s="253"/>
      <c r="AM25" s="253"/>
      <c r="AN25" s="441"/>
      <c r="AO25" s="253"/>
      <c r="AP25" s="442"/>
      <c r="AQ25" s="253"/>
      <c r="AR25" s="253"/>
      <c r="AS25" s="253"/>
      <c r="AT25" s="443"/>
      <c r="AU25" s="84"/>
      <c r="AV25" s="441"/>
      <c r="AW25" s="429"/>
      <c r="AX25" s="444"/>
      <c r="AY25" s="442"/>
      <c r="AZ25" s="253"/>
      <c r="BA25" s="253"/>
      <c r="BB25" s="253"/>
    </row>
    <row r="26" spans="1:63" s="445" customFormat="1" ht="30" x14ac:dyDescent="0.2">
      <c r="A26" s="431" t="s">
        <v>810</v>
      </c>
      <c r="B26" s="446"/>
      <c r="C26" s="447" t="s">
        <v>811</v>
      </c>
      <c r="D26" s="448" t="s">
        <v>812</v>
      </c>
      <c r="E26" s="448" t="s">
        <v>72</v>
      </c>
      <c r="F26" s="449">
        <v>30000</v>
      </c>
      <c r="G26" s="448" t="s">
        <v>95</v>
      </c>
      <c r="H26" s="447" t="s">
        <v>813</v>
      </c>
      <c r="I26" s="450" t="s">
        <v>814</v>
      </c>
      <c r="J26" s="451" t="s">
        <v>72</v>
      </c>
      <c r="K26" s="448" t="s">
        <v>815</v>
      </c>
      <c r="L26" s="447" t="s">
        <v>774</v>
      </c>
      <c r="M26" s="448" t="s">
        <v>816</v>
      </c>
      <c r="N26" s="452">
        <v>937500000</v>
      </c>
      <c r="O26" s="453"/>
      <c r="P26" s="440"/>
      <c r="Q26" s="253"/>
      <c r="R26" s="84"/>
      <c r="S26" s="253"/>
      <c r="T26" s="253"/>
      <c r="U26" s="253"/>
      <c r="V26" s="253"/>
      <c r="W26" s="253"/>
      <c r="X26" s="253"/>
      <c r="Y26" s="253"/>
      <c r="Z26" s="253"/>
      <c r="AA26" s="253"/>
      <c r="AB26" s="253"/>
      <c r="AC26" s="253"/>
      <c r="AD26" s="253"/>
      <c r="AE26" s="253"/>
      <c r="AF26" s="253"/>
      <c r="AG26" s="253"/>
      <c r="AH26" s="253"/>
      <c r="AI26" s="253"/>
      <c r="AJ26" s="253"/>
      <c r="AK26" s="253"/>
      <c r="AL26" s="253"/>
      <c r="AM26" s="253"/>
      <c r="AN26" s="441"/>
      <c r="AO26" s="253"/>
      <c r="AP26" s="442"/>
      <c r="AQ26" s="253"/>
      <c r="AR26" s="253"/>
      <c r="AS26" s="253"/>
      <c r="AT26" s="443"/>
      <c r="AU26" s="84"/>
      <c r="AV26" s="441"/>
      <c r="AW26" s="429"/>
      <c r="AX26" s="444"/>
      <c r="AY26" s="442"/>
      <c r="AZ26" s="253"/>
      <c r="BA26" s="253"/>
      <c r="BB26" s="253"/>
    </row>
    <row r="27" spans="1:63" s="445" customFormat="1" ht="30" x14ac:dyDescent="0.2">
      <c r="A27" s="431" t="s">
        <v>817</v>
      </c>
      <c r="B27" s="446"/>
      <c r="C27" s="447" t="s">
        <v>818</v>
      </c>
      <c r="D27" s="448" t="s">
        <v>72</v>
      </c>
      <c r="E27" s="448" t="s">
        <v>72</v>
      </c>
      <c r="F27" s="449">
        <v>15000</v>
      </c>
      <c r="G27" s="448" t="s">
        <v>72</v>
      </c>
      <c r="H27" s="447" t="s">
        <v>819</v>
      </c>
      <c r="I27" s="450" t="s">
        <v>72</v>
      </c>
      <c r="J27" s="451" t="s">
        <v>72</v>
      </c>
      <c r="K27" s="448" t="s">
        <v>72</v>
      </c>
      <c r="L27" s="447" t="s">
        <v>774</v>
      </c>
      <c r="M27" s="448" t="s">
        <v>72</v>
      </c>
      <c r="N27" s="452">
        <v>75000000</v>
      </c>
      <c r="O27" s="453"/>
      <c r="P27" s="440"/>
      <c r="Q27" s="253"/>
      <c r="R27" s="84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253"/>
      <c r="AK27" s="253"/>
      <c r="AL27" s="253"/>
      <c r="AM27" s="253"/>
      <c r="AN27" s="441"/>
      <c r="AO27" s="253"/>
      <c r="AP27" s="442"/>
      <c r="AQ27" s="253"/>
      <c r="AR27" s="253"/>
      <c r="AS27" s="253"/>
      <c r="AT27" s="443"/>
      <c r="AU27" s="84"/>
      <c r="AV27" s="441"/>
      <c r="AW27" s="429"/>
      <c r="AX27" s="444"/>
      <c r="AY27" s="442"/>
      <c r="AZ27" s="253"/>
      <c r="BA27" s="253"/>
      <c r="BB27" s="253"/>
      <c r="BK27" s="488">
        <f>SUM(N27:N34)</f>
        <v>649850000</v>
      </c>
    </row>
    <row r="28" spans="1:63" s="445" customFormat="1" ht="30" x14ac:dyDescent="0.2">
      <c r="A28" s="431" t="s">
        <v>820</v>
      </c>
      <c r="B28" s="446"/>
      <c r="C28" s="447" t="s">
        <v>821</v>
      </c>
      <c r="D28" s="448" t="s">
        <v>72</v>
      </c>
      <c r="E28" s="448" t="s">
        <v>72</v>
      </c>
      <c r="F28" s="449">
        <v>6400</v>
      </c>
      <c r="G28" s="448" t="s">
        <v>72</v>
      </c>
      <c r="H28" s="447" t="s">
        <v>822</v>
      </c>
      <c r="I28" s="450" t="s">
        <v>72</v>
      </c>
      <c r="J28" s="451" t="s">
        <v>72</v>
      </c>
      <c r="K28" s="448" t="s">
        <v>72</v>
      </c>
      <c r="L28" s="447" t="s">
        <v>774</v>
      </c>
      <c r="M28" s="448" t="s">
        <v>72</v>
      </c>
      <c r="N28" s="452">
        <v>22400000</v>
      </c>
      <c r="O28" s="453"/>
      <c r="P28" s="440"/>
      <c r="Q28" s="253"/>
      <c r="R28" s="84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253"/>
      <c r="AK28" s="253"/>
      <c r="AL28" s="253"/>
      <c r="AM28" s="253"/>
      <c r="AN28" s="441"/>
      <c r="AO28" s="253"/>
      <c r="AP28" s="442"/>
      <c r="AQ28" s="253"/>
      <c r="AR28" s="253"/>
      <c r="AS28" s="253"/>
      <c r="AT28" s="443"/>
      <c r="AU28" s="84"/>
      <c r="AV28" s="441"/>
      <c r="AW28" s="429"/>
      <c r="AX28" s="444"/>
      <c r="AY28" s="442"/>
      <c r="AZ28" s="253"/>
      <c r="BA28" s="253"/>
      <c r="BB28" s="253"/>
      <c r="BK28" s="488">
        <f>BK12-BK27</f>
        <v>93074500</v>
      </c>
    </row>
    <row r="29" spans="1:63" s="445" customFormat="1" ht="30" x14ac:dyDescent="0.2">
      <c r="A29" s="431" t="s">
        <v>823</v>
      </c>
      <c r="B29" s="446"/>
      <c r="C29" s="447" t="s">
        <v>824</v>
      </c>
      <c r="D29" s="448" t="s">
        <v>72</v>
      </c>
      <c r="E29" s="448" t="s">
        <v>72</v>
      </c>
      <c r="F29" s="449">
        <v>8700</v>
      </c>
      <c r="G29" s="448" t="s">
        <v>72</v>
      </c>
      <c r="H29" s="447" t="s">
        <v>825</v>
      </c>
      <c r="I29" s="450" t="s">
        <v>72</v>
      </c>
      <c r="J29" s="451" t="s">
        <v>72</v>
      </c>
      <c r="K29" s="448" t="s">
        <v>72</v>
      </c>
      <c r="L29" s="447" t="s">
        <v>774</v>
      </c>
      <c r="M29" s="448" t="s">
        <v>72</v>
      </c>
      <c r="N29" s="452">
        <v>30450000</v>
      </c>
      <c r="O29" s="453"/>
      <c r="P29" s="440"/>
      <c r="Q29" s="253"/>
      <c r="R29" s="84"/>
      <c r="S29" s="253"/>
      <c r="T29" s="253"/>
      <c r="U29" s="253"/>
      <c r="V29" s="253"/>
      <c r="W29" s="253"/>
      <c r="X29" s="253"/>
      <c r="Y29" s="253"/>
      <c r="Z29" s="253"/>
      <c r="AA29" s="253"/>
      <c r="AB29" s="253"/>
      <c r="AC29" s="253"/>
      <c r="AD29" s="253"/>
      <c r="AE29" s="253"/>
      <c r="AF29" s="253"/>
      <c r="AG29" s="253"/>
      <c r="AH29" s="253"/>
      <c r="AI29" s="253"/>
      <c r="AJ29" s="253"/>
      <c r="AK29" s="253"/>
      <c r="AL29" s="253"/>
      <c r="AM29" s="253"/>
      <c r="AN29" s="441"/>
      <c r="AO29" s="253"/>
      <c r="AP29" s="442"/>
      <c r="AQ29" s="253"/>
      <c r="AR29" s="253"/>
      <c r="AS29" s="253"/>
      <c r="AT29" s="443"/>
      <c r="AU29" s="84"/>
      <c r="AV29" s="441"/>
      <c r="AW29" s="429"/>
      <c r="AX29" s="444"/>
      <c r="AY29" s="442"/>
      <c r="AZ29" s="253"/>
      <c r="BA29" s="253"/>
      <c r="BB29" s="253"/>
    </row>
    <row r="30" spans="1:63" s="445" customFormat="1" ht="30" x14ac:dyDescent="0.2">
      <c r="A30" s="431" t="s">
        <v>826</v>
      </c>
      <c r="B30" s="446"/>
      <c r="C30" s="447" t="s">
        <v>821</v>
      </c>
      <c r="D30" s="448" t="s">
        <v>72</v>
      </c>
      <c r="E30" s="448" t="s">
        <v>72</v>
      </c>
      <c r="F30" s="449">
        <v>5000</v>
      </c>
      <c r="G30" s="448" t="s">
        <v>72</v>
      </c>
      <c r="H30" s="447" t="s">
        <v>827</v>
      </c>
      <c r="I30" s="450" t="s">
        <v>72</v>
      </c>
      <c r="J30" s="451" t="s">
        <v>72</v>
      </c>
      <c r="K30" s="448" t="s">
        <v>72</v>
      </c>
      <c r="L30" s="447" t="s">
        <v>774</v>
      </c>
      <c r="M30" s="448" t="s">
        <v>72</v>
      </c>
      <c r="N30" s="452">
        <v>17500000</v>
      </c>
      <c r="O30" s="453"/>
      <c r="P30" s="440"/>
      <c r="Q30" s="253"/>
      <c r="R30" s="84"/>
      <c r="S30" s="253"/>
      <c r="T30" s="253"/>
      <c r="U30" s="253"/>
      <c r="V30" s="253"/>
      <c r="W30" s="253"/>
      <c r="X30" s="253"/>
      <c r="Y30" s="253"/>
      <c r="Z30" s="253"/>
      <c r="AA30" s="253"/>
      <c r="AB30" s="253"/>
      <c r="AC30" s="253"/>
      <c r="AD30" s="253"/>
      <c r="AE30" s="253"/>
      <c r="AF30" s="253"/>
      <c r="AG30" s="253"/>
      <c r="AH30" s="253"/>
      <c r="AI30" s="253"/>
      <c r="AJ30" s="253"/>
      <c r="AK30" s="253"/>
      <c r="AL30" s="253"/>
      <c r="AM30" s="253"/>
      <c r="AN30" s="441"/>
      <c r="AO30" s="253"/>
      <c r="AP30" s="442"/>
      <c r="AQ30" s="253"/>
      <c r="AR30" s="253"/>
      <c r="AS30" s="253"/>
      <c r="AT30" s="443"/>
      <c r="AU30" s="84"/>
      <c r="AV30" s="441"/>
      <c r="AW30" s="429"/>
      <c r="AX30" s="444"/>
      <c r="AY30" s="442"/>
      <c r="AZ30" s="253"/>
      <c r="BA30" s="253"/>
      <c r="BB30" s="253"/>
    </row>
    <row r="31" spans="1:63" s="445" customFormat="1" ht="30" x14ac:dyDescent="0.2">
      <c r="A31" s="431" t="s">
        <v>828</v>
      </c>
      <c r="B31" s="446"/>
      <c r="C31" s="447" t="s">
        <v>821</v>
      </c>
      <c r="D31" s="448" t="s">
        <v>72</v>
      </c>
      <c r="E31" s="448" t="s">
        <v>72</v>
      </c>
      <c r="F31" s="449">
        <v>6400</v>
      </c>
      <c r="G31" s="448" t="s">
        <v>72</v>
      </c>
      <c r="H31" s="447" t="s">
        <v>829</v>
      </c>
      <c r="I31" s="450" t="s">
        <v>72</v>
      </c>
      <c r="J31" s="451" t="s">
        <v>72</v>
      </c>
      <c r="K31" s="448" t="s">
        <v>72</v>
      </c>
      <c r="L31" s="447" t="s">
        <v>774</v>
      </c>
      <c r="M31" s="448" t="s">
        <v>72</v>
      </c>
      <c r="N31" s="452">
        <v>320000000</v>
      </c>
      <c r="O31" s="453"/>
      <c r="P31" s="440"/>
      <c r="Q31" s="253"/>
      <c r="R31" s="84"/>
      <c r="S31" s="253"/>
      <c r="T31" s="253"/>
      <c r="U31" s="253"/>
      <c r="V31" s="253"/>
      <c r="W31" s="253"/>
      <c r="X31" s="253"/>
      <c r="Y31" s="253"/>
      <c r="Z31" s="253"/>
      <c r="AA31" s="253"/>
      <c r="AB31" s="253"/>
      <c r="AC31" s="253"/>
      <c r="AD31" s="253"/>
      <c r="AE31" s="253"/>
      <c r="AF31" s="253"/>
      <c r="AG31" s="253"/>
      <c r="AH31" s="253"/>
      <c r="AI31" s="253"/>
      <c r="AJ31" s="253"/>
      <c r="AK31" s="253"/>
      <c r="AL31" s="253"/>
      <c r="AM31" s="253"/>
      <c r="AN31" s="441"/>
      <c r="AO31" s="253"/>
      <c r="AP31" s="442"/>
      <c r="AQ31" s="253"/>
      <c r="AR31" s="253"/>
      <c r="AS31" s="253"/>
      <c r="AT31" s="443"/>
      <c r="AU31" s="84"/>
      <c r="AV31" s="441"/>
      <c r="AW31" s="429"/>
      <c r="AX31" s="444"/>
      <c r="AY31" s="442"/>
      <c r="AZ31" s="253"/>
      <c r="BA31" s="253"/>
      <c r="BB31" s="253"/>
    </row>
    <row r="32" spans="1:63" s="445" customFormat="1" ht="30" x14ac:dyDescent="0.2">
      <c r="A32" s="431" t="s">
        <v>830</v>
      </c>
      <c r="B32" s="446"/>
      <c r="C32" s="447" t="s">
        <v>831</v>
      </c>
      <c r="D32" s="448" t="s">
        <v>832</v>
      </c>
      <c r="E32" s="448" t="s">
        <v>72</v>
      </c>
      <c r="F32" s="449">
        <v>520</v>
      </c>
      <c r="G32" s="448">
        <v>1988</v>
      </c>
      <c r="H32" s="447" t="s">
        <v>833</v>
      </c>
      <c r="I32" s="450" t="s">
        <v>410</v>
      </c>
      <c r="J32" s="451">
        <v>32580</v>
      </c>
      <c r="K32" s="448" t="s">
        <v>826</v>
      </c>
      <c r="L32" s="447" t="s">
        <v>774</v>
      </c>
      <c r="M32" s="448" t="s">
        <v>775</v>
      </c>
      <c r="N32" s="452">
        <v>78000000</v>
      </c>
      <c r="O32" s="453"/>
      <c r="P32" s="440"/>
      <c r="Q32" s="253"/>
      <c r="R32" s="84"/>
      <c r="S32" s="253"/>
      <c r="T32" s="253"/>
      <c r="U32" s="253"/>
      <c r="V32" s="253"/>
      <c r="W32" s="253"/>
      <c r="X32" s="253"/>
      <c r="Y32" s="253"/>
      <c r="Z32" s="253"/>
      <c r="AA32" s="253"/>
      <c r="AB32" s="253"/>
      <c r="AC32" s="253"/>
      <c r="AD32" s="253"/>
      <c r="AE32" s="253"/>
      <c r="AF32" s="253"/>
      <c r="AG32" s="253"/>
      <c r="AH32" s="253"/>
      <c r="AI32" s="253"/>
      <c r="AJ32" s="253"/>
      <c r="AK32" s="253"/>
      <c r="AL32" s="253"/>
      <c r="AM32" s="253"/>
      <c r="AN32" s="441"/>
      <c r="AO32" s="253"/>
      <c r="AP32" s="442"/>
      <c r="AQ32" s="253"/>
      <c r="AR32" s="253"/>
      <c r="AS32" s="253"/>
      <c r="AT32" s="443"/>
      <c r="AU32" s="84"/>
      <c r="AV32" s="441"/>
      <c r="AW32" s="429"/>
      <c r="AX32" s="444"/>
      <c r="AY32" s="442"/>
      <c r="AZ32" s="253"/>
      <c r="BA32" s="253"/>
      <c r="BB32" s="253"/>
    </row>
    <row r="33" spans="1:54" s="445" customFormat="1" ht="30" x14ac:dyDescent="0.2">
      <c r="A33" s="431" t="s">
        <v>834</v>
      </c>
      <c r="B33" s="446"/>
      <c r="C33" s="447" t="s">
        <v>835</v>
      </c>
      <c r="D33" s="448" t="s">
        <v>832</v>
      </c>
      <c r="E33" s="448" t="s">
        <v>72</v>
      </c>
      <c r="F33" s="449">
        <v>480</v>
      </c>
      <c r="G33" s="448" t="s">
        <v>836</v>
      </c>
      <c r="H33" s="447" t="s">
        <v>833</v>
      </c>
      <c r="I33" s="450" t="s">
        <v>410</v>
      </c>
      <c r="J33" s="451" t="s">
        <v>72</v>
      </c>
      <c r="K33" s="448" t="s">
        <v>72</v>
      </c>
      <c r="L33" s="447" t="s">
        <v>774</v>
      </c>
      <c r="M33" s="448" t="s">
        <v>81</v>
      </c>
      <c r="N33" s="452">
        <v>72000000</v>
      </c>
      <c r="O33" s="453"/>
      <c r="P33" s="440"/>
      <c r="Q33" s="253"/>
      <c r="R33" s="84"/>
      <c r="S33" s="253"/>
      <c r="T33" s="253"/>
      <c r="U33" s="253"/>
      <c r="V33" s="253"/>
      <c r="W33" s="253"/>
      <c r="X33" s="253"/>
      <c r="Y33" s="253"/>
      <c r="Z33" s="253"/>
      <c r="AA33" s="253"/>
      <c r="AB33" s="253"/>
      <c r="AC33" s="253"/>
      <c r="AD33" s="253"/>
      <c r="AE33" s="253"/>
      <c r="AF33" s="253"/>
      <c r="AG33" s="253"/>
      <c r="AH33" s="253"/>
      <c r="AI33" s="253"/>
      <c r="AJ33" s="253"/>
      <c r="AK33" s="253"/>
      <c r="AL33" s="253"/>
      <c r="AM33" s="253"/>
      <c r="AN33" s="441"/>
      <c r="AO33" s="253"/>
      <c r="AP33" s="442"/>
      <c r="AQ33" s="253"/>
      <c r="AR33" s="253"/>
      <c r="AS33" s="253"/>
      <c r="AT33" s="443"/>
      <c r="AU33" s="84"/>
      <c r="AV33" s="441"/>
      <c r="AW33" s="429"/>
      <c r="AX33" s="444"/>
      <c r="AY33" s="442"/>
      <c r="AZ33" s="253"/>
      <c r="BA33" s="253"/>
      <c r="BB33" s="253"/>
    </row>
    <row r="34" spans="1:54" s="445" customFormat="1" ht="31.5" customHeight="1" x14ac:dyDescent="0.2">
      <c r="A34" s="431" t="s">
        <v>837</v>
      </c>
      <c r="B34" s="446"/>
      <c r="C34" s="447" t="s">
        <v>838</v>
      </c>
      <c r="D34" s="448" t="s">
        <v>839</v>
      </c>
      <c r="E34" s="448" t="s">
        <v>72</v>
      </c>
      <c r="F34" s="449">
        <v>230</v>
      </c>
      <c r="G34" s="448">
        <v>1988</v>
      </c>
      <c r="H34" s="447" t="s">
        <v>833</v>
      </c>
      <c r="I34" s="450" t="s">
        <v>410</v>
      </c>
      <c r="J34" s="451">
        <v>32580</v>
      </c>
      <c r="K34" s="448" t="s">
        <v>828</v>
      </c>
      <c r="L34" s="447" t="s">
        <v>774</v>
      </c>
      <c r="M34" s="448" t="s">
        <v>775</v>
      </c>
      <c r="N34" s="452">
        <v>34500000</v>
      </c>
      <c r="O34" s="453"/>
      <c r="P34" s="440"/>
      <c r="Q34" s="253"/>
      <c r="R34" s="84"/>
      <c r="S34" s="253"/>
      <c r="T34" s="253"/>
      <c r="U34" s="253"/>
      <c r="V34" s="253"/>
      <c r="W34" s="253"/>
      <c r="X34" s="253"/>
      <c r="Y34" s="253"/>
      <c r="Z34" s="253"/>
      <c r="AA34" s="253"/>
      <c r="AB34" s="253"/>
      <c r="AC34" s="253"/>
      <c r="AD34" s="253"/>
      <c r="AE34" s="253"/>
      <c r="AF34" s="253"/>
      <c r="AG34" s="253"/>
      <c r="AH34" s="253"/>
      <c r="AI34" s="253"/>
      <c r="AJ34" s="253"/>
      <c r="AK34" s="253"/>
      <c r="AL34" s="253"/>
      <c r="AM34" s="253"/>
      <c r="AN34" s="441"/>
      <c r="AO34" s="253"/>
      <c r="AP34" s="442"/>
      <c r="AQ34" s="253"/>
      <c r="AR34" s="253"/>
      <c r="AS34" s="253"/>
      <c r="AT34" s="443"/>
      <c r="AU34" s="84"/>
      <c r="AV34" s="441"/>
      <c r="AW34" s="429"/>
      <c r="AX34" s="444"/>
      <c r="AY34" s="442"/>
      <c r="AZ34" s="253"/>
      <c r="BA34" s="253"/>
      <c r="BB34" s="253"/>
    </row>
    <row r="35" spans="1:54" s="445" customFormat="1" ht="30.75" customHeight="1" x14ac:dyDescent="0.2">
      <c r="A35" s="431" t="s">
        <v>840</v>
      </c>
      <c r="B35" s="446"/>
      <c r="C35" s="447" t="s">
        <v>841</v>
      </c>
      <c r="D35" s="448" t="s">
        <v>842</v>
      </c>
      <c r="E35" s="448" t="s">
        <v>72</v>
      </c>
      <c r="F35" s="449">
        <v>10000</v>
      </c>
      <c r="G35" s="448" t="s">
        <v>843</v>
      </c>
      <c r="H35" s="447" t="s">
        <v>844</v>
      </c>
      <c r="I35" s="450" t="s">
        <v>809</v>
      </c>
      <c r="J35" s="451" t="s">
        <v>72</v>
      </c>
      <c r="K35" s="448" t="s">
        <v>72</v>
      </c>
      <c r="L35" s="447" t="s">
        <v>774</v>
      </c>
      <c r="M35" s="448" t="s">
        <v>816</v>
      </c>
      <c r="N35" s="452">
        <v>120000000</v>
      </c>
      <c r="O35" s="453"/>
      <c r="P35" s="440"/>
      <c r="Q35" s="253"/>
      <c r="R35" s="84"/>
      <c r="S35" s="253"/>
      <c r="T35" s="253"/>
      <c r="U35" s="253"/>
      <c r="V35" s="253"/>
      <c r="W35" s="253"/>
      <c r="X35" s="253"/>
      <c r="Y35" s="253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441"/>
      <c r="AO35" s="253"/>
      <c r="AP35" s="442"/>
      <c r="AQ35" s="253"/>
      <c r="AR35" s="253"/>
      <c r="AS35" s="253"/>
      <c r="AT35" s="443"/>
      <c r="AU35" s="84"/>
      <c r="AV35" s="441"/>
      <c r="AW35" s="429"/>
      <c r="AX35" s="444"/>
      <c r="AY35" s="442"/>
      <c r="AZ35" s="253"/>
      <c r="BA35" s="253"/>
      <c r="BB35" s="253"/>
    </row>
    <row r="36" spans="1:54" s="445" customFormat="1" ht="30" x14ac:dyDescent="0.2">
      <c r="A36" s="431" t="s">
        <v>845</v>
      </c>
      <c r="B36" s="446"/>
      <c r="C36" s="447" t="s">
        <v>835</v>
      </c>
      <c r="D36" s="448" t="s">
        <v>832</v>
      </c>
      <c r="E36" s="448" t="s">
        <v>72</v>
      </c>
      <c r="F36" s="449">
        <v>12500</v>
      </c>
      <c r="G36" s="448" t="s">
        <v>128</v>
      </c>
      <c r="H36" s="447" t="s">
        <v>846</v>
      </c>
      <c r="I36" s="450" t="s">
        <v>814</v>
      </c>
      <c r="J36" s="451" t="s">
        <v>72</v>
      </c>
      <c r="K36" s="448" t="s">
        <v>847</v>
      </c>
      <c r="L36" s="447" t="s">
        <v>774</v>
      </c>
      <c r="M36" s="448" t="s">
        <v>81</v>
      </c>
      <c r="N36" s="452">
        <v>1875000000</v>
      </c>
      <c r="O36" s="453"/>
      <c r="P36" s="440"/>
      <c r="Q36" s="253"/>
      <c r="R36" s="84"/>
      <c r="S36" s="253"/>
      <c r="T36" s="253"/>
      <c r="U36" s="253"/>
      <c r="V36" s="253"/>
      <c r="W36" s="253"/>
      <c r="X36" s="253"/>
      <c r="Y36" s="253"/>
      <c r="Z36" s="253"/>
      <c r="AA36" s="253"/>
      <c r="AB36" s="253"/>
      <c r="AC36" s="253"/>
      <c r="AD36" s="253"/>
      <c r="AE36" s="253"/>
      <c r="AF36" s="253"/>
      <c r="AG36" s="253"/>
      <c r="AH36" s="253"/>
      <c r="AI36" s="253"/>
      <c r="AJ36" s="253"/>
      <c r="AK36" s="253"/>
      <c r="AL36" s="253"/>
      <c r="AM36" s="253"/>
      <c r="AN36" s="441"/>
      <c r="AO36" s="253"/>
      <c r="AP36" s="442"/>
      <c r="AQ36" s="253"/>
      <c r="AR36" s="253"/>
      <c r="AS36" s="253"/>
      <c r="AT36" s="443"/>
      <c r="AU36" s="84"/>
      <c r="AV36" s="441"/>
      <c r="AW36" s="429"/>
      <c r="AX36" s="444"/>
      <c r="AY36" s="442"/>
      <c r="AZ36" s="253"/>
      <c r="BA36" s="253"/>
      <c r="BB36" s="253"/>
    </row>
    <row r="37" spans="1:54" s="445" customFormat="1" ht="30" x14ac:dyDescent="0.2">
      <c r="A37" s="431" t="s">
        <v>848</v>
      </c>
      <c r="B37" s="446"/>
      <c r="C37" s="447" t="s">
        <v>849</v>
      </c>
      <c r="D37" s="448" t="s">
        <v>72</v>
      </c>
      <c r="E37" s="448" t="s">
        <v>72</v>
      </c>
      <c r="F37" s="449">
        <v>7548</v>
      </c>
      <c r="G37" s="448" t="s">
        <v>72</v>
      </c>
      <c r="H37" s="447" t="s">
        <v>850</v>
      </c>
      <c r="I37" s="450" t="s">
        <v>851</v>
      </c>
      <c r="J37" s="451" t="s">
        <v>72</v>
      </c>
      <c r="K37" s="448" t="s">
        <v>72</v>
      </c>
      <c r="L37" s="447" t="s">
        <v>774</v>
      </c>
      <c r="M37" s="448" t="s">
        <v>72</v>
      </c>
      <c r="N37" s="452">
        <v>754800000</v>
      </c>
      <c r="O37" s="453"/>
      <c r="P37" s="440"/>
      <c r="Q37" s="253"/>
      <c r="R37" s="84"/>
      <c r="S37" s="253"/>
      <c r="T37" s="253"/>
      <c r="U37" s="253"/>
      <c r="V37" s="253"/>
      <c r="W37" s="253"/>
      <c r="X37" s="253"/>
      <c r="Y37" s="253"/>
      <c r="Z37" s="253"/>
      <c r="AA37" s="253"/>
      <c r="AB37" s="253"/>
      <c r="AC37" s="253"/>
      <c r="AD37" s="253"/>
      <c r="AE37" s="253"/>
      <c r="AF37" s="253"/>
      <c r="AG37" s="253"/>
      <c r="AH37" s="253"/>
      <c r="AI37" s="253"/>
      <c r="AJ37" s="253"/>
      <c r="AK37" s="253"/>
      <c r="AL37" s="253"/>
      <c r="AM37" s="253"/>
      <c r="AN37" s="441"/>
      <c r="AO37" s="253"/>
      <c r="AP37" s="442"/>
      <c r="AQ37" s="253"/>
      <c r="AR37" s="253"/>
      <c r="AS37" s="253"/>
      <c r="AT37" s="443"/>
      <c r="AU37" s="84"/>
      <c r="AV37" s="441"/>
      <c r="AW37" s="429"/>
      <c r="AX37" s="444"/>
      <c r="AY37" s="442"/>
      <c r="AZ37" s="253"/>
      <c r="BA37" s="253"/>
      <c r="BB37" s="253"/>
    </row>
    <row r="38" spans="1:54" s="445" customFormat="1" ht="30" x14ac:dyDescent="0.2">
      <c r="A38" s="431" t="s">
        <v>852</v>
      </c>
      <c r="B38" s="446"/>
      <c r="C38" s="447" t="s">
        <v>853</v>
      </c>
      <c r="D38" s="448" t="s">
        <v>72</v>
      </c>
      <c r="E38" s="448" t="s">
        <v>72</v>
      </c>
      <c r="F38" s="449">
        <v>50000</v>
      </c>
      <c r="G38" s="448" t="s">
        <v>72</v>
      </c>
      <c r="H38" s="447" t="s">
        <v>854</v>
      </c>
      <c r="I38" s="450" t="s">
        <v>809</v>
      </c>
      <c r="J38" s="451" t="s">
        <v>72</v>
      </c>
      <c r="K38" s="448" t="s">
        <v>72</v>
      </c>
      <c r="L38" s="447" t="s">
        <v>774</v>
      </c>
      <c r="M38" s="448" t="s">
        <v>72</v>
      </c>
      <c r="N38" s="452">
        <v>2500000000</v>
      </c>
      <c r="O38" s="453"/>
      <c r="P38" s="440"/>
      <c r="Q38" s="253"/>
      <c r="R38" s="84"/>
      <c r="S38" s="253"/>
      <c r="T38" s="253"/>
      <c r="U38" s="253"/>
      <c r="V38" s="253"/>
      <c r="W38" s="253"/>
      <c r="X38" s="253"/>
      <c r="Y38" s="253"/>
      <c r="Z38" s="253"/>
      <c r="AA38" s="253"/>
      <c r="AB38" s="253"/>
      <c r="AC38" s="253"/>
      <c r="AD38" s="253"/>
      <c r="AE38" s="253"/>
      <c r="AF38" s="253"/>
      <c r="AG38" s="253"/>
      <c r="AH38" s="253"/>
      <c r="AI38" s="253"/>
      <c r="AJ38" s="253"/>
      <c r="AK38" s="253"/>
      <c r="AL38" s="253"/>
      <c r="AM38" s="253"/>
      <c r="AN38" s="441"/>
      <c r="AO38" s="253"/>
      <c r="AP38" s="442"/>
      <c r="AQ38" s="253"/>
      <c r="AR38" s="253"/>
      <c r="AS38" s="253"/>
      <c r="AT38" s="443"/>
      <c r="AU38" s="84"/>
      <c r="AV38" s="441"/>
      <c r="AW38" s="429"/>
      <c r="AX38" s="444"/>
      <c r="AY38" s="442"/>
      <c r="AZ38" s="253"/>
      <c r="BA38" s="253"/>
      <c r="BB38" s="253"/>
    </row>
    <row r="39" spans="1:54" s="445" customFormat="1" ht="30" x14ac:dyDescent="0.2">
      <c r="A39" s="431" t="s">
        <v>855</v>
      </c>
      <c r="B39" s="446"/>
      <c r="C39" s="447" t="s">
        <v>856</v>
      </c>
      <c r="D39" s="448" t="s">
        <v>72</v>
      </c>
      <c r="E39" s="448" t="s">
        <v>72</v>
      </c>
      <c r="F39" s="449">
        <v>1200</v>
      </c>
      <c r="G39" s="448" t="s">
        <v>72</v>
      </c>
      <c r="H39" s="447" t="s">
        <v>857</v>
      </c>
      <c r="I39" s="450" t="s">
        <v>809</v>
      </c>
      <c r="J39" s="451" t="s">
        <v>72</v>
      </c>
      <c r="K39" s="448" t="s">
        <v>72</v>
      </c>
      <c r="L39" s="447" t="s">
        <v>774</v>
      </c>
      <c r="M39" s="448" t="s">
        <v>72</v>
      </c>
      <c r="N39" s="452">
        <v>36000000</v>
      </c>
      <c r="O39" s="453"/>
      <c r="P39" s="440"/>
      <c r="Q39" s="253"/>
      <c r="R39" s="84"/>
      <c r="S39" s="253"/>
      <c r="T39" s="253"/>
      <c r="U39" s="253"/>
      <c r="V39" s="253"/>
      <c r="W39" s="253"/>
      <c r="X39" s="253"/>
      <c r="Y39" s="253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441"/>
      <c r="AO39" s="253"/>
      <c r="AP39" s="442"/>
      <c r="AQ39" s="253"/>
      <c r="AR39" s="253"/>
      <c r="AS39" s="253"/>
      <c r="AT39" s="443"/>
      <c r="AU39" s="84"/>
      <c r="AV39" s="441"/>
      <c r="AW39" s="429"/>
      <c r="AX39" s="444"/>
      <c r="AY39" s="442"/>
      <c r="AZ39" s="253"/>
      <c r="BA39" s="253"/>
      <c r="BB39" s="253"/>
    </row>
    <row r="40" spans="1:54" s="445" customFormat="1" ht="30" x14ac:dyDescent="0.2">
      <c r="A40" s="431" t="s">
        <v>858</v>
      </c>
      <c r="B40" s="446"/>
      <c r="C40" s="447" t="s">
        <v>859</v>
      </c>
      <c r="D40" s="448" t="s">
        <v>72</v>
      </c>
      <c r="E40" s="448" t="s">
        <v>72</v>
      </c>
      <c r="F40" s="449">
        <v>23200</v>
      </c>
      <c r="G40" s="448" t="s">
        <v>72</v>
      </c>
      <c r="H40" s="447" t="s">
        <v>860</v>
      </c>
      <c r="I40" s="450" t="s">
        <v>72</v>
      </c>
      <c r="J40" s="451" t="s">
        <v>72</v>
      </c>
      <c r="K40" s="448" t="s">
        <v>72</v>
      </c>
      <c r="L40" s="447" t="s">
        <v>774</v>
      </c>
      <c r="M40" s="448" t="s">
        <v>72</v>
      </c>
      <c r="N40" s="452">
        <v>348000000</v>
      </c>
      <c r="O40" s="453"/>
      <c r="P40" s="440"/>
      <c r="Q40" s="253"/>
      <c r="R40" s="84"/>
      <c r="S40" s="253"/>
      <c r="T40" s="253"/>
      <c r="U40" s="253"/>
      <c r="V40" s="253"/>
      <c r="W40" s="253"/>
      <c r="X40" s="253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441"/>
      <c r="AO40" s="253"/>
      <c r="AP40" s="442"/>
      <c r="AQ40" s="253"/>
      <c r="AR40" s="253"/>
      <c r="AS40" s="253"/>
      <c r="AT40" s="443"/>
      <c r="AU40" s="84"/>
      <c r="AV40" s="441"/>
      <c r="AW40" s="429"/>
      <c r="AX40" s="444"/>
      <c r="AY40" s="442"/>
      <c r="AZ40" s="253"/>
      <c r="BA40" s="253"/>
      <c r="BB40" s="253"/>
    </row>
    <row r="41" spans="1:54" s="445" customFormat="1" ht="30" x14ac:dyDescent="0.2">
      <c r="A41" s="431" t="s">
        <v>861</v>
      </c>
      <c r="B41" s="446"/>
      <c r="C41" s="447" t="s">
        <v>862</v>
      </c>
      <c r="D41" s="448" t="s">
        <v>72</v>
      </c>
      <c r="E41" s="448" t="s">
        <v>72</v>
      </c>
      <c r="F41" s="449">
        <v>7884</v>
      </c>
      <c r="G41" s="448">
        <v>1976</v>
      </c>
      <c r="H41" s="447"/>
      <c r="I41" s="450" t="s">
        <v>72</v>
      </c>
      <c r="J41" s="451" t="s">
        <v>72</v>
      </c>
      <c r="K41" s="448" t="s">
        <v>72</v>
      </c>
      <c r="L41" s="447" t="s">
        <v>774</v>
      </c>
      <c r="M41" s="448" t="s">
        <v>775</v>
      </c>
      <c r="N41" s="452">
        <v>512460000</v>
      </c>
      <c r="O41" s="453"/>
      <c r="P41" s="440"/>
      <c r="Q41" s="253"/>
      <c r="R41" s="84"/>
      <c r="S41" s="253"/>
      <c r="T41" s="253"/>
      <c r="U41" s="253"/>
      <c r="V41" s="253"/>
      <c r="W41" s="253"/>
      <c r="X41" s="253"/>
      <c r="Y41" s="253"/>
      <c r="Z41" s="253"/>
      <c r="AA41" s="253"/>
      <c r="AB41" s="253"/>
      <c r="AC41" s="253"/>
      <c r="AD41" s="253"/>
      <c r="AE41" s="253"/>
      <c r="AF41" s="253"/>
      <c r="AG41" s="253"/>
      <c r="AH41" s="253"/>
      <c r="AI41" s="253"/>
      <c r="AJ41" s="253"/>
      <c r="AK41" s="253"/>
      <c r="AL41" s="253"/>
      <c r="AM41" s="253"/>
      <c r="AN41" s="441"/>
      <c r="AO41" s="253"/>
      <c r="AP41" s="442"/>
      <c r="AQ41" s="253"/>
      <c r="AR41" s="253"/>
      <c r="AS41" s="253"/>
      <c r="AT41" s="443"/>
      <c r="AU41" s="84"/>
      <c r="AV41" s="441"/>
      <c r="AW41" s="429"/>
      <c r="AX41" s="444"/>
      <c r="AY41" s="442"/>
      <c r="AZ41" s="253"/>
      <c r="BA41" s="253"/>
      <c r="BB41" s="253"/>
    </row>
    <row r="42" spans="1:54" s="445" customFormat="1" ht="30" x14ac:dyDescent="0.2">
      <c r="A42" s="431" t="s">
        <v>863</v>
      </c>
      <c r="B42" s="446"/>
      <c r="C42" s="447" t="s">
        <v>864</v>
      </c>
      <c r="D42" s="448" t="s">
        <v>72</v>
      </c>
      <c r="E42" s="448" t="s">
        <v>72</v>
      </c>
      <c r="F42" s="449">
        <v>10000</v>
      </c>
      <c r="G42" s="448" t="s">
        <v>72</v>
      </c>
      <c r="H42" s="447"/>
      <c r="I42" s="450" t="s">
        <v>72</v>
      </c>
      <c r="J42" s="451" t="s">
        <v>72</v>
      </c>
      <c r="K42" s="448" t="s">
        <v>72</v>
      </c>
      <c r="L42" s="447" t="s">
        <v>774</v>
      </c>
      <c r="M42" s="448" t="s">
        <v>72</v>
      </c>
      <c r="N42" s="452">
        <v>300000000</v>
      </c>
      <c r="O42" s="453"/>
      <c r="P42" s="440"/>
      <c r="Q42" s="253"/>
      <c r="R42" s="84"/>
      <c r="S42" s="253"/>
      <c r="T42" s="253"/>
      <c r="U42" s="253"/>
      <c r="V42" s="253"/>
      <c r="W42" s="253"/>
      <c r="X42" s="253"/>
      <c r="Y42" s="253"/>
      <c r="Z42" s="253"/>
      <c r="AA42" s="253"/>
      <c r="AB42" s="253"/>
      <c r="AC42" s="253"/>
      <c r="AD42" s="253"/>
      <c r="AE42" s="253"/>
      <c r="AF42" s="253"/>
      <c r="AG42" s="253"/>
      <c r="AH42" s="253"/>
      <c r="AI42" s="253"/>
      <c r="AJ42" s="253"/>
      <c r="AK42" s="253"/>
      <c r="AL42" s="253"/>
      <c r="AM42" s="253"/>
      <c r="AN42" s="441"/>
      <c r="AO42" s="253"/>
      <c r="AP42" s="442"/>
      <c r="AQ42" s="253"/>
      <c r="AR42" s="253"/>
      <c r="AS42" s="253"/>
      <c r="AT42" s="443"/>
      <c r="AU42" s="84"/>
      <c r="AV42" s="441"/>
      <c r="AW42" s="429"/>
      <c r="AX42" s="444"/>
      <c r="AY42" s="442"/>
      <c r="AZ42" s="253"/>
      <c r="BA42" s="253"/>
      <c r="BB42" s="253"/>
    </row>
    <row r="43" spans="1:54" s="445" customFormat="1" ht="30" x14ac:dyDescent="0.2">
      <c r="A43" s="431" t="s">
        <v>865</v>
      </c>
      <c r="B43" s="446"/>
      <c r="C43" s="447" t="s">
        <v>866</v>
      </c>
      <c r="D43" s="448" t="s">
        <v>72</v>
      </c>
      <c r="E43" s="448" t="s">
        <v>72</v>
      </c>
      <c r="F43" s="449">
        <v>20000</v>
      </c>
      <c r="G43" s="448" t="s">
        <v>72</v>
      </c>
      <c r="H43" s="447" t="s">
        <v>867</v>
      </c>
      <c r="I43" s="450" t="s">
        <v>72</v>
      </c>
      <c r="J43" s="451" t="s">
        <v>72</v>
      </c>
      <c r="K43" s="448" t="s">
        <v>72</v>
      </c>
      <c r="L43" s="447" t="s">
        <v>774</v>
      </c>
      <c r="M43" s="448" t="s">
        <v>72</v>
      </c>
      <c r="N43" s="452">
        <v>1500000000</v>
      </c>
      <c r="O43" s="453"/>
      <c r="P43" s="440"/>
      <c r="Q43" s="253"/>
      <c r="R43" s="84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3"/>
      <c r="AH43" s="253"/>
      <c r="AI43" s="253"/>
      <c r="AJ43" s="253"/>
      <c r="AK43" s="253"/>
      <c r="AL43" s="253"/>
      <c r="AM43" s="253"/>
      <c r="AN43" s="441"/>
      <c r="AO43" s="253"/>
      <c r="AP43" s="442"/>
      <c r="AQ43" s="253"/>
      <c r="AR43" s="253"/>
      <c r="AS43" s="253"/>
      <c r="AT43" s="443"/>
      <c r="AU43" s="84"/>
      <c r="AV43" s="441"/>
      <c r="AW43" s="429"/>
      <c r="AX43" s="444"/>
      <c r="AY43" s="442"/>
      <c r="AZ43" s="253"/>
      <c r="BA43" s="253"/>
      <c r="BB43" s="253"/>
    </row>
    <row r="44" spans="1:54" s="445" customFormat="1" ht="30" x14ac:dyDescent="0.2">
      <c r="A44" s="431" t="s">
        <v>868</v>
      </c>
      <c r="B44" s="446"/>
      <c r="C44" s="447" t="s">
        <v>871</v>
      </c>
      <c r="D44" s="448" t="s">
        <v>72</v>
      </c>
      <c r="E44" s="448" t="s">
        <v>72</v>
      </c>
      <c r="F44" s="449">
        <v>5600</v>
      </c>
      <c r="G44" s="448" t="s">
        <v>72</v>
      </c>
      <c r="H44" s="447" t="s">
        <v>872</v>
      </c>
      <c r="I44" s="450" t="s">
        <v>72</v>
      </c>
      <c r="J44" s="451" t="s">
        <v>72</v>
      </c>
      <c r="K44" s="448" t="s">
        <v>72</v>
      </c>
      <c r="L44" s="447" t="s">
        <v>774</v>
      </c>
      <c r="M44" s="448" t="s">
        <v>72</v>
      </c>
      <c r="N44" s="452">
        <v>280000000</v>
      </c>
      <c r="O44" s="453"/>
      <c r="P44" s="440"/>
      <c r="Q44" s="253"/>
      <c r="R44" s="84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53"/>
      <c r="AH44" s="253"/>
      <c r="AI44" s="253"/>
      <c r="AJ44" s="253"/>
      <c r="AK44" s="253"/>
      <c r="AL44" s="253"/>
      <c r="AM44" s="253"/>
      <c r="AN44" s="441"/>
      <c r="AO44" s="253"/>
      <c r="AP44" s="442"/>
      <c r="AQ44" s="253"/>
      <c r="AR44" s="253"/>
      <c r="AS44" s="253"/>
      <c r="AT44" s="443"/>
      <c r="AU44" s="84"/>
      <c r="AV44" s="441"/>
      <c r="AW44" s="429"/>
      <c r="AX44" s="444"/>
      <c r="AY44" s="442"/>
      <c r="AZ44" s="253"/>
      <c r="BA44" s="253"/>
      <c r="BB44" s="253"/>
    </row>
    <row r="45" spans="1:54" s="445" customFormat="1" ht="30" x14ac:dyDescent="0.2">
      <c r="A45" s="431" t="s">
        <v>870</v>
      </c>
      <c r="B45" s="446"/>
      <c r="C45" s="447" t="s">
        <v>821</v>
      </c>
      <c r="D45" s="448" t="s">
        <v>72</v>
      </c>
      <c r="E45" s="448" t="s">
        <v>72</v>
      </c>
      <c r="F45" s="449">
        <v>20000</v>
      </c>
      <c r="G45" s="448" t="s">
        <v>72</v>
      </c>
      <c r="H45" s="447" t="s">
        <v>874</v>
      </c>
      <c r="I45" s="450" t="s">
        <v>72</v>
      </c>
      <c r="J45" s="451" t="s">
        <v>72</v>
      </c>
      <c r="K45" s="448" t="s">
        <v>72</v>
      </c>
      <c r="L45" s="447" t="s">
        <v>774</v>
      </c>
      <c r="M45" s="448" t="s">
        <v>72</v>
      </c>
      <c r="N45" s="452">
        <v>300000000</v>
      </c>
      <c r="O45" s="453"/>
      <c r="P45" s="440"/>
      <c r="Q45" s="253"/>
      <c r="R45" s="84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441"/>
      <c r="AO45" s="253"/>
      <c r="AP45" s="442"/>
      <c r="AQ45" s="253"/>
      <c r="AR45" s="253"/>
      <c r="AS45" s="253"/>
      <c r="AT45" s="443"/>
      <c r="AU45" s="84"/>
      <c r="AV45" s="441"/>
      <c r="AW45" s="429"/>
      <c r="AX45" s="444"/>
      <c r="AY45" s="442"/>
      <c r="AZ45" s="253"/>
      <c r="BA45" s="253"/>
      <c r="BB45" s="253"/>
    </row>
    <row r="46" spans="1:54" s="445" customFormat="1" ht="30" x14ac:dyDescent="0.2">
      <c r="A46" s="431" t="s">
        <v>873</v>
      </c>
      <c r="B46" s="446"/>
      <c r="C46" s="447" t="s">
        <v>876</v>
      </c>
      <c r="D46" s="448" t="s">
        <v>72</v>
      </c>
      <c r="E46" s="448" t="s">
        <v>72</v>
      </c>
      <c r="F46" s="449">
        <v>6000</v>
      </c>
      <c r="G46" s="448" t="s">
        <v>72</v>
      </c>
      <c r="H46" s="447" t="s">
        <v>877</v>
      </c>
      <c r="I46" s="450" t="s">
        <v>72</v>
      </c>
      <c r="J46" s="451" t="s">
        <v>72</v>
      </c>
      <c r="K46" s="448" t="s">
        <v>72</v>
      </c>
      <c r="L46" s="447" t="s">
        <v>774</v>
      </c>
      <c r="M46" s="448" t="s">
        <v>72</v>
      </c>
      <c r="N46" s="452">
        <v>420000000</v>
      </c>
      <c r="O46" s="453"/>
      <c r="P46" s="440"/>
      <c r="Q46" s="253"/>
      <c r="R46" s="84"/>
      <c r="S46" s="253"/>
      <c r="T46" s="253"/>
      <c r="U46" s="253"/>
      <c r="V46" s="253"/>
      <c r="W46" s="253"/>
      <c r="X46" s="253"/>
      <c r="Y46" s="253"/>
      <c r="Z46" s="253"/>
      <c r="AA46" s="253"/>
      <c r="AB46" s="253"/>
      <c r="AC46" s="253"/>
      <c r="AD46" s="253"/>
      <c r="AE46" s="253"/>
      <c r="AF46" s="253"/>
      <c r="AG46" s="253"/>
      <c r="AH46" s="253"/>
      <c r="AI46" s="253"/>
      <c r="AJ46" s="253"/>
      <c r="AK46" s="253"/>
      <c r="AL46" s="253"/>
      <c r="AM46" s="253"/>
      <c r="AN46" s="441"/>
      <c r="AO46" s="253"/>
      <c r="AP46" s="442"/>
      <c r="AQ46" s="253"/>
      <c r="AR46" s="253"/>
      <c r="AS46" s="253"/>
      <c r="AT46" s="443"/>
      <c r="AU46" s="84"/>
      <c r="AV46" s="441"/>
      <c r="AW46" s="429"/>
      <c r="AX46" s="444"/>
      <c r="AY46" s="442"/>
      <c r="AZ46" s="253"/>
      <c r="BA46" s="253"/>
      <c r="BB46" s="253"/>
    </row>
    <row r="47" spans="1:54" s="445" customFormat="1" ht="30" x14ac:dyDescent="0.2">
      <c r="A47" s="431" t="s">
        <v>875</v>
      </c>
      <c r="B47" s="446"/>
      <c r="C47" s="447" t="s">
        <v>879</v>
      </c>
      <c r="D47" s="448" t="s">
        <v>72</v>
      </c>
      <c r="E47" s="448" t="s">
        <v>72</v>
      </c>
      <c r="F47" s="449">
        <v>2375</v>
      </c>
      <c r="G47" s="448" t="s">
        <v>72</v>
      </c>
      <c r="H47" s="447" t="s">
        <v>877</v>
      </c>
      <c r="I47" s="450" t="s">
        <v>72</v>
      </c>
      <c r="J47" s="451" t="s">
        <v>72</v>
      </c>
      <c r="K47" s="448" t="s">
        <v>72</v>
      </c>
      <c r="L47" s="447" t="s">
        <v>774</v>
      </c>
      <c r="M47" s="448" t="s">
        <v>72</v>
      </c>
      <c r="N47" s="452">
        <v>166250000</v>
      </c>
      <c r="O47" s="453"/>
      <c r="P47" s="440"/>
      <c r="Q47" s="253"/>
      <c r="R47" s="84"/>
      <c r="S47" s="253"/>
      <c r="T47" s="253"/>
      <c r="U47" s="253"/>
      <c r="V47" s="253"/>
      <c r="W47" s="253"/>
      <c r="X47" s="253"/>
      <c r="Y47" s="253"/>
      <c r="Z47" s="253"/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53"/>
      <c r="AL47" s="253"/>
      <c r="AM47" s="253"/>
      <c r="AN47" s="441"/>
      <c r="AO47" s="253"/>
      <c r="AP47" s="442"/>
      <c r="AQ47" s="253"/>
      <c r="AR47" s="253"/>
      <c r="AS47" s="253"/>
      <c r="AT47" s="443"/>
      <c r="AU47" s="84"/>
      <c r="AV47" s="441"/>
      <c r="AW47" s="429"/>
      <c r="AX47" s="444"/>
      <c r="AY47" s="442"/>
      <c r="AZ47" s="253"/>
      <c r="BA47" s="253"/>
      <c r="BB47" s="253"/>
    </row>
    <row r="48" spans="1:54" s="445" customFormat="1" ht="24.75" customHeight="1" x14ac:dyDescent="0.2">
      <c r="A48" s="431" t="s">
        <v>878</v>
      </c>
      <c r="B48" s="446"/>
      <c r="C48" s="447" t="s">
        <v>881</v>
      </c>
      <c r="D48" s="448" t="s">
        <v>72</v>
      </c>
      <c r="E48" s="448" t="s">
        <v>72</v>
      </c>
      <c r="F48" s="449">
        <v>7500</v>
      </c>
      <c r="G48" s="448" t="s">
        <v>72</v>
      </c>
      <c r="H48" s="447" t="s">
        <v>882</v>
      </c>
      <c r="I48" s="450" t="s">
        <v>72</v>
      </c>
      <c r="J48" s="451" t="s">
        <v>72</v>
      </c>
      <c r="K48" s="448" t="s">
        <v>72</v>
      </c>
      <c r="L48" s="447" t="s">
        <v>774</v>
      </c>
      <c r="M48" s="448" t="s">
        <v>72</v>
      </c>
      <c r="N48" s="452">
        <v>375000000</v>
      </c>
      <c r="O48" s="453"/>
      <c r="P48" s="440"/>
      <c r="Q48" s="253"/>
      <c r="R48" s="84"/>
      <c r="S48" s="253"/>
      <c r="T48" s="253"/>
      <c r="U48" s="253"/>
      <c r="V48" s="253"/>
      <c r="W48" s="253"/>
      <c r="X48" s="253"/>
      <c r="Y48" s="253"/>
      <c r="Z48" s="253"/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53"/>
      <c r="AL48" s="253"/>
      <c r="AM48" s="253"/>
      <c r="AN48" s="441"/>
      <c r="AO48" s="253"/>
      <c r="AP48" s="442"/>
      <c r="AQ48" s="253"/>
      <c r="AR48" s="253"/>
      <c r="AS48" s="253"/>
      <c r="AT48" s="443"/>
      <c r="AU48" s="84"/>
      <c r="AV48" s="441"/>
      <c r="AW48" s="429"/>
      <c r="AX48" s="444"/>
      <c r="AY48" s="442"/>
      <c r="AZ48" s="253"/>
      <c r="BA48" s="253"/>
      <c r="BB48" s="253"/>
    </row>
    <row r="49" spans="1:54" s="445" customFormat="1" ht="24.75" customHeight="1" x14ac:dyDescent="0.2">
      <c r="A49" s="431" t="s">
        <v>880</v>
      </c>
      <c r="B49" s="446"/>
      <c r="C49" s="447" t="s">
        <v>884</v>
      </c>
      <c r="D49" s="448" t="s">
        <v>72</v>
      </c>
      <c r="E49" s="448" t="s">
        <v>72</v>
      </c>
      <c r="F49" s="449">
        <v>10000</v>
      </c>
      <c r="G49" s="448" t="s">
        <v>72</v>
      </c>
      <c r="H49" s="447" t="s">
        <v>885</v>
      </c>
      <c r="I49" s="450" t="s">
        <v>72</v>
      </c>
      <c r="J49" s="451" t="s">
        <v>72</v>
      </c>
      <c r="K49" s="448" t="s">
        <v>72</v>
      </c>
      <c r="L49" s="447" t="s">
        <v>774</v>
      </c>
      <c r="M49" s="448" t="s">
        <v>72</v>
      </c>
      <c r="N49" s="452">
        <v>400000000</v>
      </c>
      <c r="O49" s="453"/>
      <c r="P49" s="440"/>
      <c r="Q49" s="253"/>
      <c r="R49" s="84"/>
      <c r="S49" s="253"/>
      <c r="T49" s="253"/>
      <c r="U49" s="253"/>
      <c r="V49" s="253"/>
      <c r="W49" s="253"/>
      <c r="X49" s="253"/>
      <c r="Y49" s="253"/>
      <c r="Z49" s="253"/>
      <c r="AA49" s="253"/>
      <c r="AB49" s="253"/>
      <c r="AC49" s="253"/>
      <c r="AD49" s="253"/>
      <c r="AE49" s="253"/>
      <c r="AF49" s="253"/>
      <c r="AG49" s="253"/>
      <c r="AH49" s="253"/>
      <c r="AI49" s="253"/>
      <c r="AJ49" s="253"/>
      <c r="AK49" s="253"/>
      <c r="AL49" s="253"/>
      <c r="AM49" s="253"/>
      <c r="AN49" s="441"/>
      <c r="AO49" s="253"/>
      <c r="AP49" s="442"/>
      <c r="AQ49" s="253"/>
      <c r="AR49" s="253"/>
      <c r="AS49" s="253"/>
      <c r="AT49" s="443"/>
      <c r="AU49" s="84"/>
      <c r="AV49" s="441"/>
      <c r="AW49" s="429"/>
      <c r="AX49" s="444"/>
      <c r="AY49" s="442"/>
      <c r="AZ49" s="253"/>
      <c r="BA49" s="253"/>
      <c r="BB49" s="253"/>
    </row>
    <row r="50" spans="1:54" s="445" customFormat="1" ht="24.75" customHeight="1" x14ac:dyDescent="0.2">
      <c r="A50" s="431" t="s">
        <v>883</v>
      </c>
      <c r="B50" s="446"/>
      <c r="C50" s="447" t="s">
        <v>887</v>
      </c>
      <c r="D50" s="448" t="s">
        <v>72</v>
      </c>
      <c r="E50" s="448" t="s">
        <v>72</v>
      </c>
      <c r="F50" s="449">
        <v>5000</v>
      </c>
      <c r="G50" s="448" t="s">
        <v>72</v>
      </c>
      <c r="H50" s="447" t="s">
        <v>888</v>
      </c>
      <c r="I50" s="450" t="s">
        <v>72</v>
      </c>
      <c r="J50" s="451" t="s">
        <v>72</v>
      </c>
      <c r="K50" s="448" t="s">
        <v>72</v>
      </c>
      <c r="L50" s="447" t="s">
        <v>774</v>
      </c>
      <c r="M50" s="448" t="s">
        <v>72</v>
      </c>
      <c r="N50" s="452">
        <v>80000000</v>
      </c>
      <c r="O50" s="453"/>
      <c r="P50" s="440"/>
      <c r="Q50" s="253"/>
      <c r="R50" s="84"/>
      <c r="S50" s="253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441"/>
      <c r="AO50" s="253"/>
      <c r="AP50" s="442"/>
      <c r="AQ50" s="253"/>
      <c r="AR50" s="253"/>
      <c r="AS50" s="253"/>
      <c r="AT50" s="443"/>
      <c r="AU50" s="84"/>
      <c r="AV50" s="441"/>
      <c r="AW50" s="429"/>
      <c r="AX50" s="444"/>
      <c r="AY50" s="442"/>
      <c r="AZ50" s="253"/>
      <c r="BA50" s="253"/>
      <c r="BB50" s="253"/>
    </row>
    <row r="51" spans="1:54" s="445" customFormat="1" ht="24.75" customHeight="1" x14ac:dyDescent="0.2">
      <c r="A51" s="431" t="s">
        <v>886</v>
      </c>
      <c r="B51" s="538"/>
      <c r="C51" s="539" t="s">
        <v>910</v>
      </c>
      <c r="D51" s="540"/>
      <c r="E51" s="540"/>
      <c r="F51" s="541">
        <v>1338</v>
      </c>
      <c r="G51" s="540"/>
      <c r="H51" s="539" t="s">
        <v>778</v>
      </c>
      <c r="I51" s="450" t="s">
        <v>72</v>
      </c>
      <c r="J51" s="542" t="s">
        <v>911</v>
      </c>
      <c r="K51" s="540" t="s">
        <v>912</v>
      </c>
      <c r="L51" s="447" t="s">
        <v>774</v>
      </c>
      <c r="M51" s="540" t="s">
        <v>779</v>
      </c>
      <c r="N51" s="543">
        <v>493722000</v>
      </c>
      <c r="O51" s="544"/>
      <c r="P51" s="440"/>
      <c r="Q51" s="253"/>
      <c r="R51" s="84"/>
      <c r="S51" s="253"/>
      <c r="T51" s="253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441"/>
      <c r="AO51" s="253"/>
      <c r="AP51" s="442"/>
      <c r="AQ51" s="253"/>
      <c r="AR51" s="253"/>
      <c r="AS51" s="253"/>
      <c r="AT51" s="443"/>
      <c r="AU51" s="84"/>
      <c r="AV51" s="441"/>
      <c r="AW51" s="429"/>
      <c r="AX51" s="444"/>
      <c r="AY51" s="442"/>
      <c r="AZ51" s="253"/>
      <c r="BA51" s="253"/>
      <c r="BB51" s="253"/>
    </row>
    <row r="52" spans="1:54" s="445" customFormat="1" ht="24.75" customHeight="1" x14ac:dyDescent="0.2">
      <c r="A52" s="431" t="s">
        <v>889</v>
      </c>
      <c r="B52" s="538"/>
      <c r="C52" s="539" t="s">
        <v>913</v>
      </c>
      <c r="D52" s="540"/>
      <c r="E52" s="540"/>
      <c r="F52" s="541">
        <v>5418</v>
      </c>
      <c r="G52" s="540"/>
      <c r="H52" s="539" t="s">
        <v>734</v>
      </c>
      <c r="I52" s="450" t="s">
        <v>72</v>
      </c>
      <c r="J52" s="451" t="s">
        <v>72</v>
      </c>
      <c r="K52" s="448" t="s">
        <v>72</v>
      </c>
      <c r="L52" s="447" t="s">
        <v>774</v>
      </c>
      <c r="M52" s="540"/>
      <c r="N52" s="543">
        <v>406350000</v>
      </c>
      <c r="O52" s="544"/>
      <c r="P52" s="440"/>
      <c r="Q52" s="253"/>
      <c r="R52" s="84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441"/>
      <c r="AO52" s="253"/>
      <c r="AP52" s="442"/>
      <c r="AQ52" s="253"/>
      <c r="AR52" s="253"/>
      <c r="AS52" s="253"/>
      <c r="AT52" s="443"/>
      <c r="AU52" s="84"/>
      <c r="AV52" s="441"/>
      <c r="AW52" s="429"/>
      <c r="AX52" s="444"/>
      <c r="AY52" s="442"/>
      <c r="AZ52" s="253"/>
      <c r="BA52" s="253"/>
      <c r="BB52" s="253"/>
    </row>
    <row r="53" spans="1:54" s="445" customFormat="1" ht="14" x14ac:dyDescent="0.2">
      <c r="A53" s="454"/>
      <c r="B53" s="455"/>
      <c r="C53" s="456"/>
      <c r="D53" s="457"/>
      <c r="E53" s="456"/>
      <c r="F53" s="456"/>
      <c r="G53" s="457"/>
      <c r="H53" s="456"/>
      <c r="I53" s="458"/>
      <c r="J53" s="457"/>
      <c r="K53" s="456"/>
      <c r="L53" s="456"/>
      <c r="M53" s="457"/>
      <c r="N53" s="459"/>
      <c r="O53" s="456"/>
      <c r="P53" s="440"/>
      <c r="Q53" s="253"/>
      <c r="R53" s="84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441"/>
      <c r="AO53" s="253"/>
      <c r="AP53" s="442"/>
      <c r="AQ53" s="253"/>
      <c r="AR53" s="253"/>
      <c r="AS53" s="253"/>
      <c r="AT53" s="443"/>
      <c r="AU53" s="84"/>
      <c r="AV53" s="441"/>
      <c r="AW53" s="429"/>
      <c r="AX53" s="444"/>
      <c r="AY53" s="442"/>
      <c r="AZ53" s="253"/>
      <c r="BA53" s="253"/>
      <c r="BB53" s="253"/>
    </row>
    <row r="54" spans="1:54" ht="30" hidden="1" customHeight="1" x14ac:dyDescent="0.2">
      <c r="A54" s="5"/>
      <c r="B54" s="7"/>
      <c r="C54" s="22" t="s">
        <v>199</v>
      </c>
      <c r="D54" s="49" t="s">
        <v>216</v>
      </c>
      <c r="E54" s="7"/>
      <c r="F54" s="4"/>
      <c r="G54" s="49">
        <v>2005</v>
      </c>
      <c r="H54" s="159"/>
      <c r="I54" s="4"/>
      <c r="J54" s="4"/>
      <c r="K54" s="4"/>
      <c r="L54" s="4"/>
      <c r="M54" s="49" t="s">
        <v>81</v>
      </c>
      <c r="N54" s="54">
        <v>722500</v>
      </c>
      <c r="O54" s="159"/>
      <c r="P54" s="49" t="s">
        <v>197</v>
      </c>
      <c r="Q54" s="7"/>
      <c r="R54" s="49" t="s">
        <v>217</v>
      </c>
      <c r="S54" s="140"/>
      <c r="T54" s="140"/>
      <c r="U54" s="140"/>
      <c r="V54" s="140"/>
      <c r="W54" s="140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9" t="s">
        <v>81</v>
      </c>
      <c r="AP54" s="49">
        <v>2005</v>
      </c>
      <c r="AQ54" s="14"/>
      <c r="AR54" s="14"/>
      <c r="AS54" s="14"/>
      <c r="AT54" s="54">
        <v>722500</v>
      </c>
      <c r="AU54" s="168" t="s">
        <v>421</v>
      </c>
      <c r="AV54" s="178" t="s">
        <v>72</v>
      </c>
      <c r="AW54" s="168" t="s">
        <v>645</v>
      </c>
      <c r="AX54" s="159"/>
      <c r="AY54" s="159"/>
      <c r="AZ54" s="159"/>
      <c r="BA54" s="159"/>
      <c r="BB54" s="159"/>
    </row>
    <row r="55" spans="1:54" ht="30" hidden="1" customHeight="1" x14ac:dyDescent="0.2">
      <c r="A55" s="5"/>
      <c r="B55" s="7"/>
      <c r="C55" s="38" t="s">
        <v>199</v>
      </c>
      <c r="D55" s="30" t="s">
        <v>216</v>
      </c>
      <c r="E55" s="7"/>
      <c r="F55" s="4"/>
      <c r="G55" s="30">
        <v>2005</v>
      </c>
      <c r="H55" s="159"/>
      <c r="I55" s="4"/>
      <c r="J55" s="4"/>
      <c r="K55" s="4"/>
      <c r="L55" s="4"/>
      <c r="M55" s="30" t="s">
        <v>81</v>
      </c>
      <c r="N55" s="53">
        <v>712500</v>
      </c>
      <c r="O55" s="159"/>
      <c r="P55" s="30" t="s">
        <v>197</v>
      </c>
      <c r="Q55" s="7"/>
      <c r="R55" s="30" t="s">
        <v>229</v>
      </c>
      <c r="S55" s="140"/>
      <c r="T55" s="140"/>
      <c r="U55" s="140"/>
      <c r="V55" s="140"/>
      <c r="W55" s="140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0" t="s">
        <v>81</v>
      </c>
      <c r="AP55" s="30">
        <v>2005</v>
      </c>
      <c r="AQ55" s="14"/>
      <c r="AR55" s="14"/>
      <c r="AS55" s="14"/>
      <c r="AT55" s="53">
        <v>712500</v>
      </c>
      <c r="AU55" s="168" t="s">
        <v>421</v>
      </c>
      <c r="AV55" s="178" t="s">
        <v>72</v>
      </c>
      <c r="AW55" s="168" t="s">
        <v>645</v>
      </c>
      <c r="AX55" s="159"/>
      <c r="AY55" s="159"/>
      <c r="AZ55" s="159"/>
      <c r="BA55" s="159"/>
      <c r="BB55" s="159"/>
    </row>
    <row r="56" spans="1:54" ht="30" hidden="1" customHeight="1" x14ac:dyDescent="0.2">
      <c r="A56" s="5"/>
      <c r="B56" s="7"/>
      <c r="C56" s="39" t="s">
        <v>195</v>
      </c>
      <c r="D56" s="120" t="s">
        <v>196</v>
      </c>
      <c r="E56" s="7"/>
      <c r="F56" s="4"/>
      <c r="G56" s="30">
        <v>2005</v>
      </c>
      <c r="H56" s="159"/>
      <c r="I56" s="4"/>
      <c r="J56" s="4"/>
      <c r="K56" s="4"/>
      <c r="L56" s="4"/>
      <c r="M56" s="49" t="s">
        <v>81</v>
      </c>
      <c r="N56" s="127">
        <v>1950000</v>
      </c>
      <c r="O56" s="159"/>
      <c r="P56" s="50" t="s">
        <v>230</v>
      </c>
      <c r="Q56" s="7"/>
      <c r="R56" s="50" t="s">
        <v>198</v>
      </c>
      <c r="S56" s="140"/>
      <c r="T56" s="140"/>
      <c r="U56" s="140"/>
      <c r="V56" s="140"/>
      <c r="W56" s="140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9" t="s">
        <v>81</v>
      </c>
      <c r="AP56" s="30">
        <v>2005</v>
      </c>
      <c r="AQ56" s="14"/>
      <c r="AR56" s="14"/>
      <c r="AS56" s="14"/>
      <c r="AT56" s="127">
        <v>1950000</v>
      </c>
      <c r="AU56" s="168" t="s">
        <v>421</v>
      </c>
      <c r="AV56" s="178" t="s">
        <v>72</v>
      </c>
      <c r="AW56" s="168" t="s">
        <v>647</v>
      </c>
      <c r="AX56" s="159"/>
      <c r="AY56" s="159"/>
      <c r="AZ56" s="159"/>
      <c r="BA56" s="159"/>
      <c r="BB56" s="159"/>
    </row>
    <row r="57" spans="1:54" ht="30" hidden="1" customHeight="1" x14ac:dyDescent="0.2">
      <c r="A57" s="5"/>
      <c r="B57" s="7"/>
      <c r="C57" s="43" t="s">
        <v>208</v>
      </c>
      <c r="D57" s="51" t="s">
        <v>209</v>
      </c>
      <c r="E57" s="7"/>
      <c r="F57" s="4"/>
      <c r="G57" s="30">
        <v>2006</v>
      </c>
      <c r="H57" s="159"/>
      <c r="I57" s="4"/>
      <c r="J57" s="4"/>
      <c r="K57" s="4"/>
      <c r="L57" s="4"/>
      <c r="M57" s="30" t="s">
        <v>81</v>
      </c>
      <c r="N57" s="54">
        <v>2200000</v>
      </c>
      <c r="O57" s="159"/>
      <c r="P57" s="51" t="s">
        <v>210</v>
      </c>
      <c r="Q57" s="7"/>
      <c r="R57" s="51" t="s">
        <v>211</v>
      </c>
      <c r="S57" s="140"/>
      <c r="T57" s="140"/>
      <c r="U57" s="140"/>
      <c r="V57" s="140"/>
      <c r="W57" s="140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0" t="s">
        <v>81</v>
      </c>
      <c r="AP57" s="30">
        <v>2006</v>
      </c>
      <c r="AQ57" s="14"/>
      <c r="AR57" s="14"/>
      <c r="AS57" s="14"/>
      <c r="AT57" s="54">
        <v>2200000</v>
      </c>
      <c r="AU57" s="168" t="s">
        <v>465</v>
      </c>
      <c r="AV57" s="178" t="s">
        <v>72</v>
      </c>
      <c r="AW57" s="168" t="s">
        <v>699</v>
      </c>
      <c r="AX57" s="159"/>
      <c r="AY57" s="159"/>
      <c r="AZ57" s="159"/>
      <c r="BA57" s="159"/>
      <c r="BB57" s="159"/>
    </row>
    <row r="58" spans="1:54" ht="30" hidden="1" customHeight="1" x14ac:dyDescent="0.2">
      <c r="A58" s="5"/>
      <c r="B58" s="7"/>
      <c r="C58" s="44" t="s">
        <v>187</v>
      </c>
      <c r="D58" s="49" t="s">
        <v>188</v>
      </c>
      <c r="E58" s="7"/>
      <c r="F58" s="4"/>
      <c r="G58" s="49">
        <v>2005</v>
      </c>
      <c r="H58" s="159"/>
      <c r="I58" s="4"/>
      <c r="J58" s="4"/>
      <c r="K58" s="4"/>
      <c r="L58" s="4"/>
      <c r="M58" s="49" t="s">
        <v>81</v>
      </c>
      <c r="N58" s="54">
        <v>975000</v>
      </c>
      <c r="O58" s="159"/>
      <c r="P58" s="49" t="s">
        <v>207</v>
      </c>
      <c r="Q58" s="7"/>
      <c r="R58" s="49" t="s">
        <v>190</v>
      </c>
      <c r="S58" s="140"/>
      <c r="T58" s="140"/>
      <c r="U58" s="140"/>
      <c r="V58" s="140"/>
      <c r="W58" s="140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9" t="s">
        <v>81</v>
      </c>
      <c r="AP58" s="49">
        <v>2005</v>
      </c>
      <c r="AQ58" s="14"/>
      <c r="AR58" s="14"/>
      <c r="AS58" s="14"/>
      <c r="AT58" s="54">
        <v>975000</v>
      </c>
      <c r="AU58" s="168" t="s">
        <v>465</v>
      </c>
      <c r="AV58" s="178" t="s">
        <v>72</v>
      </c>
      <c r="AW58" s="168" t="s">
        <v>652</v>
      </c>
      <c r="AX58" s="159"/>
      <c r="AY58" s="159"/>
      <c r="AZ58" s="159"/>
      <c r="BA58" s="159"/>
      <c r="BB58" s="159"/>
    </row>
    <row r="59" spans="1:54" ht="30" hidden="1" customHeight="1" x14ac:dyDescent="0.2">
      <c r="A59" s="5"/>
      <c r="B59" s="7"/>
      <c r="C59" s="45" t="s">
        <v>239</v>
      </c>
      <c r="D59" s="31" t="s">
        <v>216</v>
      </c>
      <c r="E59" s="7"/>
      <c r="F59" s="4"/>
      <c r="G59" s="31">
        <v>2006</v>
      </c>
      <c r="H59" s="159"/>
      <c r="I59" s="4"/>
      <c r="J59" s="4"/>
      <c r="K59" s="4"/>
      <c r="L59" s="4"/>
      <c r="M59" s="31" t="s">
        <v>81</v>
      </c>
      <c r="N59" s="56">
        <v>1360000</v>
      </c>
      <c r="O59" s="159"/>
      <c r="P59" s="31" t="s">
        <v>201</v>
      </c>
      <c r="Q59" s="7"/>
      <c r="R59" s="49" t="s">
        <v>219</v>
      </c>
      <c r="S59" s="140"/>
      <c r="T59" s="140"/>
      <c r="U59" s="140"/>
      <c r="V59" s="140"/>
      <c r="W59" s="140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1" t="s">
        <v>81</v>
      </c>
      <c r="AP59" s="31">
        <v>2006</v>
      </c>
      <c r="AQ59" s="14"/>
      <c r="AR59" s="14"/>
      <c r="AS59" s="14"/>
      <c r="AT59" s="56">
        <v>1360000</v>
      </c>
      <c r="AU59" s="168" t="s">
        <v>421</v>
      </c>
      <c r="AV59" s="178" t="s">
        <v>72</v>
      </c>
      <c r="AW59" s="168" t="s">
        <v>645</v>
      </c>
      <c r="AX59" s="159"/>
      <c r="AY59" s="159"/>
      <c r="AZ59" s="159"/>
      <c r="BA59" s="159"/>
      <c r="BB59" s="159"/>
    </row>
    <row r="60" spans="1:54" ht="30" hidden="1" customHeight="1" x14ac:dyDescent="0.2">
      <c r="A60" s="5"/>
      <c r="B60" s="7"/>
      <c r="C60" s="46" t="s">
        <v>240</v>
      </c>
      <c r="D60" s="29" t="s">
        <v>216</v>
      </c>
      <c r="E60" s="7"/>
      <c r="F60" s="4"/>
      <c r="G60" s="29">
        <v>2005</v>
      </c>
      <c r="H60" s="159"/>
      <c r="I60" s="4"/>
      <c r="J60" s="4"/>
      <c r="K60" s="4"/>
      <c r="L60" s="4"/>
      <c r="M60" s="29" t="s">
        <v>81</v>
      </c>
      <c r="N60" s="57">
        <v>140000</v>
      </c>
      <c r="O60" s="159"/>
      <c r="P60" s="29" t="s">
        <v>197</v>
      </c>
      <c r="Q60" s="7"/>
      <c r="R60" s="49" t="s">
        <v>217</v>
      </c>
      <c r="S60" s="140"/>
      <c r="T60" s="140"/>
      <c r="U60" s="140"/>
      <c r="V60" s="140"/>
      <c r="W60" s="140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29" t="s">
        <v>81</v>
      </c>
      <c r="AP60" s="29">
        <v>2005</v>
      </c>
      <c r="AQ60" s="14"/>
      <c r="AR60" s="14"/>
      <c r="AS60" s="14"/>
      <c r="AT60" s="57">
        <v>140000</v>
      </c>
      <c r="AU60" s="168" t="s">
        <v>421</v>
      </c>
      <c r="AV60" s="178" t="s">
        <v>72</v>
      </c>
      <c r="AW60" s="168" t="s">
        <v>647</v>
      </c>
      <c r="AX60" s="159"/>
      <c r="AY60" s="159"/>
      <c r="AZ60" s="159"/>
      <c r="BA60" s="159"/>
      <c r="BB60" s="159"/>
    </row>
    <row r="61" spans="1:54" ht="30" hidden="1" customHeight="1" x14ac:dyDescent="0.2">
      <c r="A61" s="5"/>
      <c r="B61" s="7"/>
      <c r="C61" s="45" t="s">
        <v>195</v>
      </c>
      <c r="D61" s="31" t="s">
        <v>196</v>
      </c>
      <c r="E61" s="7"/>
      <c r="F61" s="4"/>
      <c r="G61" s="31">
        <v>2006</v>
      </c>
      <c r="H61" s="159"/>
      <c r="I61" s="4"/>
      <c r="J61" s="4"/>
      <c r="K61" s="4"/>
      <c r="L61" s="4"/>
      <c r="M61" s="31" t="s">
        <v>81</v>
      </c>
      <c r="N61" s="56">
        <v>1800000</v>
      </c>
      <c r="O61" s="159"/>
      <c r="P61" s="31" t="s">
        <v>230</v>
      </c>
      <c r="Q61" s="7"/>
      <c r="R61" s="49" t="s">
        <v>198</v>
      </c>
      <c r="S61" s="140"/>
      <c r="T61" s="140"/>
      <c r="U61" s="140"/>
      <c r="V61" s="140"/>
      <c r="W61" s="140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1" t="s">
        <v>81</v>
      </c>
      <c r="AP61" s="31">
        <v>2006</v>
      </c>
      <c r="AQ61" s="14"/>
      <c r="AR61" s="14"/>
      <c r="AS61" s="14"/>
      <c r="AT61" s="56">
        <v>1800000</v>
      </c>
      <c r="AU61" s="168" t="s">
        <v>421</v>
      </c>
      <c r="AV61" s="178" t="s">
        <v>72</v>
      </c>
      <c r="AW61" s="168" t="s">
        <v>647</v>
      </c>
      <c r="AX61" s="159"/>
      <c r="AY61" s="159"/>
      <c r="AZ61" s="159"/>
      <c r="BA61" s="159"/>
      <c r="BB61" s="159"/>
    </row>
    <row r="62" spans="1:54" ht="30" hidden="1" customHeight="1" x14ac:dyDescent="0.2">
      <c r="A62" s="5"/>
      <c r="B62" s="7"/>
      <c r="C62" s="46" t="s">
        <v>195</v>
      </c>
      <c r="D62" s="29" t="s">
        <v>196</v>
      </c>
      <c r="E62" s="7"/>
      <c r="F62" s="4"/>
      <c r="G62" s="31">
        <v>2006</v>
      </c>
      <c r="H62" s="159"/>
      <c r="I62" s="4"/>
      <c r="J62" s="4"/>
      <c r="K62" s="4"/>
      <c r="L62" s="4"/>
      <c r="M62" s="29" t="s">
        <v>81</v>
      </c>
      <c r="N62" s="57">
        <v>960000</v>
      </c>
      <c r="O62" s="159"/>
      <c r="P62" s="29" t="s">
        <v>230</v>
      </c>
      <c r="Q62" s="7"/>
      <c r="R62" s="49" t="s">
        <v>198</v>
      </c>
      <c r="S62" s="140"/>
      <c r="T62" s="140"/>
      <c r="U62" s="140"/>
      <c r="V62" s="140"/>
      <c r="W62" s="140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29" t="s">
        <v>81</v>
      </c>
      <c r="AP62" s="31">
        <v>2006</v>
      </c>
      <c r="AQ62" s="14"/>
      <c r="AR62" s="14"/>
      <c r="AS62" s="14"/>
      <c r="AT62" s="57">
        <v>960000</v>
      </c>
      <c r="AU62" s="168" t="s">
        <v>421</v>
      </c>
      <c r="AV62" s="178" t="s">
        <v>72</v>
      </c>
      <c r="AW62" s="168" t="s">
        <v>638</v>
      </c>
      <c r="AX62" s="159"/>
      <c r="AY62" s="159"/>
      <c r="AZ62" s="159"/>
      <c r="BA62" s="159"/>
      <c r="BB62" s="159"/>
    </row>
    <row r="63" spans="1:54" ht="30" hidden="1" customHeight="1" x14ac:dyDescent="0.2">
      <c r="A63" s="5"/>
      <c r="B63" s="7"/>
      <c r="C63" s="45" t="s">
        <v>241</v>
      </c>
      <c r="D63" s="31" t="s">
        <v>242</v>
      </c>
      <c r="E63" s="7"/>
      <c r="F63" s="4"/>
      <c r="G63" s="31">
        <v>2006</v>
      </c>
      <c r="H63" s="159"/>
      <c r="I63" s="4"/>
      <c r="J63" s="4"/>
      <c r="K63" s="4"/>
      <c r="L63" s="4"/>
      <c r="M63" s="31" t="s">
        <v>81</v>
      </c>
      <c r="N63" s="56">
        <v>960000</v>
      </c>
      <c r="O63" s="159"/>
      <c r="P63" s="31" t="s">
        <v>243</v>
      </c>
      <c r="Q63" s="7"/>
      <c r="R63" s="49" t="s">
        <v>198</v>
      </c>
      <c r="S63" s="140"/>
      <c r="T63" s="140"/>
      <c r="U63" s="140"/>
      <c r="V63" s="140"/>
      <c r="W63" s="140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1" t="s">
        <v>81</v>
      </c>
      <c r="AP63" s="31">
        <v>2006</v>
      </c>
      <c r="AQ63" s="14"/>
      <c r="AR63" s="14"/>
      <c r="AS63" s="14"/>
      <c r="AT63" s="56">
        <v>960000</v>
      </c>
      <c r="AU63" s="168" t="s">
        <v>421</v>
      </c>
      <c r="AV63" s="178" t="s">
        <v>72</v>
      </c>
      <c r="AW63" s="168" t="s">
        <v>647</v>
      </c>
      <c r="AX63" s="159"/>
      <c r="AY63" s="159"/>
      <c r="AZ63" s="159"/>
      <c r="BA63" s="159"/>
      <c r="BB63" s="159"/>
    </row>
    <row r="64" spans="1:54" ht="30" hidden="1" customHeight="1" x14ac:dyDescent="0.2">
      <c r="A64" s="5"/>
      <c r="B64" s="7"/>
      <c r="C64" s="46" t="s">
        <v>214</v>
      </c>
      <c r="D64" s="29" t="s">
        <v>188</v>
      </c>
      <c r="E64" s="7"/>
      <c r="F64" s="4"/>
      <c r="G64" s="31">
        <v>2006</v>
      </c>
      <c r="H64" s="159"/>
      <c r="I64" s="4"/>
      <c r="J64" s="4"/>
      <c r="K64" s="4"/>
      <c r="L64" s="4"/>
      <c r="M64" s="29" t="s">
        <v>81</v>
      </c>
      <c r="N64" s="57">
        <v>1125000</v>
      </c>
      <c r="O64" s="159"/>
      <c r="P64" s="29" t="s">
        <v>197</v>
      </c>
      <c r="Q64" s="7"/>
      <c r="R64" s="49" t="s">
        <v>215</v>
      </c>
      <c r="S64" s="140"/>
      <c r="T64" s="140"/>
      <c r="U64" s="140"/>
      <c r="V64" s="140"/>
      <c r="W64" s="140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29" t="s">
        <v>81</v>
      </c>
      <c r="AP64" s="31">
        <v>2006</v>
      </c>
      <c r="AQ64" s="14"/>
      <c r="AR64" s="14"/>
      <c r="AS64" s="14"/>
      <c r="AT64" s="57">
        <v>1125000</v>
      </c>
      <c r="AU64" s="168" t="s">
        <v>421</v>
      </c>
      <c r="AV64" s="178" t="s">
        <v>72</v>
      </c>
      <c r="AW64" s="168" t="s">
        <v>647</v>
      </c>
      <c r="AX64" s="159"/>
      <c r="AY64" s="159"/>
      <c r="AZ64" s="159"/>
      <c r="BA64" s="159"/>
      <c r="BB64" s="159"/>
    </row>
    <row r="65" spans="1:54" ht="30" hidden="1" customHeight="1" x14ac:dyDescent="0.2">
      <c r="A65" s="5"/>
      <c r="B65" s="7"/>
      <c r="C65" s="45" t="s">
        <v>244</v>
      </c>
      <c r="D65" s="31" t="s">
        <v>245</v>
      </c>
      <c r="E65" s="7"/>
      <c r="F65" s="4"/>
      <c r="G65" s="31">
        <v>2006</v>
      </c>
      <c r="H65" s="159"/>
      <c r="I65" s="4"/>
      <c r="J65" s="4"/>
      <c r="K65" s="4"/>
      <c r="L65" s="4"/>
      <c r="M65" s="31" t="s">
        <v>81</v>
      </c>
      <c r="N65" s="56">
        <v>800000</v>
      </c>
      <c r="O65" s="159"/>
      <c r="P65" s="31" t="s">
        <v>228</v>
      </c>
      <c r="Q65" s="7"/>
      <c r="R65" s="49" t="s">
        <v>219</v>
      </c>
      <c r="S65" s="140"/>
      <c r="T65" s="140"/>
      <c r="U65" s="140"/>
      <c r="V65" s="140"/>
      <c r="W65" s="140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1" t="s">
        <v>81</v>
      </c>
      <c r="AP65" s="31">
        <v>2006</v>
      </c>
      <c r="AQ65" s="14"/>
      <c r="AR65" s="14"/>
      <c r="AS65" s="14"/>
      <c r="AT65" s="56">
        <v>800000</v>
      </c>
      <c r="AU65" s="168" t="s">
        <v>421</v>
      </c>
      <c r="AV65" s="178" t="s">
        <v>72</v>
      </c>
      <c r="AW65" s="168" t="s">
        <v>647</v>
      </c>
      <c r="AX65" s="159"/>
      <c r="AY65" s="159"/>
      <c r="AZ65" s="159"/>
      <c r="BA65" s="159"/>
      <c r="BB65" s="159"/>
    </row>
    <row r="66" spans="1:54" ht="30" hidden="1" customHeight="1" x14ac:dyDescent="0.2">
      <c r="A66" s="5"/>
      <c r="B66" s="7"/>
      <c r="C66" s="46" t="s">
        <v>191</v>
      </c>
      <c r="D66" s="29" t="s">
        <v>242</v>
      </c>
      <c r="E66" s="7"/>
      <c r="F66" s="4"/>
      <c r="G66" s="31">
        <v>2006</v>
      </c>
      <c r="H66" s="159"/>
      <c r="I66" s="4"/>
      <c r="J66" s="4"/>
      <c r="K66" s="4"/>
      <c r="L66" s="4"/>
      <c r="M66" s="29" t="s">
        <v>81</v>
      </c>
      <c r="N66" s="57">
        <v>640000</v>
      </c>
      <c r="O66" s="159"/>
      <c r="P66" s="29" t="s">
        <v>243</v>
      </c>
      <c r="Q66" s="7"/>
      <c r="R66" s="49" t="s">
        <v>198</v>
      </c>
      <c r="S66" s="140"/>
      <c r="T66" s="140"/>
      <c r="U66" s="140"/>
      <c r="V66" s="140"/>
      <c r="W66" s="140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29" t="s">
        <v>81</v>
      </c>
      <c r="AP66" s="31">
        <v>2006</v>
      </c>
      <c r="AQ66" s="14"/>
      <c r="AR66" s="14"/>
      <c r="AS66" s="14"/>
      <c r="AT66" s="57">
        <v>640000</v>
      </c>
      <c r="AU66" s="168" t="s">
        <v>421</v>
      </c>
      <c r="AV66" s="178" t="s">
        <v>72</v>
      </c>
      <c r="AW66" s="168" t="s">
        <v>652</v>
      </c>
      <c r="AX66" s="159"/>
      <c r="AY66" s="159"/>
      <c r="AZ66" s="159"/>
      <c r="BA66" s="159"/>
      <c r="BB66" s="159"/>
    </row>
    <row r="67" spans="1:54" ht="30" hidden="1" customHeight="1" x14ac:dyDescent="0.2">
      <c r="A67" s="5"/>
      <c r="B67" s="7"/>
      <c r="C67" s="45" t="s">
        <v>227</v>
      </c>
      <c r="D67" s="31" t="s">
        <v>216</v>
      </c>
      <c r="E67" s="7"/>
      <c r="F67" s="4"/>
      <c r="G67" s="31">
        <v>2006</v>
      </c>
      <c r="H67" s="159"/>
      <c r="I67" s="4"/>
      <c r="J67" s="4"/>
      <c r="K67" s="4"/>
      <c r="L67" s="4"/>
      <c r="M67" s="31" t="s">
        <v>81</v>
      </c>
      <c r="N67" s="56">
        <v>1440000</v>
      </c>
      <c r="O67" s="159"/>
      <c r="P67" s="31" t="s">
        <v>230</v>
      </c>
      <c r="Q67" s="7"/>
      <c r="R67" s="49" t="s">
        <v>198</v>
      </c>
      <c r="S67" s="140"/>
      <c r="T67" s="140"/>
      <c r="U67" s="140"/>
      <c r="V67" s="140"/>
      <c r="W67" s="140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1" t="s">
        <v>81</v>
      </c>
      <c r="AP67" s="31">
        <v>2006</v>
      </c>
      <c r="AQ67" s="14"/>
      <c r="AR67" s="14"/>
      <c r="AS67" s="14"/>
      <c r="AT67" s="56">
        <v>1440000</v>
      </c>
      <c r="AU67" s="168" t="s">
        <v>421</v>
      </c>
      <c r="AV67" s="178" t="s">
        <v>72</v>
      </c>
      <c r="AW67" s="168" t="s">
        <v>638</v>
      </c>
      <c r="AX67" s="159"/>
      <c r="AY67" s="159"/>
      <c r="AZ67" s="159"/>
      <c r="BA67" s="159"/>
      <c r="BB67" s="159"/>
    </row>
    <row r="68" spans="1:54" ht="30" hidden="1" customHeight="1" x14ac:dyDescent="0.2">
      <c r="A68" s="5"/>
      <c r="B68" s="7"/>
      <c r="C68" s="45" t="s">
        <v>246</v>
      </c>
      <c r="D68" s="31" t="s">
        <v>242</v>
      </c>
      <c r="E68" s="7"/>
      <c r="F68" s="4"/>
      <c r="G68" s="31">
        <v>2006</v>
      </c>
      <c r="H68" s="159"/>
      <c r="I68" s="4"/>
      <c r="J68" s="4"/>
      <c r="K68" s="4"/>
      <c r="L68" s="4"/>
      <c r="M68" s="31" t="s">
        <v>81</v>
      </c>
      <c r="N68" s="56">
        <v>2450000</v>
      </c>
      <c r="O68" s="159"/>
      <c r="P68" s="31" t="s">
        <v>218</v>
      </c>
      <c r="Q68" s="7"/>
      <c r="R68" s="49" t="s">
        <v>217</v>
      </c>
      <c r="S68" s="140"/>
      <c r="T68" s="140"/>
      <c r="U68" s="140"/>
      <c r="V68" s="140"/>
      <c r="W68" s="140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1" t="s">
        <v>81</v>
      </c>
      <c r="AP68" s="31">
        <v>2006</v>
      </c>
      <c r="AQ68" s="14"/>
      <c r="AR68" s="14"/>
      <c r="AS68" s="14"/>
      <c r="AT68" s="56">
        <v>2450000</v>
      </c>
      <c r="AU68" s="168" t="s">
        <v>421</v>
      </c>
      <c r="AV68" s="178" t="s">
        <v>72</v>
      </c>
      <c r="AW68" s="168" t="s">
        <v>645</v>
      </c>
      <c r="AX68" s="159"/>
      <c r="AY68" s="159"/>
      <c r="AZ68" s="159"/>
      <c r="BA68" s="159"/>
      <c r="BB68" s="159"/>
    </row>
    <row r="69" spans="1:54" ht="30" hidden="1" customHeight="1" x14ac:dyDescent="0.2">
      <c r="A69" s="5"/>
      <c r="B69" s="7"/>
      <c r="C69" s="46" t="s">
        <v>208</v>
      </c>
      <c r="D69" s="29" t="s">
        <v>247</v>
      </c>
      <c r="E69" s="7"/>
      <c r="F69" s="4"/>
      <c r="G69" s="31">
        <v>2006</v>
      </c>
      <c r="H69" s="159"/>
      <c r="I69" s="4"/>
      <c r="J69" s="4"/>
      <c r="K69" s="4"/>
      <c r="L69" s="4"/>
      <c r="M69" s="29" t="s">
        <v>81</v>
      </c>
      <c r="N69" s="57">
        <v>2975000</v>
      </c>
      <c r="O69" s="159"/>
      <c r="P69" s="29" t="s">
        <v>248</v>
      </c>
      <c r="Q69" s="7"/>
      <c r="R69" s="49" t="s">
        <v>211</v>
      </c>
      <c r="S69" s="140"/>
      <c r="T69" s="140"/>
      <c r="U69" s="140"/>
      <c r="V69" s="140"/>
      <c r="W69" s="140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29" t="s">
        <v>81</v>
      </c>
      <c r="AP69" s="31">
        <v>2006</v>
      </c>
      <c r="AQ69" s="14"/>
      <c r="AR69" s="14"/>
      <c r="AS69" s="14"/>
      <c r="AT69" s="57">
        <v>2975000</v>
      </c>
      <c r="AU69" s="168" t="s">
        <v>465</v>
      </c>
      <c r="AV69" s="178" t="s">
        <v>72</v>
      </c>
      <c r="AW69" s="168" t="s">
        <v>647</v>
      </c>
      <c r="AX69" s="159"/>
      <c r="AY69" s="159"/>
      <c r="AZ69" s="159"/>
      <c r="BA69" s="159"/>
      <c r="BB69" s="159"/>
    </row>
    <row r="70" spans="1:54" ht="30" hidden="1" customHeight="1" x14ac:dyDescent="0.2">
      <c r="A70" s="5"/>
      <c r="B70" s="7"/>
      <c r="C70" s="45" t="s">
        <v>187</v>
      </c>
      <c r="D70" s="31" t="s">
        <v>188</v>
      </c>
      <c r="E70" s="7"/>
      <c r="F70" s="4"/>
      <c r="G70" s="31">
        <v>2002</v>
      </c>
      <c r="H70" s="159"/>
      <c r="I70" s="4"/>
      <c r="J70" s="4"/>
      <c r="K70" s="4"/>
      <c r="L70" s="4"/>
      <c r="M70" s="31" t="s">
        <v>81</v>
      </c>
      <c r="N70" s="56">
        <v>845000</v>
      </c>
      <c r="O70" s="159"/>
      <c r="P70" s="31" t="s">
        <v>249</v>
      </c>
      <c r="Q70" s="7"/>
      <c r="R70" s="49" t="s">
        <v>190</v>
      </c>
      <c r="S70" s="140"/>
      <c r="T70" s="140"/>
      <c r="U70" s="140"/>
      <c r="V70" s="140"/>
      <c r="W70" s="140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1" t="s">
        <v>81</v>
      </c>
      <c r="AP70" s="31">
        <v>2002</v>
      </c>
      <c r="AQ70" s="14"/>
      <c r="AR70" s="14"/>
      <c r="AS70" s="14"/>
      <c r="AT70" s="56">
        <v>845000</v>
      </c>
      <c r="AU70" s="168" t="s">
        <v>465</v>
      </c>
      <c r="AV70" s="178" t="s">
        <v>72</v>
      </c>
      <c r="AW70" s="168" t="s">
        <v>645</v>
      </c>
      <c r="AX70" s="159"/>
      <c r="AY70" s="159"/>
      <c r="AZ70" s="159"/>
      <c r="BA70" s="159"/>
      <c r="BB70" s="159"/>
    </row>
    <row r="71" spans="1:54" ht="30" hidden="1" customHeight="1" x14ac:dyDescent="0.2">
      <c r="A71" s="5"/>
      <c r="B71" s="7"/>
      <c r="C71" s="46" t="s">
        <v>187</v>
      </c>
      <c r="D71" s="29" t="s">
        <v>188</v>
      </c>
      <c r="E71" s="7"/>
      <c r="F71" s="4"/>
      <c r="G71" s="31">
        <v>2002</v>
      </c>
      <c r="H71" s="159"/>
      <c r="I71" s="4"/>
      <c r="J71" s="4"/>
      <c r="K71" s="4"/>
      <c r="L71" s="4"/>
      <c r="M71" s="29" t="s">
        <v>81</v>
      </c>
      <c r="N71" s="57">
        <v>1560000</v>
      </c>
      <c r="O71" s="159"/>
      <c r="P71" s="29" t="s">
        <v>207</v>
      </c>
      <c r="Q71" s="7"/>
      <c r="R71" s="49" t="s">
        <v>190</v>
      </c>
      <c r="S71" s="140"/>
      <c r="T71" s="140"/>
      <c r="U71" s="140"/>
      <c r="V71" s="140"/>
      <c r="W71" s="140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29" t="s">
        <v>81</v>
      </c>
      <c r="AP71" s="31">
        <v>2002</v>
      </c>
      <c r="AQ71" s="14"/>
      <c r="AR71" s="14"/>
      <c r="AS71" s="14"/>
      <c r="AT71" s="57">
        <v>1560000</v>
      </c>
      <c r="AU71" s="168" t="s">
        <v>465</v>
      </c>
      <c r="AV71" s="178" t="s">
        <v>72</v>
      </c>
      <c r="AW71" s="168" t="s">
        <v>652</v>
      </c>
      <c r="AX71" s="159"/>
      <c r="AY71" s="159"/>
      <c r="AZ71" s="159"/>
      <c r="BA71" s="159"/>
      <c r="BB71" s="159"/>
    </row>
    <row r="72" spans="1:54" ht="30" hidden="1" customHeight="1" x14ac:dyDescent="0.2">
      <c r="A72" s="5"/>
      <c r="B72" s="7"/>
      <c r="C72" s="45" t="s">
        <v>187</v>
      </c>
      <c r="D72" s="31" t="s">
        <v>188</v>
      </c>
      <c r="E72" s="7"/>
      <c r="F72" s="4"/>
      <c r="G72" s="31">
        <v>2004</v>
      </c>
      <c r="H72" s="159"/>
      <c r="I72" s="4"/>
      <c r="J72" s="4"/>
      <c r="K72" s="4"/>
      <c r="L72" s="4"/>
      <c r="M72" s="31" t="s">
        <v>81</v>
      </c>
      <c r="N72" s="56">
        <v>975000</v>
      </c>
      <c r="O72" s="159"/>
      <c r="P72" s="31" t="s">
        <v>250</v>
      </c>
      <c r="Q72" s="7"/>
      <c r="R72" s="49" t="s">
        <v>190</v>
      </c>
      <c r="S72" s="140"/>
      <c r="T72" s="140"/>
      <c r="U72" s="140"/>
      <c r="V72" s="140"/>
      <c r="W72" s="140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1" t="s">
        <v>81</v>
      </c>
      <c r="AP72" s="31">
        <v>2004</v>
      </c>
      <c r="AQ72" s="14"/>
      <c r="AR72" s="14"/>
      <c r="AS72" s="14"/>
      <c r="AT72" s="56">
        <v>975000</v>
      </c>
      <c r="AU72" s="168" t="s">
        <v>465</v>
      </c>
      <c r="AV72" s="178" t="s">
        <v>72</v>
      </c>
      <c r="AW72" s="168" t="s">
        <v>645</v>
      </c>
      <c r="AX72" s="159"/>
      <c r="AY72" s="159"/>
      <c r="AZ72" s="159"/>
      <c r="BA72" s="159"/>
      <c r="BB72" s="159"/>
    </row>
    <row r="73" spans="1:54" ht="30" hidden="1" customHeight="1" x14ac:dyDescent="0.2">
      <c r="A73" s="5"/>
      <c r="B73" s="7"/>
      <c r="C73" s="46" t="s">
        <v>214</v>
      </c>
      <c r="D73" s="29" t="s">
        <v>188</v>
      </c>
      <c r="E73" s="7"/>
      <c r="F73" s="4"/>
      <c r="G73" s="29">
        <v>2006</v>
      </c>
      <c r="H73" s="159"/>
      <c r="I73" s="4"/>
      <c r="J73" s="4"/>
      <c r="K73" s="4"/>
      <c r="L73" s="4"/>
      <c r="M73" s="29" t="s">
        <v>81</v>
      </c>
      <c r="N73" s="57">
        <v>1125000</v>
      </c>
      <c r="O73" s="159"/>
      <c r="P73" s="29" t="s">
        <v>197</v>
      </c>
      <c r="Q73" s="7"/>
      <c r="R73" s="49" t="s">
        <v>215</v>
      </c>
      <c r="S73" s="140"/>
      <c r="T73" s="140"/>
      <c r="U73" s="140"/>
      <c r="V73" s="140"/>
      <c r="W73" s="140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29" t="s">
        <v>81</v>
      </c>
      <c r="AP73" s="29">
        <v>2006</v>
      </c>
      <c r="AQ73" s="14"/>
      <c r="AR73" s="14"/>
      <c r="AS73" s="14"/>
      <c r="AT73" s="57">
        <v>1125000</v>
      </c>
      <c r="AU73" s="168" t="s">
        <v>421</v>
      </c>
      <c r="AV73" s="178" t="s">
        <v>72</v>
      </c>
      <c r="AW73" s="168" t="s">
        <v>652</v>
      </c>
      <c r="AX73" s="159"/>
      <c r="AY73" s="159"/>
      <c r="AZ73" s="159"/>
      <c r="BA73" s="159"/>
      <c r="BB73" s="159"/>
    </row>
    <row r="74" spans="1:54" ht="30" hidden="1" customHeight="1" x14ac:dyDescent="0.2">
      <c r="A74" s="5"/>
      <c r="B74" s="7"/>
      <c r="C74" s="46" t="s">
        <v>208</v>
      </c>
      <c r="D74" s="29" t="s">
        <v>247</v>
      </c>
      <c r="E74" s="7"/>
      <c r="F74" s="4"/>
      <c r="G74" s="29">
        <v>2006</v>
      </c>
      <c r="H74" s="159"/>
      <c r="I74" s="4"/>
      <c r="J74" s="4"/>
      <c r="K74" s="4"/>
      <c r="L74" s="4"/>
      <c r="M74" s="29" t="s">
        <v>81</v>
      </c>
      <c r="N74" s="57">
        <v>2062500</v>
      </c>
      <c r="O74" s="159"/>
      <c r="P74" s="29" t="s">
        <v>210</v>
      </c>
      <c r="Q74" s="7"/>
      <c r="R74" s="49" t="s">
        <v>211</v>
      </c>
      <c r="S74" s="140"/>
      <c r="T74" s="140"/>
      <c r="U74" s="140"/>
      <c r="V74" s="140"/>
      <c r="W74" s="140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29" t="s">
        <v>81</v>
      </c>
      <c r="AP74" s="29">
        <v>2006</v>
      </c>
      <c r="AQ74" s="14"/>
      <c r="AR74" s="14"/>
      <c r="AS74" s="14"/>
      <c r="AT74" s="57">
        <v>2062500</v>
      </c>
      <c r="AU74" s="168" t="s">
        <v>421</v>
      </c>
      <c r="AV74" s="178" t="s">
        <v>72</v>
      </c>
      <c r="AW74" s="168" t="s">
        <v>647</v>
      </c>
      <c r="AX74" s="159"/>
      <c r="AY74" s="159"/>
      <c r="AZ74" s="159"/>
      <c r="BA74" s="159"/>
      <c r="BB74" s="159"/>
    </row>
    <row r="75" spans="1:54" ht="30" hidden="1" customHeight="1" x14ac:dyDescent="0.2">
      <c r="A75" s="5"/>
      <c r="B75" s="7"/>
      <c r="C75" s="45" t="s">
        <v>251</v>
      </c>
      <c r="D75" s="31" t="s">
        <v>252</v>
      </c>
      <c r="E75" s="7"/>
      <c r="F75" s="4"/>
      <c r="G75" s="29">
        <v>2006</v>
      </c>
      <c r="H75" s="159"/>
      <c r="I75" s="4"/>
      <c r="J75" s="4"/>
      <c r="K75" s="4"/>
      <c r="L75" s="4"/>
      <c r="M75" s="31" t="s">
        <v>81</v>
      </c>
      <c r="N75" s="56">
        <v>140000</v>
      </c>
      <c r="O75" s="159"/>
      <c r="P75" s="31" t="s">
        <v>253</v>
      </c>
      <c r="Q75" s="7"/>
      <c r="R75" s="49" t="s">
        <v>254</v>
      </c>
      <c r="S75" s="140"/>
      <c r="T75" s="140"/>
      <c r="U75" s="140"/>
      <c r="V75" s="140"/>
      <c r="W75" s="140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1" t="s">
        <v>81</v>
      </c>
      <c r="AP75" s="29">
        <v>2006</v>
      </c>
      <c r="AQ75" s="14"/>
      <c r="AR75" s="14"/>
      <c r="AS75" s="14"/>
      <c r="AT75" s="56">
        <v>140000</v>
      </c>
      <c r="AU75" s="168" t="s">
        <v>465</v>
      </c>
      <c r="AV75" s="178" t="s">
        <v>72</v>
      </c>
      <c r="AW75" s="168" t="s">
        <v>645</v>
      </c>
      <c r="AX75" s="159"/>
      <c r="AY75" s="159"/>
      <c r="AZ75" s="159"/>
      <c r="BA75" s="159"/>
      <c r="BB75" s="159"/>
    </row>
    <row r="76" spans="1:54" ht="30" hidden="1" customHeight="1" x14ac:dyDescent="0.2">
      <c r="A76" s="5"/>
      <c r="B76" s="7"/>
      <c r="C76" s="46" t="s">
        <v>191</v>
      </c>
      <c r="D76" s="29" t="s">
        <v>192</v>
      </c>
      <c r="E76" s="7"/>
      <c r="F76" s="4"/>
      <c r="G76" s="29">
        <v>2006</v>
      </c>
      <c r="H76" s="159"/>
      <c r="I76" s="4"/>
      <c r="J76" s="4"/>
      <c r="K76" s="4"/>
      <c r="L76" s="4"/>
      <c r="M76" s="29" t="s">
        <v>81</v>
      </c>
      <c r="N76" s="57">
        <v>682500</v>
      </c>
      <c r="O76" s="159"/>
      <c r="P76" s="29" t="s">
        <v>193</v>
      </c>
      <c r="Q76" s="7"/>
      <c r="R76" s="49" t="s">
        <v>198</v>
      </c>
      <c r="S76" s="140"/>
      <c r="T76" s="140"/>
      <c r="U76" s="140"/>
      <c r="V76" s="140"/>
      <c r="W76" s="140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29" t="s">
        <v>81</v>
      </c>
      <c r="AP76" s="29">
        <v>2006</v>
      </c>
      <c r="AQ76" s="14"/>
      <c r="AR76" s="14"/>
      <c r="AS76" s="14"/>
      <c r="AT76" s="57">
        <v>682500</v>
      </c>
      <c r="AU76" s="168" t="s">
        <v>421</v>
      </c>
      <c r="AV76" s="178" t="s">
        <v>72</v>
      </c>
      <c r="AW76" s="168" t="s">
        <v>647</v>
      </c>
      <c r="AX76" s="159"/>
      <c r="AY76" s="159"/>
      <c r="AZ76" s="159"/>
      <c r="BA76" s="159"/>
      <c r="BB76" s="159"/>
    </row>
    <row r="77" spans="1:54" ht="30" hidden="1" customHeight="1" x14ac:dyDescent="0.2">
      <c r="A77" s="5"/>
      <c r="B77" s="7"/>
      <c r="C77" s="45" t="s">
        <v>195</v>
      </c>
      <c r="D77" s="31" t="s">
        <v>242</v>
      </c>
      <c r="E77" s="7"/>
      <c r="F77" s="4"/>
      <c r="G77" s="31">
        <v>2006</v>
      </c>
      <c r="H77" s="159"/>
      <c r="I77" s="4"/>
      <c r="J77" s="4"/>
      <c r="K77" s="4"/>
      <c r="L77" s="4"/>
      <c r="M77" s="31" t="s">
        <v>81</v>
      </c>
      <c r="N77" s="56">
        <v>562500</v>
      </c>
      <c r="O77" s="159"/>
      <c r="P77" s="31" t="s">
        <v>230</v>
      </c>
      <c r="Q77" s="7"/>
      <c r="R77" s="49" t="s">
        <v>198</v>
      </c>
      <c r="S77" s="140"/>
      <c r="T77" s="140"/>
      <c r="U77" s="140"/>
      <c r="V77" s="140"/>
      <c r="W77" s="140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1" t="s">
        <v>81</v>
      </c>
      <c r="AP77" s="31">
        <v>2006</v>
      </c>
      <c r="AQ77" s="14"/>
      <c r="AR77" s="14"/>
      <c r="AS77" s="14"/>
      <c r="AT77" s="56">
        <v>562500</v>
      </c>
      <c r="AU77" s="168" t="s">
        <v>421</v>
      </c>
      <c r="AV77" s="178" t="s">
        <v>72</v>
      </c>
      <c r="AW77" s="168" t="s">
        <v>645</v>
      </c>
      <c r="AX77" s="159"/>
      <c r="AY77" s="159"/>
      <c r="AZ77" s="159"/>
      <c r="BA77" s="159"/>
      <c r="BB77" s="159"/>
    </row>
    <row r="78" spans="1:54" ht="30" hidden="1" customHeight="1" x14ac:dyDescent="0.2">
      <c r="A78" s="5"/>
      <c r="B78" s="7"/>
      <c r="C78" s="45" t="s">
        <v>199</v>
      </c>
      <c r="D78" s="31" t="s">
        <v>216</v>
      </c>
      <c r="E78" s="7"/>
      <c r="F78" s="4"/>
      <c r="G78" s="29">
        <v>2005</v>
      </c>
      <c r="H78" s="159"/>
      <c r="I78" s="4"/>
      <c r="J78" s="4"/>
      <c r="K78" s="4"/>
      <c r="L78" s="4"/>
      <c r="M78" s="31" t="s">
        <v>81</v>
      </c>
      <c r="N78" s="56">
        <v>595000</v>
      </c>
      <c r="O78" s="159"/>
      <c r="P78" s="31" t="s">
        <v>197</v>
      </c>
      <c r="Q78" s="7"/>
      <c r="R78" s="31" t="s">
        <v>217</v>
      </c>
      <c r="S78" s="140"/>
      <c r="T78" s="140"/>
      <c r="U78" s="140"/>
      <c r="V78" s="140"/>
      <c r="W78" s="140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1" t="s">
        <v>81</v>
      </c>
      <c r="AP78" s="29">
        <v>2005</v>
      </c>
      <c r="AQ78" s="14"/>
      <c r="AR78" s="14"/>
      <c r="AS78" s="14"/>
      <c r="AT78" s="56">
        <v>595000</v>
      </c>
      <c r="AU78" s="168" t="s">
        <v>421</v>
      </c>
      <c r="AV78" s="178" t="s">
        <v>72</v>
      </c>
      <c r="AW78" s="168" t="s">
        <v>646</v>
      </c>
      <c r="AX78" s="159"/>
      <c r="AY78" s="159"/>
      <c r="AZ78" s="159"/>
      <c r="BA78" s="159"/>
      <c r="BB78" s="159"/>
    </row>
    <row r="79" spans="1:54" ht="30" hidden="1" customHeight="1" x14ac:dyDescent="0.2">
      <c r="A79" s="5"/>
      <c r="B79" s="7"/>
      <c r="C79" s="46" t="s">
        <v>195</v>
      </c>
      <c r="D79" s="29" t="s">
        <v>242</v>
      </c>
      <c r="E79" s="7"/>
      <c r="F79" s="4"/>
      <c r="G79" s="29">
        <v>2006</v>
      </c>
      <c r="H79" s="159"/>
      <c r="I79" s="4"/>
      <c r="J79" s="4"/>
      <c r="K79" s="4"/>
      <c r="L79" s="4"/>
      <c r="M79" s="29" t="s">
        <v>81</v>
      </c>
      <c r="N79" s="57">
        <v>900000</v>
      </c>
      <c r="O79" s="159"/>
      <c r="P79" s="29" t="s">
        <v>230</v>
      </c>
      <c r="Q79" s="7"/>
      <c r="R79" s="29" t="s">
        <v>198</v>
      </c>
      <c r="S79" s="140"/>
      <c r="T79" s="140"/>
      <c r="U79" s="140"/>
      <c r="V79" s="140"/>
      <c r="W79" s="140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29" t="s">
        <v>81</v>
      </c>
      <c r="AP79" s="29">
        <v>2006</v>
      </c>
      <c r="AQ79" s="14"/>
      <c r="AR79" s="14"/>
      <c r="AS79" s="14"/>
      <c r="AT79" s="57">
        <v>900000</v>
      </c>
      <c r="AU79" s="168" t="s">
        <v>421</v>
      </c>
      <c r="AV79" s="178" t="s">
        <v>72</v>
      </c>
      <c r="AW79" s="168" t="s">
        <v>638</v>
      </c>
      <c r="AX79" s="159"/>
      <c r="AY79" s="159"/>
      <c r="AZ79" s="159"/>
      <c r="BA79" s="159"/>
      <c r="BB79" s="159"/>
    </row>
    <row r="80" spans="1:54" ht="30" hidden="1" customHeight="1" x14ac:dyDescent="0.2">
      <c r="A80" s="5"/>
      <c r="B80" s="7"/>
      <c r="C80" s="45" t="s">
        <v>195</v>
      </c>
      <c r="D80" s="31" t="s">
        <v>196</v>
      </c>
      <c r="E80" s="7"/>
      <c r="F80" s="4"/>
      <c r="G80" s="29">
        <v>2006</v>
      </c>
      <c r="H80" s="159"/>
      <c r="I80" s="4"/>
      <c r="J80" s="4"/>
      <c r="K80" s="4"/>
      <c r="L80" s="4"/>
      <c r="M80" s="31" t="s">
        <v>81</v>
      </c>
      <c r="N80" s="56">
        <v>280000</v>
      </c>
      <c r="O80" s="159"/>
      <c r="P80" s="31" t="s">
        <v>259</v>
      </c>
      <c r="Q80" s="7"/>
      <c r="R80" s="31" t="s">
        <v>198</v>
      </c>
      <c r="S80" s="140"/>
      <c r="T80" s="140"/>
      <c r="U80" s="140"/>
      <c r="V80" s="140"/>
      <c r="W80" s="140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1" t="s">
        <v>81</v>
      </c>
      <c r="AP80" s="29">
        <v>2006</v>
      </c>
      <c r="AQ80" s="14"/>
      <c r="AR80" s="14"/>
      <c r="AS80" s="14"/>
      <c r="AT80" s="56">
        <v>280000</v>
      </c>
      <c r="AU80" s="168" t="s">
        <v>421</v>
      </c>
      <c r="AV80" s="178" t="s">
        <v>72</v>
      </c>
      <c r="AW80" s="168" t="s">
        <v>645</v>
      </c>
      <c r="AX80" s="159"/>
      <c r="AY80" s="159"/>
      <c r="AZ80" s="159"/>
      <c r="BA80" s="159"/>
      <c r="BB80" s="159"/>
    </row>
    <row r="81" spans="1:54" ht="30" hidden="1" customHeight="1" x14ac:dyDescent="0.2">
      <c r="A81" s="5"/>
      <c r="B81" s="7"/>
      <c r="C81" s="46" t="s">
        <v>199</v>
      </c>
      <c r="D81" s="29" t="s">
        <v>216</v>
      </c>
      <c r="E81" s="7"/>
      <c r="F81" s="4"/>
      <c r="G81" s="29">
        <v>2006</v>
      </c>
      <c r="H81" s="159"/>
      <c r="I81" s="4"/>
      <c r="J81" s="4"/>
      <c r="K81" s="4"/>
      <c r="L81" s="4"/>
      <c r="M81" s="29" t="s">
        <v>81</v>
      </c>
      <c r="N81" s="57">
        <v>1275000</v>
      </c>
      <c r="O81" s="159"/>
      <c r="P81" s="29" t="s">
        <v>260</v>
      </c>
      <c r="Q81" s="7"/>
      <c r="R81" s="29" t="s">
        <v>219</v>
      </c>
      <c r="S81" s="140"/>
      <c r="T81" s="140"/>
      <c r="U81" s="140"/>
      <c r="V81" s="140"/>
      <c r="W81" s="140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29" t="s">
        <v>81</v>
      </c>
      <c r="AP81" s="29">
        <v>2006</v>
      </c>
      <c r="AQ81" s="14"/>
      <c r="AR81" s="14"/>
      <c r="AS81" s="14"/>
      <c r="AT81" s="57">
        <v>1275000</v>
      </c>
      <c r="AU81" s="168" t="s">
        <v>465</v>
      </c>
      <c r="AV81" s="178" t="s">
        <v>72</v>
      </c>
      <c r="AW81" s="168" t="s">
        <v>646</v>
      </c>
      <c r="AX81" s="159"/>
      <c r="AY81" s="159"/>
      <c r="AZ81" s="159"/>
      <c r="BA81" s="159"/>
      <c r="BB81" s="159"/>
    </row>
    <row r="82" spans="1:54" ht="30" hidden="1" customHeight="1" x14ac:dyDescent="0.2">
      <c r="A82" s="5"/>
      <c r="B82" s="7"/>
      <c r="C82" s="46" t="s">
        <v>187</v>
      </c>
      <c r="D82" s="29" t="s">
        <v>188</v>
      </c>
      <c r="E82" s="7"/>
      <c r="F82" s="4"/>
      <c r="G82" s="29">
        <v>2006</v>
      </c>
      <c r="H82" s="159"/>
      <c r="I82" s="4"/>
      <c r="J82" s="4"/>
      <c r="K82" s="4"/>
      <c r="L82" s="4"/>
      <c r="M82" s="29" t="s">
        <v>81</v>
      </c>
      <c r="N82" s="57">
        <v>975000</v>
      </c>
      <c r="O82" s="159"/>
      <c r="P82" s="29" t="s">
        <v>207</v>
      </c>
      <c r="Q82" s="7"/>
      <c r="R82" s="29" t="s">
        <v>190</v>
      </c>
      <c r="S82" s="140"/>
      <c r="T82" s="140"/>
      <c r="U82" s="140"/>
      <c r="V82" s="140"/>
      <c r="W82" s="140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29" t="s">
        <v>81</v>
      </c>
      <c r="AP82" s="29">
        <v>2006</v>
      </c>
      <c r="AQ82" s="14"/>
      <c r="AR82" s="14"/>
      <c r="AS82" s="14"/>
      <c r="AT82" s="57">
        <v>975000</v>
      </c>
      <c r="AU82" s="168" t="s">
        <v>465</v>
      </c>
      <c r="AV82" s="178" t="s">
        <v>72</v>
      </c>
      <c r="AW82" s="168" t="s">
        <v>645</v>
      </c>
      <c r="AX82" s="159"/>
      <c r="AY82" s="159"/>
      <c r="AZ82" s="159"/>
      <c r="BA82" s="159"/>
      <c r="BB82" s="159"/>
    </row>
    <row r="83" spans="1:54" ht="30" hidden="1" customHeight="1" x14ac:dyDescent="0.2">
      <c r="A83" s="5"/>
      <c r="B83" s="7"/>
      <c r="C83" s="45" t="s">
        <v>264</v>
      </c>
      <c r="D83" s="31" t="s">
        <v>188</v>
      </c>
      <c r="E83" s="7"/>
      <c r="F83" s="4"/>
      <c r="G83" s="29">
        <v>2005</v>
      </c>
      <c r="H83" s="159"/>
      <c r="I83" s="4"/>
      <c r="J83" s="4"/>
      <c r="K83" s="4"/>
      <c r="L83" s="4"/>
      <c r="M83" s="31" t="s">
        <v>81</v>
      </c>
      <c r="N83" s="56">
        <v>650000</v>
      </c>
      <c r="O83" s="159"/>
      <c r="P83" s="31" t="s">
        <v>197</v>
      </c>
      <c r="Q83" s="7"/>
      <c r="R83" s="31" t="s">
        <v>217</v>
      </c>
      <c r="S83" s="140"/>
      <c r="T83" s="140"/>
      <c r="U83" s="140"/>
      <c r="V83" s="140"/>
      <c r="W83" s="140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1" t="s">
        <v>81</v>
      </c>
      <c r="AP83" s="29">
        <v>2005</v>
      </c>
      <c r="AQ83" s="14"/>
      <c r="AR83" s="14"/>
      <c r="AS83" s="14"/>
      <c r="AT83" s="56">
        <v>650000</v>
      </c>
      <c r="AU83" s="168" t="s">
        <v>421</v>
      </c>
      <c r="AV83" s="178" t="s">
        <v>72</v>
      </c>
      <c r="AW83" s="168" t="s">
        <v>647</v>
      </c>
      <c r="AX83" s="159"/>
      <c r="AY83" s="159"/>
      <c r="AZ83" s="159"/>
      <c r="BA83" s="159"/>
      <c r="BB83" s="159"/>
    </row>
    <row r="84" spans="1:54" ht="30" hidden="1" customHeight="1" x14ac:dyDescent="0.2">
      <c r="A84" s="5"/>
      <c r="B84" s="7"/>
      <c r="C84" s="45" t="s">
        <v>264</v>
      </c>
      <c r="D84" s="31" t="s">
        <v>265</v>
      </c>
      <c r="E84" s="7"/>
      <c r="F84" s="4"/>
      <c r="G84" s="29">
        <v>2005</v>
      </c>
      <c r="H84" s="159"/>
      <c r="I84" s="4"/>
      <c r="J84" s="4"/>
      <c r="K84" s="4"/>
      <c r="L84" s="4"/>
      <c r="M84" s="31" t="s">
        <v>81</v>
      </c>
      <c r="N84" s="56">
        <v>750000</v>
      </c>
      <c r="O84" s="159"/>
      <c r="P84" s="31" t="s">
        <v>197</v>
      </c>
      <c r="Q84" s="7"/>
      <c r="R84" s="31" t="s">
        <v>217</v>
      </c>
      <c r="S84" s="140"/>
      <c r="T84" s="140"/>
      <c r="U84" s="140"/>
      <c r="V84" s="140"/>
      <c r="W84" s="140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1" t="s">
        <v>81</v>
      </c>
      <c r="AP84" s="29">
        <v>2005</v>
      </c>
      <c r="AQ84" s="14"/>
      <c r="AR84" s="14"/>
      <c r="AS84" s="14"/>
      <c r="AT84" s="56">
        <v>750000</v>
      </c>
      <c r="AU84" s="168" t="s">
        <v>421</v>
      </c>
      <c r="AV84" s="178" t="s">
        <v>72</v>
      </c>
      <c r="AW84" s="168" t="s">
        <v>638</v>
      </c>
      <c r="AX84" s="159"/>
      <c r="AY84" s="159"/>
      <c r="AZ84" s="159"/>
      <c r="BA84" s="159"/>
      <c r="BB84" s="159"/>
    </row>
    <row r="85" spans="1:54" ht="30" hidden="1" customHeight="1" x14ac:dyDescent="0.2">
      <c r="A85" s="5"/>
      <c r="B85" s="7"/>
      <c r="C85" s="45" t="s">
        <v>251</v>
      </c>
      <c r="D85" s="31" t="s">
        <v>252</v>
      </c>
      <c r="E85" s="7"/>
      <c r="F85" s="4"/>
      <c r="G85" s="29">
        <v>2006</v>
      </c>
      <c r="H85" s="159"/>
      <c r="I85" s="4"/>
      <c r="J85" s="4"/>
      <c r="K85" s="4"/>
      <c r="L85" s="4"/>
      <c r="M85" s="31" t="s">
        <v>81</v>
      </c>
      <c r="N85" s="56">
        <v>140000</v>
      </c>
      <c r="O85" s="159"/>
      <c r="P85" s="31" t="s">
        <v>253</v>
      </c>
      <c r="Q85" s="7"/>
      <c r="R85" s="31" t="s">
        <v>254</v>
      </c>
      <c r="S85" s="140"/>
      <c r="T85" s="140"/>
      <c r="U85" s="140"/>
      <c r="V85" s="140"/>
      <c r="W85" s="140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1" t="s">
        <v>81</v>
      </c>
      <c r="AP85" s="29">
        <v>2006</v>
      </c>
      <c r="AQ85" s="14"/>
      <c r="AR85" s="14"/>
      <c r="AS85" s="14"/>
      <c r="AT85" s="56">
        <v>140000</v>
      </c>
      <c r="AU85" s="168" t="s">
        <v>421</v>
      </c>
      <c r="AV85" s="178" t="s">
        <v>72</v>
      </c>
      <c r="AW85" s="168" t="s">
        <v>645</v>
      </c>
      <c r="AX85" s="159"/>
      <c r="AY85" s="159"/>
      <c r="AZ85" s="159"/>
      <c r="BA85" s="159"/>
      <c r="BB85" s="159"/>
    </row>
    <row r="86" spans="1:54" ht="30" hidden="1" customHeight="1" x14ac:dyDescent="0.2">
      <c r="A86" s="5"/>
      <c r="B86" s="7"/>
      <c r="C86" s="46" t="s">
        <v>187</v>
      </c>
      <c r="D86" s="29" t="s">
        <v>188</v>
      </c>
      <c r="E86" s="7"/>
      <c r="F86" s="4"/>
      <c r="G86" s="29">
        <v>2006</v>
      </c>
      <c r="H86" s="159"/>
      <c r="I86" s="4"/>
      <c r="J86" s="4"/>
      <c r="K86" s="4"/>
      <c r="L86" s="4"/>
      <c r="M86" s="29" t="s">
        <v>81</v>
      </c>
      <c r="N86" s="57">
        <v>2730000</v>
      </c>
      <c r="O86" s="159"/>
      <c r="P86" s="29" t="s">
        <v>207</v>
      </c>
      <c r="Q86" s="7"/>
      <c r="R86" s="29" t="s">
        <v>190</v>
      </c>
      <c r="S86" s="140"/>
      <c r="T86" s="140"/>
      <c r="U86" s="140"/>
      <c r="V86" s="140"/>
      <c r="W86" s="140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29" t="s">
        <v>81</v>
      </c>
      <c r="AP86" s="29">
        <v>2006</v>
      </c>
      <c r="AQ86" s="14"/>
      <c r="AR86" s="14"/>
      <c r="AS86" s="14"/>
      <c r="AT86" s="57">
        <v>2730000</v>
      </c>
      <c r="AU86" s="168" t="s">
        <v>465</v>
      </c>
      <c r="AV86" s="178" t="s">
        <v>72</v>
      </c>
      <c r="AW86" s="168" t="s">
        <v>652</v>
      </c>
      <c r="AX86" s="159"/>
      <c r="AY86" s="159"/>
      <c r="AZ86" s="159"/>
      <c r="BA86" s="159"/>
      <c r="BB86" s="159"/>
    </row>
    <row r="87" spans="1:54" ht="30" hidden="1" customHeight="1" x14ac:dyDescent="0.2">
      <c r="A87" s="5"/>
      <c r="B87" s="7"/>
      <c r="C87" s="45" t="s">
        <v>191</v>
      </c>
      <c r="D87" s="31" t="s">
        <v>242</v>
      </c>
      <c r="E87" s="7"/>
      <c r="F87" s="4"/>
      <c r="G87" s="29">
        <v>2006</v>
      </c>
      <c r="H87" s="159"/>
      <c r="I87" s="4"/>
      <c r="J87" s="4"/>
      <c r="K87" s="4"/>
      <c r="L87" s="4"/>
      <c r="M87" s="31" t="s">
        <v>81</v>
      </c>
      <c r="N87" s="56">
        <v>420000</v>
      </c>
      <c r="O87" s="159"/>
      <c r="P87" s="31" t="s">
        <v>271</v>
      </c>
      <c r="Q87" s="7"/>
      <c r="R87" s="31" t="s">
        <v>198</v>
      </c>
      <c r="S87" s="140"/>
      <c r="T87" s="140"/>
      <c r="U87" s="140"/>
      <c r="V87" s="140"/>
      <c r="W87" s="140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1" t="s">
        <v>81</v>
      </c>
      <c r="AP87" s="29">
        <v>2006</v>
      </c>
      <c r="AQ87" s="14"/>
      <c r="AR87" s="14"/>
      <c r="AS87" s="14"/>
      <c r="AT87" s="56">
        <v>420000</v>
      </c>
      <c r="AU87" s="168" t="s">
        <v>421</v>
      </c>
      <c r="AV87" s="178" t="s">
        <v>72</v>
      </c>
      <c r="AW87" s="168" t="s">
        <v>647</v>
      </c>
      <c r="AX87" s="159"/>
      <c r="AY87" s="159"/>
      <c r="AZ87" s="159"/>
      <c r="BA87" s="159"/>
      <c r="BB87" s="159"/>
    </row>
    <row r="88" spans="1:54" ht="30" hidden="1" customHeight="1" x14ac:dyDescent="0.2">
      <c r="A88" s="5"/>
      <c r="B88" s="7"/>
      <c r="C88" s="46" t="s">
        <v>195</v>
      </c>
      <c r="D88" s="29" t="s">
        <v>196</v>
      </c>
      <c r="E88" s="7"/>
      <c r="F88" s="4"/>
      <c r="G88" s="29">
        <v>2006</v>
      </c>
      <c r="H88" s="159"/>
      <c r="I88" s="4"/>
      <c r="J88" s="4"/>
      <c r="K88" s="4"/>
      <c r="L88" s="4"/>
      <c r="M88" s="29" t="s">
        <v>81</v>
      </c>
      <c r="N88" s="57">
        <v>937500</v>
      </c>
      <c r="O88" s="159"/>
      <c r="P88" s="29" t="s">
        <v>230</v>
      </c>
      <c r="Q88" s="7"/>
      <c r="R88" s="29" t="s">
        <v>198</v>
      </c>
      <c r="S88" s="140"/>
      <c r="T88" s="140"/>
      <c r="U88" s="140"/>
      <c r="V88" s="140"/>
      <c r="W88" s="140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29" t="s">
        <v>81</v>
      </c>
      <c r="AP88" s="29">
        <v>2006</v>
      </c>
      <c r="AQ88" s="14"/>
      <c r="AR88" s="14"/>
      <c r="AS88" s="14"/>
      <c r="AT88" s="57">
        <v>937500</v>
      </c>
      <c r="AU88" s="168" t="s">
        <v>421</v>
      </c>
      <c r="AV88" s="178" t="s">
        <v>72</v>
      </c>
      <c r="AW88" s="168" t="s">
        <v>647</v>
      </c>
      <c r="AX88" s="159"/>
      <c r="AY88" s="159"/>
      <c r="AZ88" s="159"/>
      <c r="BA88" s="159"/>
      <c r="BB88" s="159"/>
    </row>
    <row r="89" spans="1:54" ht="30" hidden="1" customHeight="1" x14ac:dyDescent="0.2">
      <c r="A89" s="5"/>
      <c r="B89" s="7"/>
      <c r="C89" s="45" t="s">
        <v>195</v>
      </c>
      <c r="D89" s="31" t="s">
        <v>242</v>
      </c>
      <c r="E89" s="7"/>
      <c r="F89" s="4"/>
      <c r="G89" s="29">
        <v>2005</v>
      </c>
      <c r="H89" s="159"/>
      <c r="I89" s="4"/>
      <c r="J89" s="4"/>
      <c r="K89" s="4"/>
      <c r="L89" s="4"/>
      <c r="M89" s="31" t="s">
        <v>81</v>
      </c>
      <c r="N89" s="56">
        <v>1050000</v>
      </c>
      <c r="O89" s="159"/>
      <c r="P89" s="31" t="s">
        <v>230</v>
      </c>
      <c r="Q89" s="7"/>
      <c r="R89" s="31" t="s">
        <v>198</v>
      </c>
      <c r="S89" s="140"/>
      <c r="T89" s="140"/>
      <c r="U89" s="140"/>
      <c r="V89" s="140"/>
      <c r="W89" s="140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1" t="s">
        <v>81</v>
      </c>
      <c r="AP89" s="29">
        <v>2005</v>
      </c>
      <c r="AQ89" s="14"/>
      <c r="AR89" s="14"/>
      <c r="AS89" s="14"/>
      <c r="AT89" s="56">
        <v>1050000</v>
      </c>
      <c r="AU89" s="168" t="s">
        <v>421</v>
      </c>
      <c r="AV89" s="178" t="s">
        <v>72</v>
      </c>
      <c r="AW89" s="168" t="s">
        <v>647</v>
      </c>
      <c r="AX89" s="159"/>
      <c r="AY89" s="159"/>
      <c r="AZ89" s="159"/>
      <c r="BA89" s="159"/>
      <c r="BB89" s="159"/>
    </row>
    <row r="90" spans="1:54" ht="30" hidden="1" customHeight="1" x14ac:dyDescent="0.2">
      <c r="A90" s="5"/>
      <c r="B90" s="7"/>
      <c r="C90" s="46" t="s">
        <v>187</v>
      </c>
      <c r="D90" s="29" t="s">
        <v>188</v>
      </c>
      <c r="E90" s="7"/>
      <c r="F90" s="4"/>
      <c r="G90" s="29">
        <v>2004</v>
      </c>
      <c r="H90" s="159"/>
      <c r="I90" s="4"/>
      <c r="J90" s="4"/>
      <c r="K90" s="4"/>
      <c r="L90" s="4"/>
      <c r="M90" s="29" t="s">
        <v>81</v>
      </c>
      <c r="N90" s="57">
        <v>1105000</v>
      </c>
      <c r="O90" s="159"/>
      <c r="P90" s="29" t="s">
        <v>272</v>
      </c>
      <c r="Q90" s="7"/>
      <c r="R90" s="29" t="s">
        <v>190</v>
      </c>
      <c r="S90" s="140"/>
      <c r="T90" s="140"/>
      <c r="U90" s="140"/>
      <c r="V90" s="140"/>
      <c r="W90" s="140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29" t="s">
        <v>81</v>
      </c>
      <c r="AP90" s="29">
        <v>2004</v>
      </c>
      <c r="AQ90" s="14"/>
      <c r="AR90" s="14"/>
      <c r="AS90" s="14"/>
      <c r="AT90" s="57">
        <v>1105000</v>
      </c>
      <c r="AU90" s="168" t="s">
        <v>421</v>
      </c>
      <c r="AV90" s="178" t="s">
        <v>72</v>
      </c>
      <c r="AW90" s="168" t="s">
        <v>652</v>
      </c>
      <c r="AX90" s="159"/>
      <c r="AY90" s="159"/>
      <c r="AZ90" s="159"/>
      <c r="BA90" s="159"/>
      <c r="BB90" s="159"/>
    </row>
    <row r="91" spans="1:54" ht="30" hidden="1" customHeight="1" x14ac:dyDescent="0.2">
      <c r="A91" s="5"/>
      <c r="B91" s="7"/>
      <c r="C91" s="45" t="s">
        <v>274</v>
      </c>
      <c r="D91" s="31" t="s">
        <v>275</v>
      </c>
      <c r="E91" s="7"/>
      <c r="F91" s="4"/>
      <c r="G91" s="29">
        <v>2006</v>
      </c>
      <c r="H91" s="159"/>
      <c r="I91" s="4"/>
      <c r="J91" s="4"/>
      <c r="K91" s="4"/>
      <c r="L91" s="4"/>
      <c r="M91" s="31" t="s">
        <v>81</v>
      </c>
      <c r="N91" s="56">
        <v>70000</v>
      </c>
      <c r="O91" s="159"/>
      <c r="P91" s="31" t="s">
        <v>197</v>
      </c>
      <c r="Q91" s="7"/>
      <c r="R91" s="31" t="s">
        <v>276</v>
      </c>
      <c r="S91" s="140"/>
      <c r="T91" s="140"/>
      <c r="U91" s="140"/>
      <c r="V91" s="140"/>
      <c r="W91" s="140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1" t="s">
        <v>81</v>
      </c>
      <c r="AP91" s="29">
        <v>2006</v>
      </c>
      <c r="AQ91" s="14"/>
      <c r="AR91" s="14"/>
      <c r="AS91" s="14"/>
      <c r="AT91" s="56">
        <v>70000</v>
      </c>
      <c r="AU91" s="168" t="s">
        <v>421</v>
      </c>
      <c r="AV91" s="178" t="s">
        <v>72</v>
      </c>
      <c r="AW91" s="168" t="s">
        <v>647</v>
      </c>
      <c r="AX91" s="159"/>
      <c r="AY91" s="159"/>
      <c r="AZ91" s="159"/>
      <c r="BA91" s="159"/>
      <c r="BB91" s="159"/>
    </row>
    <row r="92" spans="1:54" ht="30" hidden="1" customHeight="1" x14ac:dyDescent="0.2">
      <c r="A92" s="5"/>
      <c r="B92" s="7"/>
      <c r="C92" s="45" t="s">
        <v>191</v>
      </c>
      <c r="D92" s="31" t="s">
        <v>192</v>
      </c>
      <c r="E92" s="7"/>
      <c r="F92" s="4"/>
      <c r="G92" s="29">
        <v>2006</v>
      </c>
      <c r="H92" s="159"/>
      <c r="I92" s="4"/>
      <c r="J92" s="4"/>
      <c r="K92" s="4"/>
      <c r="L92" s="4"/>
      <c r="M92" s="31" t="s">
        <v>81</v>
      </c>
      <c r="N92" s="56">
        <v>420000</v>
      </c>
      <c r="O92" s="159"/>
      <c r="P92" s="31" t="s">
        <v>212</v>
      </c>
      <c r="Q92" s="7"/>
      <c r="R92" s="31" t="s">
        <v>198</v>
      </c>
      <c r="S92" s="140"/>
      <c r="T92" s="140"/>
      <c r="U92" s="140"/>
      <c r="V92" s="140"/>
      <c r="W92" s="140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1" t="s">
        <v>81</v>
      </c>
      <c r="AP92" s="29">
        <v>2006</v>
      </c>
      <c r="AQ92" s="14"/>
      <c r="AR92" s="14"/>
      <c r="AS92" s="14"/>
      <c r="AT92" s="56">
        <v>420000</v>
      </c>
      <c r="AU92" s="168" t="s">
        <v>421</v>
      </c>
      <c r="AV92" s="178" t="s">
        <v>72</v>
      </c>
      <c r="AW92" s="168" t="s">
        <v>647</v>
      </c>
      <c r="AX92" s="159"/>
      <c r="AY92" s="159"/>
      <c r="AZ92" s="159"/>
      <c r="BA92" s="159"/>
      <c r="BB92" s="159"/>
    </row>
    <row r="93" spans="1:54" ht="30" hidden="1" customHeight="1" x14ac:dyDescent="0.2">
      <c r="A93" s="5"/>
      <c r="B93" s="7"/>
      <c r="C93" s="45" t="s">
        <v>264</v>
      </c>
      <c r="D93" s="31" t="s">
        <v>188</v>
      </c>
      <c r="E93" s="7"/>
      <c r="F93" s="4"/>
      <c r="G93" s="29">
        <v>2005</v>
      </c>
      <c r="H93" s="159"/>
      <c r="I93" s="4"/>
      <c r="J93" s="4"/>
      <c r="K93" s="4"/>
      <c r="L93" s="4"/>
      <c r="M93" s="31" t="s">
        <v>81</v>
      </c>
      <c r="N93" s="56">
        <v>750000</v>
      </c>
      <c r="O93" s="159"/>
      <c r="P93" s="31" t="s">
        <v>197</v>
      </c>
      <c r="Q93" s="7"/>
      <c r="R93" s="31" t="s">
        <v>217</v>
      </c>
      <c r="S93" s="140"/>
      <c r="T93" s="140"/>
      <c r="U93" s="140"/>
      <c r="V93" s="140"/>
      <c r="W93" s="140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1" t="s">
        <v>81</v>
      </c>
      <c r="AP93" s="29">
        <v>2005</v>
      </c>
      <c r="AQ93" s="14"/>
      <c r="AR93" s="14"/>
      <c r="AS93" s="14"/>
      <c r="AT93" s="56">
        <v>750000</v>
      </c>
      <c r="AU93" s="168" t="s">
        <v>421</v>
      </c>
      <c r="AV93" s="178" t="s">
        <v>72</v>
      </c>
      <c r="AW93" s="168" t="s">
        <v>652</v>
      </c>
      <c r="AX93" s="159"/>
      <c r="AY93" s="159"/>
      <c r="AZ93" s="159"/>
      <c r="BA93" s="159"/>
      <c r="BB93" s="159"/>
    </row>
    <row r="94" spans="1:54" ht="30" hidden="1" customHeight="1" x14ac:dyDescent="0.2">
      <c r="A94" s="5"/>
      <c r="B94" s="7"/>
      <c r="C94" s="46" t="s">
        <v>251</v>
      </c>
      <c r="D94" s="29" t="s">
        <v>252</v>
      </c>
      <c r="E94" s="7"/>
      <c r="F94" s="4"/>
      <c r="G94" s="29">
        <v>2003</v>
      </c>
      <c r="H94" s="159"/>
      <c r="I94" s="4"/>
      <c r="J94" s="4"/>
      <c r="K94" s="4"/>
      <c r="L94" s="4"/>
      <c r="M94" s="29" t="s">
        <v>81</v>
      </c>
      <c r="N94" s="57">
        <v>260000</v>
      </c>
      <c r="O94" s="159"/>
      <c r="P94" s="29" t="s">
        <v>253</v>
      </c>
      <c r="Q94" s="7"/>
      <c r="R94" s="29" t="s">
        <v>254</v>
      </c>
      <c r="S94" s="140"/>
      <c r="T94" s="140"/>
      <c r="U94" s="140"/>
      <c r="V94" s="140"/>
      <c r="W94" s="140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29" t="s">
        <v>81</v>
      </c>
      <c r="AP94" s="29">
        <v>2003</v>
      </c>
      <c r="AQ94" s="14"/>
      <c r="AR94" s="14"/>
      <c r="AS94" s="14"/>
      <c r="AT94" s="57">
        <v>260000</v>
      </c>
      <c r="AU94" s="168" t="s">
        <v>421</v>
      </c>
      <c r="AV94" s="178" t="s">
        <v>72</v>
      </c>
      <c r="AW94" s="168" t="s">
        <v>647</v>
      </c>
      <c r="AX94" s="159"/>
      <c r="AY94" s="159"/>
      <c r="AZ94" s="159"/>
      <c r="BA94" s="159"/>
      <c r="BB94" s="159"/>
    </row>
    <row r="95" spans="1:54" ht="30" hidden="1" customHeight="1" x14ac:dyDescent="0.2">
      <c r="A95" s="5"/>
      <c r="B95" s="7"/>
      <c r="C95" s="46" t="s">
        <v>244</v>
      </c>
      <c r="D95" s="29" t="s">
        <v>245</v>
      </c>
      <c r="E95" s="7"/>
      <c r="F95" s="4"/>
      <c r="G95" s="29">
        <v>2001</v>
      </c>
      <c r="H95" s="159"/>
      <c r="I95" s="4"/>
      <c r="J95" s="4"/>
      <c r="K95" s="4"/>
      <c r="L95" s="4"/>
      <c r="M95" s="29" t="s">
        <v>81</v>
      </c>
      <c r="N95" s="57">
        <v>1787500</v>
      </c>
      <c r="O95" s="159"/>
      <c r="P95" s="29" t="s">
        <v>197</v>
      </c>
      <c r="Q95" s="7"/>
      <c r="R95" s="29" t="s">
        <v>279</v>
      </c>
      <c r="S95" s="140"/>
      <c r="T95" s="140"/>
      <c r="U95" s="140"/>
      <c r="V95" s="140"/>
      <c r="W95" s="140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29" t="s">
        <v>81</v>
      </c>
      <c r="AP95" s="29">
        <v>2001</v>
      </c>
      <c r="AQ95" s="14"/>
      <c r="AR95" s="14"/>
      <c r="AS95" s="14"/>
      <c r="AT95" s="57">
        <v>1787500</v>
      </c>
      <c r="AU95" s="168" t="s">
        <v>421</v>
      </c>
      <c r="AV95" s="178" t="s">
        <v>72</v>
      </c>
      <c r="AW95" s="168" t="s">
        <v>645</v>
      </c>
      <c r="AX95" s="159"/>
      <c r="AY95" s="159"/>
      <c r="AZ95" s="159"/>
      <c r="BA95" s="159"/>
      <c r="BB95" s="159"/>
    </row>
    <row r="96" spans="1:54" ht="30" hidden="1" customHeight="1" x14ac:dyDescent="0.2">
      <c r="A96" s="5"/>
      <c r="B96" s="7"/>
      <c r="C96" s="45" t="s">
        <v>199</v>
      </c>
      <c r="D96" s="31" t="s">
        <v>216</v>
      </c>
      <c r="E96" s="7"/>
      <c r="F96" s="4"/>
      <c r="G96" s="29">
        <v>2006</v>
      </c>
      <c r="H96" s="159"/>
      <c r="I96" s="4"/>
      <c r="J96" s="4"/>
      <c r="K96" s="4"/>
      <c r="L96" s="4"/>
      <c r="M96" s="31" t="s">
        <v>81</v>
      </c>
      <c r="N96" s="56">
        <v>320000</v>
      </c>
      <c r="O96" s="159"/>
      <c r="P96" s="31" t="s">
        <v>218</v>
      </c>
      <c r="Q96" s="7"/>
      <c r="R96" s="31" t="s">
        <v>219</v>
      </c>
      <c r="S96" s="140"/>
      <c r="T96" s="140"/>
      <c r="U96" s="140"/>
      <c r="V96" s="140"/>
      <c r="W96" s="140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1" t="s">
        <v>81</v>
      </c>
      <c r="AP96" s="29">
        <v>2006</v>
      </c>
      <c r="AQ96" s="14"/>
      <c r="AR96" s="14"/>
      <c r="AS96" s="14"/>
      <c r="AT96" s="56">
        <v>320000</v>
      </c>
      <c r="AU96" s="168" t="s">
        <v>421</v>
      </c>
      <c r="AV96" s="178" t="s">
        <v>72</v>
      </c>
      <c r="AW96" s="168" t="s">
        <v>645</v>
      </c>
      <c r="AX96" s="159"/>
      <c r="AY96" s="159"/>
      <c r="AZ96" s="159"/>
      <c r="BA96" s="159"/>
      <c r="BB96" s="159"/>
    </row>
    <row r="97" spans="1:54" ht="30" hidden="1" customHeight="1" x14ac:dyDescent="0.2">
      <c r="A97" s="5"/>
      <c r="B97" s="7"/>
      <c r="C97" s="46" t="s">
        <v>264</v>
      </c>
      <c r="D97" s="29" t="s">
        <v>188</v>
      </c>
      <c r="E97" s="7"/>
      <c r="F97" s="4"/>
      <c r="G97" s="29">
        <v>2005</v>
      </c>
      <c r="H97" s="159"/>
      <c r="I97" s="4"/>
      <c r="J97" s="4"/>
      <c r="K97" s="4"/>
      <c r="L97" s="4"/>
      <c r="M97" s="29" t="s">
        <v>81</v>
      </c>
      <c r="N97" s="57">
        <v>600000</v>
      </c>
      <c r="O97" s="159"/>
      <c r="P97" s="29" t="s">
        <v>197</v>
      </c>
      <c r="Q97" s="7"/>
      <c r="R97" s="29" t="s">
        <v>217</v>
      </c>
      <c r="S97" s="140"/>
      <c r="T97" s="140"/>
      <c r="U97" s="140"/>
      <c r="V97" s="140"/>
      <c r="W97" s="140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29" t="s">
        <v>81</v>
      </c>
      <c r="AP97" s="29">
        <v>2005</v>
      </c>
      <c r="AQ97" s="14"/>
      <c r="AR97" s="14"/>
      <c r="AS97" s="14"/>
      <c r="AT97" s="57">
        <v>600000</v>
      </c>
      <c r="AU97" s="168" t="s">
        <v>421</v>
      </c>
      <c r="AV97" s="178" t="s">
        <v>72</v>
      </c>
      <c r="AW97" s="168" t="s">
        <v>647</v>
      </c>
      <c r="AX97" s="159"/>
      <c r="AY97" s="159"/>
      <c r="AZ97" s="159"/>
      <c r="BA97" s="159"/>
      <c r="BB97" s="159"/>
    </row>
    <row r="98" spans="1:54" ht="30" hidden="1" customHeight="1" x14ac:dyDescent="0.2">
      <c r="A98" s="5"/>
      <c r="B98" s="7"/>
      <c r="C98" s="45" t="s">
        <v>244</v>
      </c>
      <c r="D98" s="31" t="s">
        <v>188</v>
      </c>
      <c r="E98" s="7"/>
      <c r="F98" s="4"/>
      <c r="G98" s="29">
        <v>2005</v>
      </c>
      <c r="H98" s="159"/>
      <c r="I98" s="4"/>
      <c r="J98" s="4"/>
      <c r="K98" s="4"/>
      <c r="L98" s="4"/>
      <c r="M98" s="31" t="s">
        <v>81</v>
      </c>
      <c r="N98" s="56">
        <v>770000</v>
      </c>
      <c r="O98" s="159"/>
      <c r="P98" s="31" t="s">
        <v>197</v>
      </c>
      <c r="Q98" s="7"/>
      <c r="R98" s="31" t="s">
        <v>229</v>
      </c>
      <c r="S98" s="140"/>
      <c r="T98" s="140"/>
      <c r="U98" s="140"/>
      <c r="V98" s="140"/>
      <c r="W98" s="140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1" t="s">
        <v>81</v>
      </c>
      <c r="AP98" s="29">
        <v>2005</v>
      </c>
      <c r="AQ98" s="14"/>
      <c r="AR98" s="14"/>
      <c r="AS98" s="14"/>
      <c r="AT98" s="56">
        <v>770000</v>
      </c>
      <c r="AU98" s="168" t="s">
        <v>421</v>
      </c>
      <c r="AV98" s="178" t="s">
        <v>72</v>
      </c>
      <c r="AW98" s="168" t="s">
        <v>647</v>
      </c>
      <c r="AX98" s="159"/>
      <c r="AY98" s="159"/>
      <c r="AZ98" s="159"/>
      <c r="BA98" s="159"/>
      <c r="BB98" s="159"/>
    </row>
    <row r="99" spans="1:54" ht="30" hidden="1" customHeight="1" x14ac:dyDescent="0.2">
      <c r="A99" s="5"/>
      <c r="B99" s="7"/>
      <c r="C99" s="46" t="s">
        <v>195</v>
      </c>
      <c r="D99" s="29" t="s">
        <v>242</v>
      </c>
      <c r="E99" s="7"/>
      <c r="F99" s="4"/>
      <c r="G99" s="29">
        <v>2006</v>
      </c>
      <c r="H99" s="159"/>
      <c r="I99" s="4"/>
      <c r="J99" s="4"/>
      <c r="K99" s="4"/>
      <c r="L99" s="4"/>
      <c r="M99" s="29" t="s">
        <v>81</v>
      </c>
      <c r="N99" s="57">
        <v>600000</v>
      </c>
      <c r="O99" s="159"/>
      <c r="P99" s="29" t="s">
        <v>230</v>
      </c>
      <c r="Q99" s="7"/>
      <c r="R99" s="29" t="s">
        <v>198</v>
      </c>
      <c r="S99" s="140"/>
      <c r="T99" s="140"/>
      <c r="U99" s="140"/>
      <c r="V99" s="140"/>
      <c r="W99" s="140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29" t="s">
        <v>81</v>
      </c>
      <c r="AP99" s="29">
        <v>2006</v>
      </c>
      <c r="AQ99" s="14"/>
      <c r="AR99" s="14"/>
      <c r="AS99" s="14"/>
      <c r="AT99" s="57">
        <v>600000</v>
      </c>
      <c r="AU99" s="168" t="s">
        <v>421</v>
      </c>
      <c r="AV99" s="178" t="s">
        <v>72</v>
      </c>
      <c r="AW99" s="168" t="s">
        <v>698</v>
      </c>
      <c r="AX99" s="159"/>
      <c r="AY99" s="159"/>
      <c r="AZ99" s="159"/>
      <c r="BA99" s="159"/>
      <c r="BB99" s="159"/>
    </row>
    <row r="100" spans="1:54" ht="30" hidden="1" customHeight="1" x14ac:dyDescent="0.2">
      <c r="A100" s="5"/>
      <c r="B100" s="7"/>
      <c r="C100" s="45" t="s">
        <v>191</v>
      </c>
      <c r="D100" s="31" t="s">
        <v>242</v>
      </c>
      <c r="E100" s="7"/>
      <c r="F100" s="4"/>
      <c r="G100" s="29">
        <v>2006</v>
      </c>
      <c r="H100" s="159"/>
      <c r="I100" s="4"/>
      <c r="J100" s="4"/>
      <c r="K100" s="4"/>
      <c r="L100" s="4"/>
      <c r="M100" s="31" t="s">
        <v>81</v>
      </c>
      <c r="N100" s="56">
        <v>750000</v>
      </c>
      <c r="O100" s="159"/>
      <c r="P100" s="31" t="s">
        <v>271</v>
      </c>
      <c r="Q100" s="7"/>
      <c r="R100" s="31" t="s">
        <v>198</v>
      </c>
      <c r="S100" s="140"/>
      <c r="T100" s="140"/>
      <c r="U100" s="140"/>
      <c r="V100" s="140"/>
      <c r="W100" s="140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1" t="s">
        <v>81</v>
      </c>
      <c r="AP100" s="29">
        <v>2006</v>
      </c>
      <c r="AQ100" s="14"/>
      <c r="AR100" s="14"/>
      <c r="AS100" s="14"/>
      <c r="AT100" s="56">
        <v>750000</v>
      </c>
      <c r="AU100" s="168" t="s">
        <v>421</v>
      </c>
      <c r="AV100" s="178" t="s">
        <v>72</v>
      </c>
      <c r="AW100" s="168" t="s">
        <v>647</v>
      </c>
      <c r="AX100" s="159"/>
      <c r="AY100" s="159"/>
      <c r="AZ100" s="159"/>
      <c r="BA100" s="159"/>
      <c r="BB100" s="159"/>
    </row>
    <row r="101" spans="1:54" ht="30" hidden="1" customHeight="1" x14ac:dyDescent="0.2">
      <c r="A101" s="5"/>
      <c r="B101" s="7"/>
      <c r="C101" s="46" t="s">
        <v>187</v>
      </c>
      <c r="D101" s="29" t="s">
        <v>188</v>
      </c>
      <c r="E101" s="7"/>
      <c r="F101" s="4"/>
      <c r="G101" s="29">
        <v>2006</v>
      </c>
      <c r="H101" s="159"/>
      <c r="I101" s="4"/>
      <c r="J101" s="4"/>
      <c r="K101" s="4"/>
      <c r="L101" s="4"/>
      <c r="M101" s="29" t="s">
        <v>81</v>
      </c>
      <c r="N101" s="57">
        <v>2100000</v>
      </c>
      <c r="O101" s="159"/>
      <c r="P101" s="29" t="s">
        <v>285</v>
      </c>
      <c r="Q101" s="7"/>
      <c r="R101" s="29" t="s">
        <v>190</v>
      </c>
      <c r="S101" s="140"/>
      <c r="T101" s="140"/>
      <c r="U101" s="140"/>
      <c r="V101" s="140"/>
      <c r="W101" s="140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29" t="s">
        <v>81</v>
      </c>
      <c r="AP101" s="29">
        <v>2006</v>
      </c>
      <c r="AQ101" s="14"/>
      <c r="AR101" s="14"/>
      <c r="AS101" s="14"/>
      <c r="AT101" s="57">
        <v>2100000</v>
      </c>
      <c r="AU101" s="168" t="s">
        <v>421</v>
      </c>
      <c r="AV101" s="178" t="s">
        <v>72</v>
      </c>
      <c r="AW101" s="168" t="s">
        <v>647</v>
      </c>
      <c r="AX101" s="159"/>
      <c r="AY101" s="159"/>
      <c r="AZ101" s="159"/>
      <c r="BA101" s="159"/>
      <c r="BB101" s="159"/>
    </row>
    <row r="102" spans="1:54" ht="30" hidden="1" customHeight="1" x14ac:dyDescent="0.2">
      <c r="A102" s="5"/>
      <c r="B102" s="7"/>
      <c r="C102" s="46" t="s">
        <v>286</v>
      </c>
      <c r="D102" s="29" t="s">
        <v>287</v>
      </c>
      <c r="E102" s="7"/>
      <c r="F102" s="4"/>
      <c r="G102" s="29">
        <v>2006</v>
      </c>
      <c r="H102" s="159"/>
      <c r="I102" s="4"/>
      <c r="J102" s="4"/>
      <c r="K102" s="4"/>
      <c r="L102" s="4"/>
      <c r="M102" s="29" t="s">
        <v>81</v>
      </c>
      <c r="N102" s="57">
        <v>5625000</v>
      </c>
      <c r="O102" s="159"/>
      <c r="P102" s="29" t="s">
        <v>288</v>
      </c>
      <c r="Q102" s="7"/>
      <c r="R102" s="29" t="s">
        <v>211</v>
      </c>
      <c r="S102" s="140"/>
      <c r="T102" s="140"/>
      <c r="U102" s="140"/>
      <c r="V102" s="140"/>
      <c r="W102" s="140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29" t="s">
        <v>81</v>
      </c>
      <c r="AP102" s="29">
        <v>2006</v>
      </c>
      <c r="AQ102" s="14"/>
      <c r="AR102" s="14"/>
      <c r="AS102" s="14"/>
      <c r="AT102" s="57">
        <v>5625000</v>
      </c>
      <c r="AU102" s="168" t="s">
        <v>421</v>
      </c>
      <c r="AV102" s="178" t="s">
        <v>72</v>
      </c>
      <c r="AW102" s="168" t="s">
        <v>647</v>
      </c>
      <c r="AX102" s="159"/>
      <c r="AY102" s="159"/>
      <c r="AZ102" s="159"/>
      <c r="BA102" s="159"/>
      <c r="BB102" s="159"/>
    </row>
    <row r="103" spans="1:54" ht="30" hidden="1" customHeight="1" x14ac:dyDescent="0.2">
      <c r="A103" s="5"/>
      <c r="B103" s="7"/>
      <c r="C103" s="46" t="s">
        <v>195</v>
      </c>
      <c r="D103" s="29" t="s">
        <v>297</v>
      </c>
      <c r="E103" s="7"/>
      <c r="F103" s="4"/>
      <c r="G103" s="29">
        <v>2006</v>
      </c>
      <c r="H103" s="159"/>
      <c r="I103" s="4"/>
      <c r="J103" s="4"/>
      <c r="K103" s="4"/>
      <c r="L103" s="4"/>
      <c r="M103" s="29" t="s">
        <v>81</v>
      </c>
      <c r="N103" s="57">
        <v>600000</v>
      </c>
      <c r="O103" s="159"/>
      <c r="P103" s="29" t="s">
        <v>259</v>
      </c>
      <c r="Q103" s="7"/>
      <c r="R103" s="29" t="s">
        <v>198</v>
      </c>
      <c r="S103" s="140"/>
      <c r="T103" s="140"/>
      <c r="U103" s="140"/>
      <c r="V103" s="140"/>
      <c r="W103" s="140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29" t="s">
        <v>81</v>
      </c>
      <c r="AP103" s="29">
        <v>2006</v>
      </c>
      <c r="AQ103" s="14"/>
      <c r="AR103" s="14"/>
      <c r="AS103" s="14"/>
      <c r="AT103" s="57">
        <v>600000</v>
      </c>
      <c r="AU103" s="168" t="s">
        <v>421</v>
      </c>
      <c r="AV103" s="178" t="s">
        <v>72</v>
      </c>
      <c r="AW103" s="168" t="s">
        <v>698</v>
      </c>
      <c r="AX103" s="159"/>
      <c r="AY103" s="159"/>
      <c r="AZ103" s="159"/>
      <c r="BA103" s="159"/>
      <c r="BB103" s="159"/>
    </row>
    <row r="104" spans="1:54" ht="30" hidden="1" customHeight="1" x14ac:dyDescent="0.2">
      <c r="A104" s="5"/>
      <c r="B104" s="7"/>
      <c r="C104" s="46" t="s">
        <v>298</v>
      </c>
      <c r="D104" s="29" t="s">
        <v>209</v>
      </c>
      <c r="E104" s="7"/>
      <c r="F104" s="4"/>
      <c r="G104" s="29">
        <v>2001</v>
      </c>
      <c r="H104" s="159"/>
      <c r="I104" s="4"/>
      <c r="J104" s="4"/>
      <c r="K104" s="4"/>
      <c r="L104" s="4"/>
      <c r="M104" s="29" t="s">
        <v>81</v>
      </c>
      <c r="N104" s="57">
        <v>0</v>
      </c>
      <c r="O104" s="159"/>
      <c r="P104" s="29" t="s">
        <v>210</v>
      </c>
      <c r="Q104" s="7"/>
      <c r="R104" s="29" t="s">
        <v>211</v>
      </c>
      <c r="S104" s="140"/>
      <c r="T104" s="140"/>
      <c r="U104" s="140"/>
      <c r="V104" s="140"/>
      <c r="W104" s="140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29" t="s">
        <v>81</v>
      </c>
      <c r="AP104" s="29">
        <v>2001</v>
      </c>
      <c r="AQ104" s="14"/>
      <c r="AR104" s="14"/>
      <c r="AS104" s="14"/>
      <c r="AT104" s="57">
        <v>0</v>
      </c>
      <c r="AU104" s="168" t="s">
        <v>465</v>
      </c>
      <c r="AV104" s="178" t="s">
        <v>72</v>
      </c>
      <c r="AW104" s="168" t="s">
        <v>638</v>
      </c>
      <c r="AX104" s="159"/>
      <c r="AY104" s="159"/>
      <c r="AZ104" s="159"/>
      <c r="BA104" s="159"/>
      <c r="BB104" s="159"/>
    </row>
    <row r="105" spans="1:54" ht="30" hidden="1" customHeight="1" x14ac:dyDescent="0.2">
      <c r="A105" s="5"/>
      <c r="B105" s="7"/>
      <c r="C105" s="46" t="s">
        <v>298</v>
      </c>
      <c r="D105" s="29" t="s">
        <v>209</v>
      </c>
      <c r="E105" s="7"/>
      <c r="F105" s="4"/>
      <c r="G105" s="29">
        <v>2001</v>
      </c>
      <c r="H105" s="159"/>
      <c r="I105" s="4"/>
      <c r="J105" s="4"/>
      <c r="K105" s="4"/>
      <c r="L105" s="4"/>
      <c r="M105" s="29" t="s">
        <v>81</v>
      </c>
      <c r="N105" s="57">
        <v>0</v>
      </c>
      <c r="O105" s="159"/>
      <c r="P105" s="29" t="s">
        <v>210</v>
      </c>
      <c r="Q105" s="7"/>
      <c r="R105" s="29" t="s">
        <v>211</v>
      </c>
      <c r="S105" s="140"/>
      <c r="T105" s="140"/>
      <c r="U105" s="140"/>
      <c r="V105" s="140"/>
      <c r="W105" s="140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29" t="s">
        <v>81</v>
      </c>
      <c r="AP105" s="29">
        <v>2001</v>
      </c>
      <c r="AQ105" s="14"/>
      <c r="AR105" s="14"/>
      <c r="AS105" s="14"/>
      <c r="AT105" s="57">
        <v>0</v>
      </c>
      <c r="AU105" s="168" t="s">
        <v>465</v>
      </c>
      <c r="AV105" s="178" t="s">
        <v>72</v>
      </c>
      <c r="AW105" s="168" t="s">
        <v>645</v>
      </c>
      <c r="AX105" s="159"/>
      <c r="AY105" s="159"/>
      <c r="AZ105" s="159"/>
      <c r="BA105" s="159"/>
      <c r="BB105" s="159"/>
    </row>
    <row r="106" spans="1:54" ht="30" hidden="1" customHeight="1" x14ac:dyDescent="0.2">
      <c r="A106" s="5"/>
      <c r="B106" s="7"/>
      <c r="C106" s="45" t="s">
        <v>298</v>
      </c>
      <c r="D106" s="31" t="s">
        <v>209</v>
      </c>
      <c r="E106" s="7"/>
      <c r="F106" s="4"/>
      <c r="G106" s="29">
        <v>2002</v>
      </c>
      <c r="H106" s="159"/>
      <c r="I106" s="4"/>
      <c r="J106" s="4"/>
      <c r="K106" s="4"/>
      <c r="L106" s="4"/>
      <c r="M106" s="31" t="s">
        <v>81</v>
      </c>
      <c r="N106" s="56">
        <v>0</v>
      </c>
      <c r="O106" s="159"/>
      <c r="P106" s="31" t="s">
        <v>210</v>
      </c>
      <c r="Q106" s="7"/>
      <c r="R106" s="31" t="s">
        <v>211</v>
      </c>
      <c r="S106" s="140"/>
      <c r="T106" s="140"/>
      <c r="U106" s="140"/>
      <c r="V106" s="140"/>
      <c r="W106" s="140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1" t="s">
        <v>81</v>
      </c>
      <c r="AP106" s="29">
        <v>2002</v>
      </c>
      <c r="AQ106" s="14"/>
      <c r="AR106" s="14"/>
      <c r="AS106" s="14"/>
      <c r="AT106" s="56">
        <v>0</v>
      </c>
      <c r="AU106" s="168" t="s">
        <v>465</v>
      </c>
      <c r="AV106" s="178" t="s">
        <v>72</v>
      </c>
      <c r="AW106" s="168" t="s">
        <v>695</v>
      </c>
      <c r="AX106" s="159"/>
      <c r="AY106" s="159"/>
      <c r="AZ106" s="159"/>
      <c r="BA106" s="159"/>
      <c r="BB106" s="159"/>
    </row>
    <row r="107" spans="1:54" ht="30" hidden="1" customHeight="1" x14ac:dyDescent="0.2">
      <c r="A107" s="5"/>
      <c r="B107" s="7"/>
      <c r="C107" s="47" t="s">
        <v>304</v>
      </c>
      <c r="D107" s="52" t="s">
        <v>305</v>
      </c>
      <c r="E107" s="7"/>
      <c r="F107" s="4"/>
      <c r="G107" s="52">
        <v>2002</v>
      </c>
      <c r="H107" s="159"/>
      <c r="I107" s="4"/>
      <c r="J107" s="4"/>
      <c r="K107" s="4"/>
      <c r="L107" s="4"/>
      <c r="M107" s="52" t="s">
        <v>81</v>
      </c>
      <c r="N107" s="58">
        <v>0</v>
      </c>
      <c r="O107" s="159"/>
      <c r="P107" s="52" t="s">
        <v>212</v>
      </c>
      <c r="Q107" s="7"/>
      <c r="R107" s="52" t="s">
        <v>198</v>
      </c>
      <c r="S107" s="140"/>
      <c r="T107" s="140"/>
      <c r="U107" s="140"/>
      <c r="V107" s="140"/>
      <c r="W107" s="140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52" t="s">
        <v>81</v>
      </c>
      <c r="AP107" s="52">
        <v>2002</v>
      </c>
      <c r="AQ107" s="14"/>
      <c r="AR107" s="14"/>
      <c r="AS107" s="14"/>
      <c r="AT107" s="58">
        <v>0</v>
      </c>
      <c r="AU107" s="168" t="s">
        <v>421</v>
      </c>
      <c r="AV107" s="178" t="s">
        <v>72</v>
      </c>
      <c r="AW107" s="168" t="s">
        <v>645</v>
      </c>
      <c r="AX107" s="159"/>
      <c r="AY107" s="159"/>
      <c r="AZ107" s="159"/>
      <c r="BA107" s="159"/>
      <c r="BB107" s="159"/>
    </row>
    <row r="108" spans="1:54" ht="30" hidden="1" customHeight="1" x14ac:dyDescent="0.2">
      <c r="A108" s="5"/>
      <c r="B108" s="7"/>
      <c r="C108" s="46" t="s">
        <v>302</v>
      </c>
      <c r="D108" s="29" t="s">
        <v>312</v>
      </c>
      <c r="E108" s="7"/>
      <c r="F108" s="4"/>
      <c r="G108" s="29">
        <v>2003</v>
      </c>
      <c r="H108" s="159"/>
      <c r="I108" s="4"/>
      <c r="J108" s="4"/>
      <c r="K108" s="4"/>
      <c r="L108" s="4"/>
      <c r="M108" s="29" t="s">
        <v>81</v>
      </c>
      <c r="N108" s="57">
        <v>0</v>
      </c>
      <c r="O108" s="159"/>
      <c r="P108" s="29" t="s">
        <v>212</v>
      </c>
      <c r="Q108" s="7"/>
      <c r="R108" s="29" t="s">
        <v>198</v>
      </c>
      <c r="S108" s="140"/>
      <c r="T108" s="140"/>
      <c r="U108" s="140"/>
      <c r="V108" s="140"/>
      <c r="W108" s="140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29" t="s">
        <v>81</v>
      </c>
      <c r="AP108" s="29">
        <v>2003</v>
      </c>
      <c r="AQ108" s="14"/>
      <c r="AR108" s="14"/>
      <c r="AS108" s="14"/>
      <c r="AT108" s="57">
        <v>0</v>
      </c>
      <c r="AU108" s="168" t="s">
        <v>421</v>
      </c>
      <c r="AV108" s="178" t="s">
        <v>72</v>
      </c>
      <c r="AW108" s="168" t="s">
        <v>645</v>
      </c>
      <c r="AX108" s="159"/>
      <c r="AY108" s="159"/>
      <c r="AZ108" s="159"/>
      <c r="BA108" s="159"/>
      <c r="BB108" s="159"/>
    </row>
    <row r="109" spans="1:54" s="166" customFormat="1" ht="30" hidden="1" customHeight="1" x14ac:dyDescent="0.2">
      <c r="A109" s="5"/>
      <c r="B109" s="67"/>
      <c r="C109" s="230" t="s">
        <v>332</v>
      </c>
      <c r="D109" s="231" t="s">
        <v>333</v>
      </c>
      <c r="E109" s="232" t="s">
        <v>334</v>
      </c>
      <c r="F109" s="174"/>
      <c r="G109" s="232">
        <v>2007</v>
      </c>
      <c r="H109" s="176"/>
      <c r="I109" s="174"/>
      <c r="J109" s="174"/>
      <c r="K109" s="174"/>
      <c r="L109" s="174"/>
      <c r="M109" s="231" t="s">
        <v>81</v>
      </c>
      <c r="N109" s="233">
        <v>32966666.666666664</v>
      </c>
      <c r="O109" s="176"/>
      <c r="P109" s="231" t="s">
        <v>335</v>
      </c>
      <c r="Q109" s="67"/>
      <c r="R109" s="231"/>
      <c r="S109" s="206"/>
      <c r="T109" s="206"/>
      <c r="U109" s="206"/>
      <c r="V109" s="206"/>
      <c r="W109" s="206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231" t="s">
        <v>81</v>
      </c>
      <c r="AP109" s="232">
        <v>2007</v>
      </c>
      <c r="AQ109" s="175"/>
      <c r="AR109" s="175"/>
      <c r="AS109" s="175"/>
      <c r="AT109" s="233">
        <v>32966666.666666664</v>
      </c>
      <c r="AU109" s="168" t="s">
        <v>421</v>
      </c>
      <c r="AV109" s="178" t="s">
        <v>72</v>
      </c>
      <c r="AW109" s="168" t="s">
        <v>421</v>
      </c>
      <c r="AX109" s="176"/>
      <c r="AY109" s="176"/>
      <c r="AZ109" s="176"/>
      <c r="BA109" s="176"/>
      <c r="BB109" s="176"/>
    </row>
    <row r="110" spans="1:54" s="166" customFormat="1" ht="30" hidden="1" customHeight="1" x14ac:dyDescent="0.2">
      <c r="A110" s="5"/>
      <c r="B110" s="67"/>
      <c r="C110" s="234" t="s">
        <v>342</v>
      </c>
      <c r="D110" s="232" t="s">
        <v>343</v>
      </c>
      <c r="E110" s="232" t="s">
        <v>331</v>
      </c>
      <c r="F110" s="174"/>
      <c r="G110" s="30">
        <v>2007</v>
      </c>
      <c r="H110" s="176"/>
      <c r="I110" s="174"/>
      <c r="J110" s="174"/>
      <c r="K110" s="174"/>
      <c r="L110" s="174"/>
      <c r="M110" s="231" t="s">
        <v>81</v>
      </c>
      <c r="N110" s="207">
        <v>5950000</v>
      </c>
      <c r="O110" s="176"/>
      <c r="P110" s="232" t="s">
        <v>72</v>
      </c>
      <c r="Q110" s="67"/>
      <c r="R110" s="51" t="s">
        <v>341</v>
      </c>
      <c r="S110" s="206"/>
      <c r="T110" s="206"/>
      <c r="U110" s="206"/>
      <c r="V110" s="206"/>
      <c r="W110" s="206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231" t="s">
        <v>81</v>
      </c>
      <c r="AP110" s="30">
        <v>2007</v>
      </c>
      <c r="AQ110" s="175"/>
      <c r="AR110" s="175"/>
      <c r="AS110" s="175"/>
      <c r="AT110" s="207">
        <v>5950000</v>
      </c>
      <c r="AU110" s="168" t="s">
        <v>421</v>
      </c>
      <c r="AV110" s="178" t="s">
        <v>72</v>
      </c>
      <c r="AW110" s="168" t="s">
        <v>647</v>
      </c>
      <c r="AX110" s="176"/>
      <c r="AY110" s="176"/>
      <c r="AZ110" s="176"/>
      <c r="BA110" s="176"/>
      <c r="BB110" s="176"/>
    </row>
    <row r="111" spans="1:54" s="166" customFormat="1" ht="30" hidden="1" customHeight="1" x14ac:dyDescent="0.2">
      <c r="A111" s="5"/>
      <c r="B111" s="67"/>
      <c r="C111" s="234" t="s">
        <v>346</v>
      </c>
      <c r="D111" s="232" t="s">
        <v>347</v>
      </c>
      <c r="E111" s="232" t="s">
        <v>331</v>
      </c>
      <c r="F111" s="174"/>
      <c r="G111" s="30">
        <v>2007</v>
      </c>
      <c r="H111" s="176"/>
      <c r="I111" s="174"/>
      <c r="J111" s="174"/>
      <c r="K111" s="174"/>
      <c r="L111" s="174"/>
      <c r="M111" s="231" t="s">
        <v>81</v>
      </c>
      <c r="N111" s="207">
        <v>5940000</v>
      </c>
      <c r="O111" s="176"/>
      <c r="P111" s="232" t="s">
        <v>72</v>
      </c>
      <c r="Q111" s="67"/>
      <c r="R111" s="51" t="s">
        <v>341</v>
      </c>
      <c r="S111" s="206"/>
      <c r="T111" s="206"/>
      <c r="U111" s="206"/>
      <c r="V111" s="206"/>
      <c r="W111" s="206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231" t="s">
        <v>81</v>
      </c>
      <c r="AP111" s="30">
        <v>2007</v>
      </c>
      <c r="AQ111" s="175"/>
      <c r="AR111" s="175"/>
      <c r="AS111" s="175"/>
      <c r="AT111" s="207">
        <v>5940000</v>
      </c>
      <c r="AU111" s="168" t="s">
        <v>421</v>
      </c>
      <c r="AV111" s="178" t="s">
        <v>72</v>
      </c>
      <c r="AW111" s="168" t="s">
        <v>647</v>
      </c>
      <c r="AX111" s="176"/>
      <c r="AY111" s="176"/>
      <c r="AZ111" s="176"/>
      <c r="BA111" s="176"/>
      <c r="BB111" s="176"/>
    </row>
    <row r="112" spans="1:54" s="166" customFormat="1" ht="30" hidden="1" customHeight="1" x14ac:dyDescent="0.2">
      <c r="A112" s="5"/>
      <c r="B112" s="67"/>
      <c r="C112" s="230" t="s">
        <v>348</v>
      </c>
      <c r="D112" s="231" t="s">
        <v>330</v>
      </c>
      <c r="E112" s="232" t="s">
        <v>349</v>
      </c>
      <c r="F112" s="174"/>
      <c r="G112" s="30">
        <v>2007</v>
      </c>
      <c r="H112" s="176"/>
      <c r="I112" s="174"/>
      <c r="J112" s="174"/>
      <c r="K112" s="174"/>
      <c r="L112" s="174"/>
      <c r="M112" s="231" t="s">
        <v>81</v>
      </c>
      <c r="N112" s="233">
        <v>44900000</v>
      </c>
      <c r="O112" s="176"/>
      <c r="P112" s="231" t="s">
        <v>210</v>
      </c>
      <c r="Q112" s="67"/>
      <c r="R112" s="51" t="s">
        <v>341</v>
      </c>
      <c r="S112" s="206"/>
      <c r="T112" s="206"/>
      <c r="U112" s="206"/>
      <c r="V112" s="206"/>
      <c r="W112" s="206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231" t="s">
        <v>81</v>
      </c>
      <c r="AP112" s="30">
        <v>2007</v>
      </c>
      <c r="AQ112" s="175"/>
      <c r="AR112" s="175"/>
      <c r="AS112" s="175"/>
      <c r="AT112" s="233">
        <v>44900000</v>
      </c>
      <c r="AU112" s="168" t="s">
        <v>421</v>
      </c>
      <c r="AV112" s="178" t="s">
        <v>72</v>
      </c>
      <c r="AW112" s="168" t="s">
        <v>646</v>
      </c>
      <c r="AX112" s="176"/>
      <c r="AY112" s="176"/>
      <c r="AZ112" s="176"/>
      <c r="BA112" s="176"/>
      <c r="BB112" s="176"/>
    </row>
    <row r="113" spans="1:54" s="166" customFormat="1" ht="30" hidden="1" customHeight="1" x14ac:dyDescent="0.2">
      <c r="A113" s="5"/>
      <c r="B113" s="67"/>
      <c r="C113" s="48" t="s">
        <v>354</v>
      </c>
      <c r="D113" s="122" t="s">
        <v>339</v>
      </c>
      <c r="E113" s="27" t="s">
        <v>331</v>
      </c>
      <c r="F113" s="174"/>
      <c r="G113" s="30">
        <v>2008</v>
      </c>
      <c r="H113" s="176"/>
      <c r="I113" s="174"/>
      <c r="J113" s="174"/>
      <c r="K113" s="174"/>
      <c r="L113" s="174"/>
      <c r="M113" s="232" t="s">
        <v>81</v>
      </c>
      <c r="N113" s="207">
        <v>1990000</v>
      </c>
      <c r="O113" s="176"/>
      <c r="P113" s="51" t="s">
        <v>355</v>
      </c>
      <c r="Q113" s="67"/>
      <c r="R113" s="51" t="s">
        <v>356</v>
      </c>
      <c r="S113" s="206"/>
      <c r="T113" s="206"/>
      <c r="U113" s="206"/>
      <c r="V113" s="206"/>
      <c r="W113" s="206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232" t="s">
        <v>81</v>
      </c>
      <c r="AP113" s="30">
        <v>2008</v>
      </c>
      <c r="AQ113" s="175"/>
      <c r="AR113" s="175"/>
      <c r="AS113" s="175"/>
      <c r="AT113" s="207">
        <v>1990000</v>
      </c>
      <c r="AU113" s="168" t="s">
        <v>421</v>
      </c>
      <c r="AV113" s="178" t="s">
        <v>72</v>
      </c>
      <c r="AW113" s="168" t="s">
        <v>647</v>
      </c>
      <c r="AX113" s="176"/>
      <c r="AY113" s="176"/>
      <c r="AZ113" s="176"/>
      <c r="BA113" s="176"/>
      <c r="BB113" s="176"/>
    </row>
    <row r="114" spans="1:54" s="166" customFormat="1" ht="30" hidden="1" customHeight="1" x14ac:dyDescent="0.2">
      <c r="A114" s="5"/>
      <c r="B114" s="67"/>
      <c r="C114" s="59" t="s">
        <v>357</v>
      </c>
      <c r="D114" s="231"/>
      <c r="E114" s="28" t="s">
        <v>331</v>
      </c>
      <c r="F114" s="174"/>
      <c r="G114" s="30">
        <v>2008</v>
      </c>
      <c r="H114" s="176"/>
      <c r="I114" s="174"/>
      <c r="J114" s="174"/>
      <c r="K114" s="174"/>
      <c r="L114" s="174"/>
      <c r="M114" s="231" t="s">
        <v>81</v>
      </c>
      <c r="N114" s="233">
        <v>24970000</v>
      </c>
      <c r="O114" s="176"/>
      <c r="P114" s="51" t="s">
        <v>308</v>
      </c>
      <c r="Q114" s="67"/>
      <c r="R114" s="51" t="s">
        <v>356</v>
      </c>
      <c r="S114" s="206"/>
      <c r="T114" s="206"/>
      <c r="U114" s="206"/>
      <c r="V114" s="206"/>
      <c r="W114" s="206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231" t="s">
        <v>81</v>
      </c>
      <c r="AP114" s="30">
        <v>2008</v>
      </c>
      <c r="AQ114" s="175"/>
      <c r="AR114" s="175"/>
      <c r="AS114" s="175"/>
      <c r="AT114" s="233">
        <v>24970000</v>
      </c>
      <c r="AU114" s="168" t="s">
        <v>421</v>
      </c>
      <c r="AV114" s="178" t="s">
        <v>72</v>
      </c>
      <c r="AW114" s="168" t="s">
        <v>647</v>
      </c>
      <c r="AX114" s="176"/>
      <c r="AY114" s="176"/>
      <c r="AZ114" s="176"/>
      <c r="BA114" s="176"/>
      <c r="BB114" s="176"/>
    </row>
    <row r="115" spans="1:54" s="166" customFormat="1" ht="30" hidden="1" customHeight="1" x14ac:dyDescent="0.2">
      <c r="A115" s="5"/>
      <c r="B115" s="67"/>
      <c r="C115" s="26" t="s">
        <v>358</v>
      </c>
      <c r="D115" s="30" t="s">
        <v>333</v>
      </c>
      <c r="E115" s="28" t="s">
        <v>331</v>
      </c>
      <c r="F115" s="174"/>
      <c r="G115" s="30">
        <v>2008</v>
      </c>
      <c r="H115" s="176"/>
      <c r="I115" s="174"/>
      <c r="J115" s="174"/>
      <c r="K115" s="174"/>
      <c r="L115" s="174"/>
      <c r="M115" s="232" t="s">
        <v>81</v>
      </c>
      <c r="N115" s="207">
        <v>19960000</v>
      </c>
      <c r="O115" s="176"/>
      <c r="P115" s="51" t="s">
        <v>359</v>
      </c>
      <c r="Q115" s="67"/>
      <c r="R115" s="51" t="s">
        <v>356</v>
      </c>
      <c r="S115" s="206"/>
      <c r="T115" s="206"/>
      <c r="U115" s="206"/>
      <c r="V115" s="206"/>
      <c r="W115" s="206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232" t="s">
        <v>81</v>
      </c>
      <c r="AP115" s="30">
        <v>2008</v>
      </c>
      <c r="AQ115" s="175"/>
      <c r="AR115" s="175"/>
      <c r="AS115" s="175"/>
      <c r="AT115" s="207">
        <v>19960000</v>
      </c>
      <c r="AU115" s="168" t="s">
        <v>421</v>
      </c>
      <c r="AV115" s="178" t="s">
        <v>72</v>
      </c>
      <c r="AW115" s="168" t="s">
        <v>647</v>
      </c>
      <c r="AX115" s="176"/>
      <c r="AY115" s="176"/>
      <c r="AZ115" s="176"/>
      <c r="BA115" s="176"/>
      <c r="BB115" s="176"/>
    </row>
    <row r="116" spans="1:54" s="166" customFormat="1" ht="30" hidden="1" customHeight="1" x14ac:dyDescent="0.2">
      <c r="A116" s="5"/>
      <c r="B116" s="67"/>
      <c r="C116" s="60" t="s">
        <v>360</v>
      </c>
      <c r="D116" s="122" t="s">
        <v>339</v>
      </c>
      <c r="E116" s="28" t="s">
        <v>361</v>
      </c>
      <c r="F116" s="174"/>
      <c r="G116" s="30">
        <v>2008</v>
      </c>
      <c r="H116" s="176"/>
      <c r="I116" s="174"/>
      <c r="J116" s="174"/>
      <c r="K116" s="174"/>
      <c r="L116" s="174"/>
      <c r="M116" s="231" t="s">
        <v>81</v>
      </c>
      <c r="N116" s="233">
        <v>2000000</v>
      </c>
      <c r="O116" s="176"/>
      <c r="P116" s="51" t="s">
        <v>362</v>
      </c>
      <c r="Q116" s="67"/>
      <c r="R116" s="51" t="s">
        <v>356</v>
      </c>
      <c r="S116" s="206"/>
      <c r="T116" s="206"/>
      <c r="U116" s="206"/>
      <c r="V116" s="206"/>
      <c r="W116" s="206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231" t="s">
        <v>81</v>
      </c>
      <c r="AP116" s="30">
        <v>2008</v>
      </c>
      <c r="AQ116" s="175"/>
      <c r="AR116" s="175"/>
      <c r="AS116" s="175"/>
      <c r="AT116" s="233">
        <v>2000000</v>
      </c>
      <c r="AU116" s="168" t="s">
        <v>421</v>
      </c>
      <c r="AV116" s="178" t="s">
        <v>72</v>
      </c>
      <c r="AW116" s="168" t="s">
        <v>647</v>
      </c>
      <c r="AX116" s="176"/>
      <c r="AY116" s="176"/>
      <c r="AZ116" s="176"/>
      <c r="BA116" s="176"/>
      <c r="BB116" s="176"/>
    </row>
    <row r="117" spans="1:54" s="166" customFormat="1" ht="30" hidden="1" customHeight="1" x14ac:dyDescent="0.2">
      <c r="A117" s="5"/>
      <c r="B117" s="67"/>
      <c r="C117" s="61" t="s">
        <v>363</v>
      </c>
      <c r="D117" s="51" t="s">
        <v>364</v>
      </c>
      <c r="E117" s="65" t="s">
        <v>349</v>
      </c>
      <c r="F117" s="174"/>
      <c r="G117" s="30">
        <v>2008</v>
      </c>
      <c r="H117" s="176"/>
      <c r="I117" s="174"/>
      <c r="J117" s="174"/>
      <c r="K117" s="174"/>
      <c r="L117" s="174"/>
      <c r="M117" s="232" t="s">
        <v>81</v>
      </c>
      <c r="N117" s="207">
        <v>2945000</v>
      </c>
      <c r="O117" s="176"/>
      <c r="P117" s="51"/>
      <c r="Q117" s="67"/>
      <c r="R117" s="51" t="s">
        <v>365</v>
      </c>
      <c r="S117" s="206"/>
      <c r="T117" s="206"/>
      <c r="U117" s="206"/>
      <c r="V117" s="206"/>
      <c r="W117" s="206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232" t="s">
        <v>81</v>
      </c>
      <c r="AP117" s="30">
        <v>2008</v>
      </c>
      <c r="AQ117" s="175"/>
      <c r="AR117" s="175"/>
      <c r="AS117" s="175"/>
      <c r="AT117" s="207">
        <v>2945000</v>
      </c>
      <c r="AU117" s="168" t="s">
        <v>421</v>
      </c>
      <c r="AV117" s="178" t="s">
        <v>72</v>
      </c>
      <c r="AW117" s="168" t="s">
        <v>646</v>
      </c>
      <c r="AX117" s="176"/>
      <c r="AY117" s="176"/>
      <c r="AZ117" s="176"/>
      <c r="BA117" s="176"/>
      <c r="BB117" s="176"/>
    </row>
    <row r="118" spans="1:54" s="166" customFormat="1" ht="30" hidden="1" customHeight="1" x14ac:dyDescent="0.2">
      <c r="A118" s="5"/>
      <c r="B118" s="67"/>
      <c r="C118" s="60" t="s">
        <v>366</v>
      </c>
      <c r="D118" s="51" t="s">
        <v>367</v>
      </c>
      <c r="E118" s="65" t="s">
        <v>179</v>
      </c>
      <c r="F118" s="174"/>
      <c r="G118" s="30">
        <v>2008</v>
      </c>
      <c r="H118" s="176"/>
      <c r="I118" s="174"/>
      <c r="J118" s="174"/>
      <c r="K118" s="174"/>
      <c r="L118" s="174"/>
      <c r="M118" s="231" t="s">
        <v>81</v>
      </c>
      <c r="N118" s="233">
        <v>2000000</v>
      </c>
      <c r="O118" s="176"/>
      <c r="P118" s="51"/>
      <c r="Q118" s="67"/>
      <c r="R118" s="51" t="s">
        <v>365</v>
      </c>
      <c r="S118" s="206"/>
      <c r="T118" s="206"/>
      <c r="U118" s="206"/>
      <c r="V118" s="206"/>
      <c r="W118" s="206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231" t="s">
        <v>81</v>
      </c>
      <c r="AP118" s="30">
        <v>2008</v>
      </c>
      <c r="AQ118" s="175"/>
      <c r="AR118" s="175"/>
      <c r="AS118" s="175"/>
      <c r="AT118" s="233">
        <v>2000000</v>
      </c>
      <c r="AU118" s="168" t="s">
        <v>421</v>
      </c>
      <c r="AV118" s="178" t="s">
        <v>72</v>
      </c>
      <c r="AW118" s="168" t="s">
        <v>646</v>
      </c>
      <c r="AX118" s="176"/>
      <c r="AY118" s="176"/>
      <c r="AZ118" s="176"/>
      <c r="BA118" s="176"/>
      <c r="BB118" s="176"/>
    </row>
    <row r="119" spans="1:54" s="166" customFormat="1" ht="30" hidden="1" customHeight="1" x14ac:dyDescent="0.2">
      <c r="A119" s="5"/>
      <c r="B119" s="67"/>
      <c r="C119" s="48" t="s">
        <v>368</v>
      </c>
      <c r="D119" s="51" t="s">
        <v>369</v>
      </c>
      <c r="E119" s="64" t="s">
        <v>370</v>
      </c>
      <c r="F119" s="174"/>
      <c r="G119" s="30">
        <v>2008</v>
      </c>
      <c r="H119" s="176"/>
      <c r="I119" s="174"/>
      <c r="J119" s="174"/>
      <c r="K119" s="174"/>
      <c r="L119" s="174"/>
      <c r="M119" s="232" t="s">
        <v>81</v>
      </c>
      <c r="N119" s="207">
        <v>3408500</v>
      </c>
      <c r="O119" s="176"/>
      <c r="P119" s="51"/>
      <c r="Q119" s="67"/>
      <c r="R119" s="51" t="s">
        <v>371</v>
      </c>
      <c r="S119" s="206"/>
      <c r="T119" s="206"/>
      <c r="U119" s="206"/>
      <c r="V119" s="206"/>
      <c r="W119" s="206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232" t="s">
        <v>81</v>
      </c>
      <c r="AP119" s="30">
        <v>2008</v>
      </c>
      <c r="AQ119" s="175"/>
      <c r="AR119" s="175"/>
      <c r="AS119" s="175"/>
      <c r="AT119" s="207">
        <v>3408500</v>
      </c>
      <c r="AU119" s="168" t="s">
        <v>421</v>
      </c>
      <c r="AV119" s="178" t="s">
        <v>72</v>
      </c>
      <c r="AW119" s="168" t="s">
        <v>646</v>
      </c>
      <c r="AX119" s="176"/>
      <c r="AY119" s="176"/>
      <c r="AZ119" s="176"/>
      <c r="BA119" s="176"/>
      <c r="BB119" s="176"/>
    </row>
    <row r="120" spans="1:54" s="166" customFormat="1" ht="30" hidden="1" customHeight="1" x14ac:dyDescent="0.2">
      <c r="A120" s="5"/>
      <c r="B120" s="67"/>
      <c r="C120" s="48" t="s">
        <v>372</v>
      </c>
      <c r="D120" s="51" t="s">
        <v>330</v>
      </c>
      <c r="E120" s="64" t="s">
        <v>334</v>
      </c>
      <c r="F120" s="174"/>
      <c r="G120" s="30">
        <v>2008</v>
      </c>
      <c r="H120" s="176"/>
      <c r="I120" s="174"/>
      <c r="J120" s="174"/>
      <c r="K120" s="174"/>
      <c r="L120" s="174"/>
      <c r="M120" s="231" t="s">
        <v>81</v>
      </c>
      <c r="N120" s="233">
        <v>23970000</v>
      </c>
      <c r="O120" s="176"/>
      <c r="P120" s="51" t="s">
        <v>210</v>
      </c>
      <c r="Q120" s="67"/>
      <c r="R120" s="51" t="s">
        <v>356</v>
      </c>
      <c r="S120" s="206"/>
      <c r="T120" s="206"/>
      <c r="U120" s="206"/>
      <c r="V120" s="206"/>
      <c r="W120" s="206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231" t="s">
        <v>81</v>
      </c>
      <c r="AP120" s="30">
        <v>2008</v>
      </c>
      <c r="AQ120" s="175"/>
      <c r="AR120" s="175"/>
      <c r="AS120" s="175"/>
      <c r="AT120" s="233">
        <v>23970000</v>
      </c>
      <c r="AU120" s="168" t="s">
        <v>421</v>
      </c>
      <c r="AV120" s="178" t="s">
        <v>72</v>
      </c>
      <c r="AW120" s="168" t="s">
        <v>646</v>
      </c>
      <c r="AX120" s="176"/>
      <c r="AY120" s="176"/>
      <c r="AZ120" s="176"/>
      <c r="BA120" s="176"/>
      <c r="BB120" s="176"/>
    </row>
    <row r="121" spans="1:54" s="166" customFormat="1" ht="30" hidden="1" customHeight="1" x14ac:dyDescent="0.2">
      <c r="A121" s="5"/>
      <c r="B121" s="67"/>
      <c r="C121" s="62" t="s">
        <v>373</v>
      </c>
      <c r="D121" s="232"/>
      <c r="E121" s="65" t="s">
        <v>331</v>
      </c>
      <c r="F121" s="174"/>
      <c r="G121" s="30">
        <v>2009</v>
      </c>
      <c r="H121" s="176"/>
      <c r="I121" s="174"/>
      <c r="J121" s="174"/>
      <c r="K121" s="174"/>
      <c r="L121" s="174"/>
      <c r="M121" s="30" t="s">
        <v>81</v>
      </c>
      <c r="N121" s="207">
        <v>6950000</v>
      </c>
      <c r="O121" s="176"/>
      <c r="P121" s="232"/>
      <c r="Q121" s="67"/>
      <c r="R121" s="51" t="s">
        <v>217</v>
      </c>
      <c r="S121" s="206"/>
      <c r="T121" s="206"/>
      <c r="U121" s="206"/>
      <c r="V121" s="206"/>
      <c r="W121" s="206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30" t="s">
        <v>81</v>
      </c>
      <c r="AP121" s="30">
        <v>2009</v>
      </c>
      <c r="AQ121" s="175"/>
      <c r="AR121" s="175"/>
      <c r="AS121" s="175"/>
      <c r="AT121" s="207">
        <v>6950000</v>
      </c>
      <c r="AU121" s="168" t="s">
        <v>421</v>
      </c>
      <c r="AV121" s="178" t="s">
        <v>72</v>
      </c>
      <c r="AW121" s="168" t="s">
        <v>638</v>
      </c>
      <c r="AX121" s="176"/>
      <c r="AY121" s="176"/>
      <c r="AZ121" s="176"/>
      <c r="BA121" s="176"/>
      <c r="BB121" s="176"/>
    </row>
    <row r="122" spans="1:54" s="166" customFormat="1" ht="30" hidden="1" customHeight="1" x14ac:dyDescent="0.2">
      <c r="A122" s="5"/>
      <c r="B122" s="67"/>
      <c r="C122" s="62" t="s">
        <v>374</v>
      </c>
      <c r="D122" s="232"/>
      <c r="E122" s="66" t="s">
        <v>334</v>
      </c>
      <c r="F122" s="174"/>
      <c r="G122" s="30">
        <v>2009</v>
      </c>
      <c r="H122" s="176"/>
      <c r="I122" s="174"/>
      <c r="J122" s="174"/>
      <c r="K122" s="174"/>
      <c r="L122" s="174"/>
      <c r="M122" s="30" t="s">
        <v>81</v>
      </c>
      <c r="N122" s="207">
        <v>8299500</v>
      </c>
      <c r="O122" s="176"/>
      <c r="P122" s="51" t="s">
        <v>72</v>
      </c>
      <c r="Q122" s="67"/>
      <c r="R122" s="232"/>
      <c r="S122" s="206"/>
      <c r="T122" s="206"/>
      <c r="U122" s="206"/>
      <c r="V122" s="206"/>
      <c r="W122" s="206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30" t="s">
        <v>81</v>
      </c>
      <c r="AP122" s="30">
        <v>2009</v>
      </c>
      <c r="AQ122" s="175"/>
      <c r="AR122" s="175"/>
      <c r="AS122" s="175"/>
      <c r="AT122" s="207">
        <v>8299500</v>
      </c>
      <c r="AU122" s="168" t="s">
        <v>421</v>
      </c>
      <c r="AV122" s="178" t="s">
        <v>72</v>
      </c>
      <c r="AW122" s="168" t="s">
        <v>695</v>
      </c>
      <c r="AX122" s="176"/>
      <c r="AY122" s="176"/>
      <c r="AZ122" s="176"/>
      <c r="BA122" s="176"/>
      <c r="BB122" s="176"/>
    </row>
    <row r="123" spans="1:54" s="166" customFormat="1" ht="30" hidden="1" customHeight="1" x14ac:dyDescent="0.2">
      <c r="A123" s="5"/>
      <c r="B123" s="67"/>
      <c r="C123" s="62" t="s">
        <v>375</v>
      </c>
      <c r="D123" s="232"/>
      <c r="E123" s="65" t="s">
        <v>331</v>
      </c>
      <c r="F123" s="174"/>
      <c r="G123" s="30">
        <v>2009</v>
      </c>
      <c r="H123" s="176"/>
      <c r="I123" s="174"/>
      <c r="J123" s="174"/>
      <c r="K123" s="174"/>
      <c r="L123" s="174"/>
      <c r="M123" s="30" t="s">
        <v>81</v>
      </c>
      <c r="N123" s="207">
        <v>2766500</v>
      </c>
      <c r="O123" s="176"/>
      <c r="P123" s="51" t="s">
        <v>72</v>
      </c>
      <c r="Q123" s="67"/>
      <c r="R123" s="232"/>
      <c r="S123" s="206"/>
      <c r="T123" s="206"/>
      <c r="U123" s="206"/>
      <c r="V123" s="206"/>
      <c r="W123" s="206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30" t="s">
        <v>81</v>
      </c>
      <c r="AP123" s="30">
        <v>2009</v>
      </c>
      <c r="AQ123" s="175"/>
      <c r="AR123" s="175"/>
      <c r="AS123" s="175"/>
      <c r="AT123" s="207">
        <v>2766500</v>
      </c>
      <c r="AU123" s="168" t="s">
        <v>421</v>
      </c>
      <c r="AV123" s="178" t="s">
        <v>72</v>
      </c>
      <c r="AW123" s="168" t="s">
        <v>647</v>
      </c>
      <c r="AX123" s="176"/>
      <c r="AY123" s="176"/>
      <c r="AZ123" s="176"/>
      <c r="BA123" s="176"/>
      <c r="BB123" s="176"/>
    </row>
    <row r="124" spans="1:54" s="166" customFormat="1" ht="30" hidden="1" customHeight="1" x14ac:dyDescent="0.2">
      <c r="A124" s="5"/>
      <c r="B124" s="67"/>
      <c r="C124" s="25" t="s">
        <v>376</v>
      </c>
      <c r="D124" s="51" t="s">
        <v>333</v>
      </c>
      <c r="E124" s="65" t="s">
        <v>331</v>
      </c>
      <c r="F124" s="174"/>
      <c r="G124" s="30">
        <v>2010</v>
      </c>
      <c r="H124" s="176"/>
      <c r="I124" s="174"/>
      <c r="J124" s="174"/>
      <c r="K124" s="174"/>
      <c r="L124" s="174"/>
      <c r="M124" s="30" t="s">
        <v>81</v>
      </c>
      <c r="N124" s="207">
        <v>16100000</v>
      </c>
      <c r="O124" s="176"/>
      <c r="P124" s="51" t="s">
        <v>377</v>
      </c>
      <c r="Q124" s="67"/>
      <c r="R124" s="51" t="s">
        <v>356</v>
      </c>
      <c r="S124" s="206"/>
      <c r="T124" s="206"/>
      <c r="U124" s="206"/>
      <c r="V124" s="206"/>
      <c r="W124" s="206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30" t="s">
        <v>81</v>
      </c>
      <c r="AP124" s="30">
        <v>2010</v>
      </c>
      <c r="AQ124" s="175"/>
      <c r="AR124" s="175"/>
      <c r="AS124" s="175"/>
      <c r="AT124" s="207">
        <v>16100000</v>
      </c>
      <c r="AU124" s="168" t="s">
        <v>421</v>
      </c>
      <c r="AV124" s="178" t="s">
        <v>72</v>
      </c>
      <c r="AW124" s="168" t="s">
        <v>647</v>
      </c>
      <c r="AX124" s="176"/>
      <c r="AY124" s="176"/>
      <c r="AZ124" s="176"/>
      <c r="BA124" s="176"/>
      <c r="BB124" s="176"/>
    </row>
    <row r="125" spans="1:54" s="166" customFormat="1" ht="30" hidden="1" customHeight="1" x14ac:dyDescent="0.2">
      <c r="A125" s="5"/>
      <c r="B125" s="67"/>
      <c r="C125" s="63" t="s">
        <v>378</v>
      </c>
      <c r="D125" s="51" t="s">
        <v>330</v>
      </c>
      <c r="E125" s="66" t="s">
        <v>361</v>
      </c>
      <c r="F125" s="174"/>
      <c r="G125" s="30">
        <v>2010</v>
      </c>
      <c r="H125" s="176"/>
      <c r="I125" s="174"/>
      <c r="J125" s="174"/>
      <c r="K125" s="174"/>
      <c r="L125" s="174"/>
      <c r="M125" s="30" t="s">
        <v>81</v>
      </c>
      <c r="N125" s="207">
        <v>17800000</v>
      </c>
      <c r="O125" s="176"/>
      <c r="P125" s="51" t="s">
        <v>210</v>
      </c>
      <c r="Q125" s="67"/>
      <c r="R125" s="51" t="s">
        <v>356</v>
      </c>
      <c r="S125" s="206"/>
      <c r="T125" s="206"/>
      <c r="U125" s="206"/>
      <c r="V125" s="206"/>
      <c r="W125" s="206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30" t="s">
        <v>81</v>
      </c>
      <c r="AP125" s="30">
        <v>2010</v>
      </c>
      <c r="AQ125" s="175"/>
      <c r="AR125" s="175"/>
      <c r="AS125" s="175"/>
      <c r="AT125" s="207">
        <v>17800000</v>
      </c>
      <c r="AU125" s="168" t="s">
        <v>421</v>
      </c>
      <c r="AV125" s="178" t="s">
        <v>72</v>
      </c>
      <c r="AW125" s="168" t="s">
        <v>646</v>
      </c>
      <c r="AX125" s="176"/>
      <c r="AY125" s="176"/>
      <c r="AZ125" s="176"/>
      <c r="BA125" s="176"/>
      <c r="BB125" s="176"/>
    </row>
    <row r="126" spans="1:54" s="166" customFormat="1" ht="30" hidden="1" customHeight="1" x14ac:dyDescent="0.2">
      <c r="A126" s="5"/>
      <c r="B126" s="67"/>
      <c r="C126" s="110" t="s">
        <v>379</v>
      </c>
      <c r="D126" s="121" t="s">
        <v>364</v>
      </c>
      <c r="E126" s="65" t="s">
        <v>179</v>
      </c>
      <c r="F126" s="174"/>
      <c r="G126" s="30">
        <v>2011</v>
      </c>
      <c r="H126" s="176"/>
      <c r="I126" s="174"/>
      <c r="J126" s="174"/>
      <c r="K126" s="174"/>
      <c r="L126" s="174"/>
      <c r="M126" s="30" t="s">
        <v>81</v>
      </c>
      <c r="N126" s="207">
        <v>19888000</v>
      </c>
      <c r="O126" s="176"/>
      <c r="P126" s="51" t="s">
        <v>280</v>
      </c>
      <c r="Q126" s="67"/>
      <c r="R126" s="51" t="s">
        <v>380</v>
      </c>
      <c r="S126" s="206"/>
      <c r="T126" s="206"/>
      <c r="U126" s="206"/>
      <c r="V126" s="206"/>
      <c r="W126" s="206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30" t="s">
        <v>81</v>
      </c>
      <c r="AP126" s="30">
        <v>2011</v>
      </c>
      <c r="AQ126" s="175"/>
      <c r="AR126" s="175"/>
      <c r="AS126" s="175"/>
      <c r="AT126" s="207">
        <v>19888000</v>
      </c>
      <c r="AU126" s="168" t="s">
        <v>421</v>
      </c>
      <c r="AV126" s="178" t="s">
        <v>72</v>
      </c>
      <c r="AW126" s="168" t="s">
        <v>646</v>
      </c>
      <c r="AX126" s="176"/>
      <c r="AY126" s="176"/>
      <c r="AZ126" s="176"/>
      <c r="BA126" s="176"/>
      <c r="BB126" s="176"/>
    </row>
    <row r="127" spans="1:54" s="166" customFormat="1" ht="30" hidden="1" customHeight="1" x14ac:dyDescent="0.2">
      <c r="A127" s="5"/>
      <c r="B127" s="67"/>
      <c r="C127" s="110" t="s">
        <v>381</v>
      </c>
      <c r="D127" s="121" t="s">
        <v>382</v>
      </c>
      <c r="E127" s="65" t="s">
        <v>179</v>
      </c>
      <c r="F127" s="174"/>
      <c r="G127" s="30">
        <v>2011</v>
      </c>
      <c r="H127" s="176"/>
      <c r="I127" s="174"/>
      <c r="J127" s="174"/>
      <c r="K127" s="174"/>
      <c r="L127" s="174"/>
      <c r="M127" s="30" t="s">
        <v>81</v>
      </c>
      <c r="N127" s="207">
        <v>27478000</v>
      </c>
      <c r="O127" s="176"/>
      <c r="P127" s="51" t="s">
        <v>72</v>
      </c>
      <c r="Q127" s="67"/>
      <c r="R127" s="51" t="s">
        <v>72</v>
      </c>
      <c r="S127" s="206"/>
      <c r="T127" s="206"/>
      <c r="U127" s="206"/>
      <c r="V127" s="206"/>
      <c r="W127" s="206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30" t="s">
        <v>81</v>
      </c>
      <c r="AP127" s="30">
        <v>2011</v>
      </c>
      <c r="AQ127" s="175"/>
      <c r="AR127" s="175"/>
      <c r="AS127" s="175"/>
      <c r="AT127" s="207">
        <v>27478000</v>
      </c>
      <c r="AU127" s="168" t="s">
        <v>421</v>
      </c>
      <c r="AV127" s="178" t="s">
        <v>72</v>
      </c>
      <c r="AW127" s="168" t="s">
        <v>646</v>
      </c>
      <c r="AX127" s="176"/>
      <c r="AY127" s="176"/>
      <c r="AZ127" s="176"/>
      <c r="BA127" s="176"/>
      <c r="BB127" s="176"/>
    </row>
    <row r="128" spans="1:54" s="166" customFormat="1" ht="30" hidden="1" customHeight="1" x14ac:dyDescent="0.2">
      <c r="A128" s="5"/>
      <c r="B128" s="67"/>
      <c r="C128" s="163" t="s">
        <v>383</v>
      </c>
      <c r="D128" s="121" t="s">
        <v>333</v>
      </c>
      <c r="E128" s="65" t="s">
        <v>331</v>
      </c>
      <c r="F128" s="174"/>
      <c r="G128" s="30">
        <v>2011</v>
      </c>
      <c r="H128" s="176"/>
      <c r="I128" s="174"/>
      <c r="J128" s="174"/>
      <c r="K128" s="174"/>
      <c r="L128" s="174"/>
      <c r="M128" s="30" t="s">
        <v>81</v>
      </c>
      <c r="N128" s="207">
        <v>16775000</v>
      </c>
      <c r="O128" s="176"/>
      <c r="P128" s="51" t="s">
        <v>384</v>
      </c>
      <c r="Q128" s="67"/>
      <c r="R128" s="51" t="s">
        <v>341</v>
      </c>
      <c r="S128" s="206"/>
      <c r="T128" s="206"/>
      <c r="U128" s="206"/>
      <c r="V128" s="206"/>
      <c r="W128" s="206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30" t="s">
        <v>81</v>
      </c>
      <c r="AP128" s="30">
        <v>2011</v>
      </c>
      <c r="AQ128" s="175"/>
      <c r="AR128" s="175"/>
      <c r="AS128" s="175"/>
      <c r="AT128" s="207">
        <v>16775000</v>
      </c>
      <c r="AU128" s="168" t="s">
        <v>421</v>
      </c>
      <c r="AV128" s="178" t="s">
        <v>72</v>
      </c>
      <c r="AW128" s="168" t="s">
        <v>645</v>
      </c>
      <c r="AX128" s="176"/>
      <c r="AY128" s="176"/>
      <c r="AZ128" s="176"/>
      <c r="BA128" s="176"/>
      <c r="BB128" s="176"/>
    </row>
    <row r="129" spans="1:54" s="166" customFormat="1" ht="30" hidden="1" customHeight="1" x14ac:dyDescent="0.2">
      <c r="A129" s="5"/>
      <c r="B129" s="67"/>
      <c r="C129" s="114" t="s">
        <v>385</v>
      </c>
      <c r="D129" s="51" t="s">
        <v>337</v>
      </c>
      <c r="E129" s="65" t="s">
        <v>331</v>
      </c>
      <c r="F129" s="174"/>
      <c r="G129" s="30">
        <v>2011</v>
      </c>
      <c r="H129" s="176"/>
      <c r="I129" s="174"/>
      <c r="J129" s="174"/>
      <c r="K129" s="174"/>
      <c r="L129" s="174"/>
      <c r="M129" s="30" t="s">
        <v>81</v>
      </c>
      <c r="N129" s="207">
        <v>15719000</v>
      </c>
      <c r="O129" s="176"/>
      <c r="P129" s="51" t="s">
        <v>386</v>
      </c>
      <c r="Q129" s="67"/>
      <c r="R129" s="51" t="s">
        <v>356</v>
      </c>
      <c r="S129" s="206"/>
      <c r="T129" s="206"/>
      <c r="U129" s="206"/>
      <c r="V129" s="206"/>
      <c r="W129" s="206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30" t="s">
        <v>81</v>
      </c>
      <c r="AP129" s="30">
        <v>2011</v>
      </c>
      <c r="AQ129" s="175"/>
      <c r="AR129" s="175"/>
      <c r="AS129" s="175"/>
      <c r="AT129" s="207">
        <v>15719000</v>
      </c>
      <c r="AU129" s="168" t="s">
        <v>693</v>
      </c>
      <c r="AV129" s="178" t="s">
        <v>72</v>
      </c>
      <c r="AW129" s="168" t="s">
        <v>647</v>
      </c>
      <c r="AX129" s="176"/>
      <c r="AY129" s="176"/>
      <c r="AZ129" s="176"/>
      <c r="BA129" s="176"/>
      <c r="BB129" s="176"/>
    </row>
    <row r="130" spans="1:54" s="166" customFormat="1" ht="30" hidden="1" customHeight="1" x14ac:dyDescent="0.2">
      <c r="A130" s="5"/>
      <c r="B130" s="67"/>
      <c r="C130" s="177" t="s">
        <v>387</v>
      </c>
      <c r="D130" s="51" t="s">
        <v>317</v>
      </c>
      <c r="E130" s="66" t="s">
        <v>388</v>
      </c>
      <c r="F130" s="174"/>
      <c r="G130" s="30">
        <v>2011</v>
      </c>
      <c r="H130" s="176"/>
      <c r="I130" s="174"/>
      <c r="J130" s="174"/>
      <c r="K130" s="174"/>
      <c r="L130" s="174"/>
      <c r="M130" s="30" t="s">
        <v>81</v>
      </c>
      <c r="N130" s="207">
        <v>38620379.755006529</v>
      </c>
      <c r="O130" s="176"/>
      <c r="P130" s="51" t="s">
        <v>389</v>
      </c>
      <c r="Q130" s="67"/>
      <c r="R130" s="51" t="s">
        <v>72</v>
      </c>
      <c r="S130" s="206"/>
      <c r="T130" s="206"/>
      <c r="U130" s="206"/>
      <c r="V130" s="206"/>
      <c r="W130" s="206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30" t="s">
        <v>81</v>
      </c>
      <c r="AP130" s="30">
        <v>2011</v>
      </c>
      <c r="AQ130" s="175"/>
      <c r="AR130" s="175"/>
      <c r="AS130" s="175"/>
      <c r="AT130" s="207">
        <v>38620379.755006529</v>
      </c>
      <c r="AU130" s="168" t="s">
        <v>421</v>
      </c>
      <c r="AV130" s="178" t="s">
        <v>72</v>
      </c>
      <c r="AW130" s="168" t="s">
        <v>652</v>
      </c>
      <c r="AX130" s="176"/>
      <c r="AY130" s="176"/>
      <c r="AZ130" s="176"/>
      <c r="BA130" s="176"/>
      <c r="BB130" s="176"/>
    </row>
    <row r="131" spans="1:54" s="166" customFormat="1" ht="30" hidden="1" customHeight="1" x14ac:dyDescent="0.2">
      <c r="A131" s="5"/>
      <c r="B131" s="67"/>
      <c r="C131" s="195" t="s">
        <v>706</v>
      </c>
      <c r="D131" s="51"/>
      <c r="E131" s="66" t="s">
        <v>498</v>
      </c>
      <c r="F131" s="174"/>
      <c r="G131" s="30">
        <v>2012</v>
      </c>
      <c r="H131" s="168" t="s">
        <v>646</v>
      </c>
      <c r="I131" s="174"/>
      <c r="J131" s="174"/>
      <c r="K131" s="174"/>
      <c r="L131" s="174"/>
      <c r="M131" s="30" t="s">
        <v>81</v>
      </c>
      <c r="N131" s="207"/>
      <c r="O131" s="176"/>
      <c r="P131" s="51"/>
      <c r="Q131" s="67"/>
      <c r="R131" s="51" t="s">
        <v>356</v>
      </c>
      <c r="S131" s="206"/>
      <c r="T131" s="206"/>
      <c r="U131" s="206"/>
      <c r="V131" s="206"/>
      <c r="W131" s="206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30" t="s">
        <v>81</v>
      </c>
      <c r="AP131" s="30">
        <v>2012</v>
      </c>
      <c r="AQ131" s="32" t="s">
        <v>723</v>
      </c>
      <c r="AR131" s="175"/>
      <c r="AS131" s="175"/>
      <c r="AT131" s="207"/>
      <c r="AU131" s="168" t="s">
        <v>421</v>
      </c>
      <c r="AV131" s="178"/>
      <c r="AW131" s="168" t="s">
        <v>721</v>
      </c>
      <c r="AX131" s="168" t="s">
        <v>646</v>
      </c>
      <c r="AY131" s="176"/>
      <c r="AZ131" s="168" t="s">
        <v>720</v>
      </c>
      <c r="BA131" s="176"/>
      <c r="BB131" s="176"/>
    </row>
    <row r="132" spans="1:54" s="166" customFormat="1" ht="30" hidden="1" customHeight="1" x14ac:dyDescent="0.2">
      <c r="A132" s="5"/>
      <c r="B132" s="67"/>
      <c r="C132" s="195" t="s">
        <v>706</v>
      </c>
      <c r="D132" s="51"/>
      <c r="E132" s="66" t="s">
        <v>179</v>
      </c>
      <c r="F132" s="174"/>
      <c r="G132" s="30">
        <v>2012</v>
      </c>
      <c r="H132" s="168" t="s">
        <v>646</v>
      </c>
      <c r="I132" s="174"/>
      <c r="J132" s="174"/>
      <c r="K132" s="174"/>
      <c r="L132" s="174"/>
      <c r="M132" s="30" t="s">
        <v>81</v>
      </c>
      <c r="N132" s="207">
        <v>27500000</v>
      </c>
      <c r="O132" s="176"/>
      <c r="P132" s="199" t="s">
        <v>717</v>
      </c>
      <c r="Q132" s="67"/>
      <c r="R132" s="198" t="s">
        <v>714</v>
      </c>
      <c r="S132" s="206"/>
      <c r="T132" s="206"/>
      <c r="U132" s="206"/>
      <c r="V132" s="206"/>
      <c r="W132" s="206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30" t="s">
        <v>81</v>
      </c>
      <c r="AP132" s="30">
        <v>2012</v>
      </c>
      <c r="AQ132" s="32" t="s">
        <v>724</v>
      </c>
      <c r="AR132" s="175"/>
      <c r="AS132" s="175"/>
      <c r="AT132" s="207">
        <v>27500000</v>
      </c>
      <c r="AU132" s="168" t="s">
        <v>421</v>
      </c>
      <c r="AV132" s="178"/>
      <c r="AW132" s="168" t="s">
        <v>721</v>
      </c>
      <c r="AX132" s="168" t="s">
        <v>646</v>
      </c>
      <c r="AY132" s="176"/>
      <c r="AZ132" s="176"/>
      <c r="BA132" s="176"/>
      <c r="BB132" s="176"/>
    </row>
    <row r="133" spans="1:54" s="166" customFormat="1" ht="30" hidden="1" customHeight="1" x14ac:dyDescent="0.2">
      <c r="A133" s="5"/>
      <c r="B133" s="67"/>
      <c r="C133" s="195" t="s">
        <v>707</v>
      </c>
      <c r="D133" s="51"/>
      <c r="E133" s="66" t="s">
        <v>179</v>
      </c>
      <c r="F133" s="174"/>
      <c r="G133" s="30">
        <v>2012</v>
      </c>
      <c r="H133" s="168" t="s">
        <v>646</v>
      </c>
      <c r="I133" s="174"/>
      <c r="J133" s="174"/>
      <c r="K133" s="174"/>
      <c r="L133" s="174"/>
      <c r="M133" s="30" t="s">
        <v>81</v>
      </c>
      <c r="N133" s="207">
        <v>19800000</v>
      </c>
      <c r="O133" s="176"/>
      <c r="P133" s="199" t="s">
        <v>718</v>
      </c>
      <c r="Q133" s="67"/>
      <c r="R133" s="198" t="s">
        <v>341</v>
      </c>
      <c r="S133" s="206"/>
      <c r="T133" s="206"/>
      <c r="U133" s="206"/>
      <c r="V133" s="206"/>
      <c r="W133" s="206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30" t="s">
        <v>81</v>
      </c>
      <c r="AP133" s="30">
        <v>2012</v>
      </c>
      <c r="AQ133" s="32" t="s">
        <v>724</v>
      </c>
      <c r="AR133" s="175"/>
      <c r="AS133" s="175"/>
      <c r="AT133" s="207">
        <v>19800000</v>
      </c>
      <c r="AU133" s="168" t="s">
        <v>421</v>
      </c>
      <c r="AV133" s="178"/>
      <c r="AW133" s="168" t="s">
        <v>721</v>
      </c>
      <c r="AX133" s="168" t="s">
        <v>646</v>
      </c>
      <c r="AY133" s="176"/>
      <c r="AZ133" s="176"/>
      <c r="BA133" s="176"/>
      <c r="BB133" s="176"/>
    </row>
    <row r="134" spans="1:54" s="166" customFormat="1" ht="30" hidden="1" customHeight="1" x14ac:dyDescent="0.2">
      <c r="A134" s="5"/>
      <c r="B134" s="67"/>
      <c r="C134" s="195" t="s">
        <v>708</v>
      </c>
      <c r="D134" s="51"/>
      <c r="E134" s="66" t="s">
        <v>712</v>
      </c>
      <c r="F134" s="174"/>
      <c r="G134" s="30">
        <v>2012</v>
      </c>
      <c r="H134" s="168" t="s">
        <v>646</v>
      </c>
      <c r="I134" s="174"/>
      <c r="J134" s="174"/>
      <c r="K134" s="174"/>
      <c r="L134" s="174"/>
      <c r="M134" s="30" t="s">
        <v>81</v>
      </c>
      <c r="N134" s="207">
        <v>29370000</v>
      </c>
      <c r="O134" s="176"/>
      <c r="P134" s="199"/>
      <c r="Q134" s="67"/>
      <c r="R134" s="198" t="s">
        <v>715</v>
      </c>
      <c r="S134" s="206"/>
      <c r="T134" s="206"/>
      <c r="U134" s="206"/>
      <c r="V134" s="206"/>
      <c r="W134" s="206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30" t="s">
        <v>81</v>
      </c>
      <c r="AP134" s="30">
        <v>2012</v>
      </c>
      <c r="AQ134" s="32" t="s">
        <v>712</v>
      </c>
      <c r="AR134" s="175"/>
      <c r="AS134" s="175"/>
      <c r="AT134" s="207">
        <v>29370000</v>
      </c>
      <c r="AU134" s="168" t="s">
        <v>421</v>
      </c>
      <c r="AV134" s="178"/>
      <c r="AW134" s="168" t="s">
        <v>722</v>
      </c>
      <c r="AX134" s="168" t="s">
        <v>646</v>
      </c>
      <c r="AY134" s="176"/>
      <c r="AZ134" s="176"/>
      <c r="BA134" s="176"/>
      <c r="BB134" s="176"/>
    </row>
    <row r="135" spans="1:54" s="166" customFormat="1" ht="30" hidden="1" customHeight="1" x14ac:dyDescent="0.2">
      <c r="A135" s="5"/>
      <c r="B135" s="67"/>
      <c r="C135" s="196" t="s">
        <v>709</v>
      </c>
      <c r="D135" s="51"/>
      <c r="E135" s="66" t="s">
        <v>713</v>
      </c>
      <c r="F135" s="174"/>
      <c r="G135" s="30">
        <v>2012</v>
      </c>
      <c r="H135" s="168" t="s">
        <v>646</v>
      </c>
      <c r="I135" s="174"/>
      <c r="J135" s="174"/>
      <c r="K135" s="174"/>
      <c r="L135" s="174"/>
      <c r="M135" s="30" t="s">
        <v>81</v>
      </c>
      <c r="N135" s="207">
        <v>19635000</v>
      </c>
      <c r="O135" s="176"/>
      <c r="P135" s="199"/>
      <c r="Q135" s="67"/>
      <c r="R135" s="51" t="s">
        <v>716</v>
      </c>
      <c r="S135" s="206"/>
      <c r="T135" s="206"/>
      <c r="U135" s="206"/>
      <c r="V135" s="206"/>
      <c r="W135" s="206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30" t="s">
        <v>81</v>
      </c>
      <c r="AP135" s="30">
        <v>2012</v>
      </c>
      <c r="AQ135" s="32" t="s">
        <v>712</v>
      </c>
      <c r="AR135" s="175"/>
      <c r="AS135" s="175"/>
      <c r="AT135" s="207">
        <v>19635000</v>
      </c>
      <c r="AU135" s="168" t="s">
        <v>421</v>
      </c>
      <c r="AV135" s="178"/>
      <c r="AW135" s="168" t="s">
        <v>758</v>
      </c>
      <c r="AX135" s="168" t="s">
        <v>646</v>
      </c>
      <c r="AY135" s="176"/>
      <c r="AZ135" s="176"/>
      <c r="BA135" s="176"/>
      <c r="BB135" s="176"/>
    </row>
    <row r="136" spans="1:54" s="166" customFormat="1" ht="30" hidden="1" customHeight="1" x14ac:dyDescent="0.2">
      <c r="A136" s="5"/>
      <c r="B136" s="67"/>
      <c r="C136" s="197" t="s">
        <v>710</v>
      </c>
      <c r="D136" s="51"/>
      <c r="E136" s="66" t="s">
        <v>331</v>
      </c>
      <c r="F136" s="174"/>
      <c r="G136" s="30">
        <v>2012</v>
      </c>
      <c r="H136" s="168" t="s">
        <v>646</v>
      </c>
      <c r="I136" s="174"/>
      <c r="J136" s="174"/>
      <c r="K136" s="174"/>
      <c r="L136" s="174"/>
      <c r="M136" s="30" t="s">
        <v>81</v>
      </c>
      <c r="N136" s="207">
        <v>16885000</v>
      </c>
      <c r="O136" s="176"/>
      <c r="P136" s="199"/>
      <c r="Q136" s="67"/>
      <c r="R136" s="51" t="s">
        <v>341</v>
      </c>
      <c r="S136" s="206"/>
      <c r="T136" s="206"/>
      <c r="U136" s="206"/>
      <c r="V136" s="206"/>
      <c r="W136" s="206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30" t="s">
        <v>81</v>
      </c>
      <c r="AP136" s="30">
        <v>2012</v>
      </c>
      <c r="AQ136" s="32" t="s">
        <v>725</v>
      </c>
      <c r="AR136" s="175"/>
      <c r="AS136" s="175"/>
      <c r="AT136" s="207">
        <v>16885000</v>
      </c>
      <c r="AU136" s="168" t="s">
        <v>421</v>
      </c>
      <c r="AV136" s="178"/>
      <c r="AW136" s="168" t="s">
        <v>759</v>
      </c>
      <c r="AX136" s="168" t="s">
        <v>646</v>
      </c>
      <c r="AY136" s="176"/>
      <c r="AZ136" s="176"/>
      <c r="BA136" s="176"/>
      <c r="BB136" s="176"/>
    </row>
    <row r="137" spans="1:54" s="166" customFormat="1" ht="30" hidden="1" customHeight="1" x14ac:dyDescent="0.2">
      <c r="A137" s="5"/>
      <c r="B137" s="67"/>
      <c r="C137" s="196" t="s">
        <v>711</v>
      </c>
      <c r="D137" s="51"/>
      <c r="E137" s="66" t="s">
        <v>331</v>
      </c>
      <c r="F137" s="174"/>
      <c r="G137" s="30">
        <v>2012</v>
      </c>
      <c r="H137" s="168" t="s">
        <v>646</v>
      </c>
      <c r="I137" s="174"/>
      <c r="J137" s="174"/>
      <c r="K137" s="174"/>
      <c r="L137" s="174"/>
      <c r="M137" s="30" t="s">
        <v>81</v>
      </c>
      <c r="N137" s="207">
        <v>15840000</v>
      </c>
      <c r="O137" s="176"/>
      <c r="P137" s="199" t="s">
        <v>719</v>
      </c>
      <c r="Q137" s="67"/>
      <c r="R137" s="51" t="s">
        <v>341</v>
      </c>
      <c r="S137" s="206"/>
      <c r="T137" s="206"/>
      <c r="U137" s="206"/>
      <c r="V137" s="206"/>
      <c r="W137" s="206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30" t="s">
        <v>81</v>
      </c>
      <c r="AP137" s="30">
        <v>2012</v>
      </c>
      <c r="AQ137" s="32" t="s">
        <v>725</v>
      </c>
      <c r="AR137" s="175"/>
      <c r="AS137" s="175"/>
      <c r="AT137" s="207">
        <v>15840000</v>
      </c>
      <c r="AU137" s="168" t="s">
        <v>421</v>
      </c>
      <c r="AV137" s="178"/>
      <c r="AW137" s="168" t="s">
        <v>759</v>
      </c>
      <c r="AX137" s="168" t="s">
        <v>646</v>
      </c>
      <c r="AY137" s="176"/>
      <c r="AZ137" s="176"/>
      <c r="BA137" s="176"/>
      <c r="BB137" s="176"/>
    </row>
    <row r="138" spans="1:54" hidden="1" x14ac:dyDescent="0.2">
      <c r="A138" s="5"/>
      <c r="B138" s="7"/>
      <c r="C138" s="51"/>
      <c r="D138" s="51"/>
      <c r="E138" s="66"/>
      <c r="F138" s="4"/>
      <c r="G138" s="30"/>
      <c r="H138" s="159"/>
      <c r="I138" s="4"/>
      <c r="J138" s="4"/>
      <c r="K138" s="4"/>
      <c r="L138" s="4"/>
      <c r="M138" s="30"/>
      <c r="N138" s="57"/>
      <c r="O138" s="159"/>
      <c r="P138" s="51"/>
      <c r="Q138" s="7"/>
      <c r="R138" s="51"/>
      <c r="S138" s="140"/>
      <c r="T138" s="140"/>
      <c r="U138" s="140"/>
      <c r="V138" s="140"/>
      <c r="W138" s="140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0"/>
      <c r="AP138" s="30"/>
      <c r="AQ138" s="14"/>
      <c r="AR138" s="14"/>
      <c r="AS138" s="14"/>
      <c r="AT138" s="57"/>
      <c r="AU138" s="168"/>
      <c r="AV138" s="178"/>
      <c r="AW138" s="168"/>
      <c r="AX138" s="159"/>
      <c r="AY138" s="159"/>
      <c r="AZ138" s="159"/>
      <c r="BA138" s="159"/>
      <c r="BB138" s="159"/>
    </row>
    <row r="139" spans="1:54" hidden="1" x14ac:dyDescent="0.2">
      <c r="A139" s="5"/>
      <c r="B139" s="7"/>
      <c r="C139" s="51"/>
      <c r="D139" s="51"/>
      <c r="E139" s="66"/>
      <c r="F139" s="4"/>
      <c r="G139" s="30"/>
      <c r="H139" s="159"/>
      <c r="I139" s="4"/>
      <c r="J139" s="4"/>
      <c r="K139" s="4"/>
      <c r="L139" s="4"/>
      <c r="M139" s="30"/>
      <c r="N139" s="57"/>
      <c r="O139" s="159"/>
      <c r="P139" s="51"/>
      <c r="Q139" s="7"/>
      <c r="R139" s="51"/>
      <c r="S139" s="140"/>
      <c r="T139" s="140"/>
      <c r="U139" s="140"/>
      <c r="V139" s="140"/>
      <c r="W139" s="140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0"/>
      <c r="AP139" s="30"/>
      <c r="AQ139" s="14"/>
      <c r="AR139" s="14"/>
      <c r="AS139" s="14"/>
      <c r="AT139" s="57"/>
      <c r="AU139" s="168"/>
      <c r="AV139" s="178"/>
      <c r="AW139" s="168"/>
      <c r="AX139" s="159"/>
      <c r="AY139" s="159"/>
      <c r="AZ139" s="159"/>
      <c r="BA139" s="159"/>
      <c r="BB139" s="159"/>
    </row>
    <row r="140" spans="1:54" hidden="1" x14ac:dyDescent="0.2">
      <c r="A140" s="5"/>
      <c r="B140" s="7"/>
      <c r="C140" s="7"/>
      <c r="D140" s="119"/>
      <c r="E140" s="7"/>
      <c r="F140" s="7"/>
      <c r="G140" s="13"/>
      <c r="H140" s="7"/>
      <c r="I140" s="7"/>
      <c r="J140" s="7"/>
      <c r="K140" s="7"/>
      <c r="L140" s="7"/>
      <c r="M140" s="13"/>
      <c r="N140" s="13"/>
      <c r="O140" s="7"/>
      <c r="P140" s="7"/>
      <c r="Q140" s="7"/>
      <c r="R140" s="119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13"/>
      <c r="AP140" s="13"/>
      <c r="AQ140" s="13"/>
      <c r="AR140" s="13"/>
      <c r="AS140" s="13"/>
      <c r="AT140" s="13"/>
      <c r="AU140" s="119"/>
      <c r="AV140" s="7"/>
      <c r="AW140" s="119"/>
      <c r="AX140" s="7"/>
      <c r="AY140" s="7"/>
      <c r="AZ140" s="7"/>
      <c r="BA140" s="7"/>
      <c r="BB140" s="7"/>
    </row>
    <row r="141" spans="1:54" s="166" customFormat="1" ht="32" hidden="1" x14ac:dyDescent="0.2">
      <c r="A141" s="5" t="s">
        <v>390</v>
      </c>
      <c r="B141" s="67" t="s">
        <v>391</v>
      </c>
      <c r="C141" s="67"/>
      <c r="D141" s="123"/>
      <c r="E141" s="67"/>
      <c r="F141" s="67"/>
      <c r="G141" s="130"/>
      <c r="H141" s="67"/>
      <c r="I141" s="67"/>
      <c r="J141" s="67"/>
      <c r="K141" s="67"/>
      <c r="L141" s="67"/>
      <c r="M141" s="130"/>
      <c r="N141" s="129">
        <f>SUM(N142:N143)</f>
        <v>545000</v>
      </c>
      <c r="O141" s="67"/>
      <c r="P141" s="67"/>
      <c r="Q141" s="67"/>
      <c r="R141" s="123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130"/>
      <c r="AP141" s="130"/>
      <c r="AQ141" s="130"/>
      <c r="AR141" s="130"/>
      <c r="AS141" s="130"/>
      <c r="AT141" s="129">
        <f>SUM(AT142:AT143)</f>
        <v>545000</v>
      </c>
      <c r="AU141" s="123"/>
      <c r="AV141" s="67"/>
      <c r="AW141" s="123"/>
      <c r="AX141" s="67"/>
      <c r="AY141" s="67"/>
      <c r="AZ141" s="67"/>
      <c r="BA141" s="67"/>
      <c r="BB141" s="67"/>
    </row>
    <row r="142" spans="1:54" ht="16" hidden="1" x14ac:dyDescent="0.2">
      <c r="A142" s="5"/>
      <c r="B142" s="7" t="s">
        <v>68</v>
      </c>
      <c r="C142" s="46" t="s">
        <v>392</v>
      </c>
      <c r="D142" s="29" t="s">
        <v>393</v>
      </c>
      <c r="E142" s="140"/>
      <c r="F142" s="4"/>
      <c r="G142" s="29" t="s">
        <v>82</v>
      </c>
      <c r="H142" s="169" t="s">
        <v>646</v>
      </c>
      <c r="I142" s="4"/>
      <c r="J142" s="4"/>
      <c r="K142" s="4"/>
      <c r="L142" s="4"/>
      <c r="M142" s="31" t="s">
        <v>81</v>
      </c>
      <c r="N142" s="57">
        <v>300000</v>
      </c>
      <c r="O142" s="170" t="s">
        <v>72</v>
      </c>
      <c r="P142" s="29" t="s">
        <v>72</v>
      </c>
      <c r="Q142" s="140"/>
      <c r="R142" s="29" t="s">
        <v>211</v>
      </c>
      <c r="S142" s="140"/>
      <c r="T142" s="140"/>
      <c r="U142" s="140"/>
      <c r="V142" s="140"/>
      <c r="W142" s="140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1" t="s">
        <v>81</v>
      </c>
      <c r="AP142" s="29" t="s">
        <v>82</v>
      </c>
      <c r="AQ142" s="14"/>
      <c r="AR142" s="14"/>
      <c r="AS142" s="14"/>
      <c r="AT142" s="57">
        <v>300000</v>
      </c>
      <c r="AU142" s="169" t="s">
        <v>637</v>
      </c>
      <c r="AV142" s="170" t="s">
        <v>72</v>
      </c>
      <c r="AW142" s="169" t="s">
        <v>647</v>
      </c>
      <c r="AX142" s="169" t="s">
        <v>646</v>
      </c>
      <c r="AY142" s="170" t="s">
        <v>72</v>
      </c>
      <c r="AZ142" s="169" t="s">
        <v>646</v>
      </c>
      <c r="BA142" s="170" t="s">
        <v>72</v>
      </c>
      <c r="BB142" s="159"/>
    </row>
    <row r="143" spans="1:54" hidden="1" x14ac:dyDescent="0.2">
      <c r="A143" s="5"/>
      <c r="B143" s="7"/>
      <c r="C143" s="45" t="s">
        <v>392</v>
      </c>
      <c r="D143" s="31" t="s">
        <v>393</v>
      </c>
      <c r="E143" s="140"/>
      <c r="F143" s="4"/>
      <c r="G143" s="29" t="s">
        <v>75</v>
      </c>
      <c r="H143" s="169" t="s">
        <v>646</v>
      </c>
      <c r="I143" s="4"/>
      <c r="J143" s="4"/>
      <c r="K143" s="4"/>
      <c r="L143" s="4"/>
      <c r="M143" s="31" t="s">
        <v>81</v>
      </c>
      <c r="N143" s="56">
        <v>245000</v>
      </c>
      <c r="O143" s="170" t="s">
        <v>72</v>
      </c>
      <c r="P143" s="31" t="s">
        <v>394</v>
      </c>
      <c r="Q143" s="140"/>
      <c r="R143" s="31" t="s">
        <v>211</v>
      </c>
      <c r="S143" s="140"/>
      <c r="T143" s="140"/>
      <c r="U143" s="140"/>
      <c r="V143" s="140"/>
      <c r="W143" s="140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1" t="s">
        <v>81</v>
      </c>
      <c r="AP143" s="29" t="s">
        <v>75</v>
      </c>
      <c r="AQ143" s="14"/>
      <c r="AR143" s="14"/>
      <c r="AS143" s="14"/>
      <c r="AT143" s="56">
        <v>245000</v>
      </c>
      <c r="AU143" s="169" t="s">
        <v>637</v>
      </c>
      <c r="AV143" s="170" t="s">
        <v>72</v>
      </c>
      <c r="AW143" s="169" t="s">
        <v>647</v>
      </c>
      <c r="AX143" s="169" t="s">
        <v>646</v>
      </c>
      <c r="AY143" s="170" t="s">
        <v>72</v>
      </c>
      <c r="AZ143" s="169" t="s">
        <v>646</v>
      </c>
      <c r="BA143" s="170" t="s">
        <v>72</v>
      </c>
      <c r="BB143" s="159"/>
    </row>
    <row r="144" spans="1:54" hidden="1" x14ac:dyDescent="0.2">
      <c r="A144" s="5"/>
      <c r="B144" s="7"/>
      <c r="C144" s="7"/>
      <c r="D144" s="119"/>
      <c r="E144" s="7"/>
      <c r="F144" s="7"/>
      <c r="G144" s="13"/>
      <c r="H144" s="7"/>
      <c r="I144" s="7"/>
      <c r="J144" s="7"/>
      <c r="K144" s="7"/>
      <c r="L144" s="7"/>
      <c r="M144" s="13"/>
      <c r="N144" s="13"/>
      <c r="O144" s="7"/>
      <c r="P144" s="7"/>
      <c r="Q144" s="7"/>
      <c r="R144" s="119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13"/>
      <c r="AP144" s="13"/>
      <c r="AQ144" s="13"/>
      <c r="AR144" s="13"/>
      <c r="AS144" s="13"/>
      <c r="AT144" s="13"/>
      <c r="AU144" s="119"/>
      <c r="AV144" s="7"/>
      <c r="AW144" s="119"/>
      <c r="AX144" s="7"/>
      <c r="AY144" s="7"/>
      <c r="AZ144" s="7"/>
      <c r="BA144" s="7"/>
      <c r="BB144" s="7"/>
    </row>
    <row r="145" spans="1:54" ht="16" hidden="1" x14ac:dyDescent="0.2">
      <c r="A145" s="5" t="s">
        <v>395</v>
      </c>
      <c r="B145" s="7" t="s">
        <v>396</v>
      </c>
      <c r="C145" s="7"/>
      <c r="D145" s="119"/>
      <c r="E145" s="7"/>
      <c r="F145" s="7"/>
      <c r="G145" s="13"/>
      <c r="H145" s="7"/>
      <c r="I145" s="7"/>
      <c r="J145" s="7"/>
      <c r="K145" s="7"/>
      <c r="L145" s="7"/>
      <c r="M145" s="13"/>
      <c r="N145" s="13"/>
      <c r="O145" s="7"/>
      <c r="P145" s="7"/>
      <c r="Q145" s="7"/>
      <c r="R145" s="119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13"/>
      <c r="AP145" s="13"/>
      <c r="AQ145" s="13"/>
      <c r="AR145" s="13"/>
      <c r="AS145" s="13"/>
      <c r="AT145" s="13"/>
      <c r="AU145" s="119"/>
      <c r="AV145" s="7"/>
      <c r="AW145" s="119"/>
      <c r="AX145" s="7"/>
      <c r="AY145" s="7"/>
      <c r="AZ145" s="7"/>
      <c r="BA145" s="7"/>
      <c r="BB145" s="7"/>
    </row>
    <row r="146" spans="1:54" ht="16" hidden="1" x14ac:dyDescent="0.2">
      <c r="A146" s="5"/>
      <c r="B146" s="7" t="s">
        <v>68</v>
      </c>
      <c r="C146" s="7" t="s">
        <v>72</v>
      </c>
      <c r="D146" s="119" t="s">
        <v>72</v>
      </c>
      <c r="E146" s="7" t="s">
        <v>72</v>
      </c>
      <c r="F146" s="7" t="s">
        <v>72</v>
      </c>
      <c r="G146" s="13" t="s">
        <v>72</v>
      </c>
      <c r="H146" s="7" t="s">
        <v>72</v>
      </c>
      <c r="I146" s="7" t="s">
        <v>72</v>
      </c>
      <c r="J146" s="7" t="s">
        <v>72</v>
      </c>
      <c r="K146" s="7" t="s">
        <v>72</v>
      </c>
      <c r="L146" s="7" t="s">
        <v>72</v>
      </c>
      <c r="M146" s="13" t="s">
        <v>72</v>
      </c>
      <c r="N146" s="13" t="s">
        <v>72</v>
      </c>
      <c r="O146" s="7" t="s">
        <v>72</v>
      </c>
      <c r="P146" s="7" t="s">
        <v>72</v>
      </c>
      <c r="Q146" s="7" t="s">
        <v>72</v>
      </c>
      <c r="R146" s="119" t="s">
        <v>72</v>
      </c>
      <c r="S146" s="7" t="s">
        <v>72</v>
      </c>
      <c r="T146" s="7" t="s">
        <v>72</v>
      </c>
      <c r="U146" s="7" t="s">
        <v>72</v>
      </c>
      <c r="V146" s="7" t="s">
        <v>72</v>
      </c>
      <c r="W146" s="7" t="s">
        <v>72</v>
      </c>
      <c r="X146" s="7" t="s">
        <v>72</v>
      </c>
      <c r="Y146" s="7" t="s">
        <v>72</v>
      </c>
      <c r="Z146" s="7" t="s">
        <v>72</v>
      </c>
      <c r="AA146" s="7" t="s">
        <v>72</v>
      </c>
      <c r="AB146" s="7" t="s">
        <v>72</v>
      </c>
      <c r="AC146" s="7" t="s">
        <v>72</v>
      </c>
      <c r="AD146" s="7" t="s">
        <v>72</v>
      </c>
      <c r="AE146" s="7" t="s">
        <v>72</v>
      </c>
      <c r="AF146" s="7" t="s">
        <v>72</v>
      </c>
      <c r="AG146" s="7" t="s">
        <v>72</v>
      </c>
      <c r="AH146" s="7" t="s">
        <v>72</v>
      </c>
      <c r="AI146" s="7" t="s">
        <v>72</v>
      </c>
      <c r="AJ146" s="7" t="s">
        <v>72</v>
      </c>
      <c r="AK146" s="7" t="s">
        <v>72</v>
      </c>
      <c r="AL146" s="7" t="s">
        <v>72</v>
      </c>
      <c r="AM146" s="7" t="s">
        <v>72</v>
      </c>
      <c r="AN146" s="7" t="s">
        <v>72</v>
      </c>
      <c r="AO146" s="13" t="s">
        <v>72</v>
      </c>
      <c r="AP146" s="13" t="s">
        <v>72</v>
      </c>
      <c r="AQ146" s="13" t="s">
        <v>72</v>
      </c>
      <c r="AR146" s="13" t="s">
        <v>72</v>
      </c>
      <c r="AS146" s="13" t="s">
        <v>72</v>
      </c>
      <c r="AT146" s="13" t="s">
        <v>72</v>
      </c>
      <c r="AU146" s="119" t="s">
        <v>72</v>
      </c>
      <c r="AV146" s="7" t="s">
        <v>72</v>
      </c>
      <c r="AW146" s="119" t="s">
        <v>72</v>
      </c>
      <c r="AX146" s="7" t="s">
        <v>72</v>
      </c>
      <c r="AY146" s="7" t="s">
        <v>72</v>
      </c>
      <c r="AZ146" s="7" t="s">
        <v>72</v>
      </c>
      <c r="BA146" s="7" t="s">
        <v>72</v>
      </c>
      <c r="BB146" s="7" t="s">
        <v>72</v>
      </c>
    </row>
    <row r="147" spans="1:54" hidden="1" x14ac:dyDescent="0.2">
      <c r="A147" s="5"/>
      <c r="B147" s="7"/>
      <c r="C147" s="7"/>
      <c r="D147" s="119"/>
      <c r="E147" s="7"/>
      <c r="F147" s="7"/>
      <c r="G147" s="13"/>
      <c r="H147" s="7"/>
      <c r="I147" s="7"/>
      <c r="J147" s="7"/>
      <c r="K147" s="7"/>
      <c r="L147" s="7"/>
      <c r="M147" s="13"/>
      <c r="N147" s="13"/>
      <c r="O147" s="7"/>
      <c r="P147" s="7"/>
      <c r="Q147" s="7"/>
      <c r="R147" s="119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13"/>
      <c r="AP147" s="13"/>
      <c r="AQ147" s="13"/>
      <c r="AR147" s="13"/>
      <c r="AS147" s="13"/>
      <c r="AT147" s="13"/>
      <c r="AU147" s="119"/>
      <c r="AV147" s="7"/>
      <c r="AW147" s="119"/>
      <c r="AX147" s="7"/>
      <c r="AY147" s="7"/>
      <c r="AZ147" s="7"/>
      <c r="BA147" s="7"/>
      <c r="BB147" s="7"/>
    </row>
    <row r="148" spans="1:54" ht="16" hidden="1" x14ac:dyDescent="0.2">
      <c r="A148" s="5" t="s">
        <v>397</v>
      </c>
      <c r="B148" s="7" t="s">
        <v>398</v>
      </c>
      <c r="C148" s="7"/>
      <c r="D148" s="119"/>
      <c r="E148" s="7"/>
      <c r="F148" s="4"/>
      <c r="G148" s="13"/>
      <c r="H148" s="7"/>
      <c r="I148" s="4"/>
      <c r="J148" s="4"/>
      <c r="K148" s="4"/>
      <c r="L148" s="4"/>
      <c r="M148" s="13"/>
      <c r="N148" s="13"/>
      <c r="O148" s="7"/>
      <c r="P148" s="7"/>
      <c r="Q148" s="7"/>
      <c r="R148" s="119"/>
      <c r="S148" s="7"/>
      <c r="T148" s="7"/>
      <c r="U148" s="7"/>
      <c r="V148" s="7"/>
      <c r="W148" s="7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13"/>
      <c r="AP148" s="13"/>
      <c r="AQ148" s="13"/>
      <c r="AR148" s="13"/>
      <c r="AS148" s="13"/>
      <c r="AT148" s="13"/>
      <c r="AU148" s="119"/>
      <c r="AV148" s="7"/>
      <c r="AW148" s="119"/>
      <c r="AX148" s="7"/>
      <c r="AY148" s="7"/>
      <c r="AZ148" s="7"/>
      <c r="BA148" s="7"/>
      <c r="BB148" s="7"/>
    </row>
    <row r="149" spans="1:54" ht="16" hidden="1" x14ac:dyDescent="0.2">
      <c r="A149" s="5"/>
      <c r="B149" s="7" t="s">
        <v>68</v>
      </c>
      <c r="C149" s="7"/>
      <c r="D149" s="119" t="s">
        <v>72</v>
      </c>
      <c r="E149" s="7" t="s">
        <v>72</v>
      </c>
      <c r="F149" s="7" t="s">
        <v>72</v>
      </c>
      <c r="G149" s="13" t="s">
        <v>72</v>
      </c>
      <c r="H149" s="7" t="s">
        <v>72</v>
      </c>
      <c r="I149" s="7" t="s">
        <v>72</v>
      </c>
      <c r="J149" s="7" t="s">
        <v>72</v>
      </c>
      <c r="K149" s="7" t="s">
        <v>72</v>
      </c>
      <c r="L149" s="7" t="s">
        <v>72</v>
      </c>
      <c r="M149" s="13" t="s">
        <v>72</v>
      </c>
      <c r="N149" s="13" t="s">
        <v>72</v>
      </c>
      <c r="O149" s="7" t="s">
        <v>72</v>
      </c>
      <c r="P149" s="7" t="s">
        <v>72</v>
      </c>
      <c r="Q149" s="7" t="s">
        <v>72</v>
      </c>
      <c r="R149" s="119" t="s">
        <v>72</v>
      </c>
      <c r="S149" s="7" t="s">
        <v>72</v>
      </c>
      <c r="T149" s="7" t="s">
        <v>72</v>
      </c>
      <c r="U149" s="7" t="s">
        <v>72</v>
      </c>
      <c r="V149" s="7" t="s">
        <v>72</v>
      </c>
      <c r="W149" s="7" t="s">
        <v>72</v>
      </c>
      <c r="X149" s="7" t="s">
        <v>72</v>
      </c>
      <c r="Y149" s="7" t="s">
        <v>72</v>
      </c>
      <c r="Z149" s="7" t="s">
        <v>72</v>
      </c>
      <c r="AA149" s="7" t="s">
        <v>72</v>
      </c>
      <c r="AB149" s="7" t="s">
        <v>72</v>
      </c>
      <c r="AC149" s="7" t="s">
        <v>72</v>
      </c>
      <c r="AD149" s="7" t="s">
        <v>72</v>
      </c>
      <c r="AE149" s="7" t="s">
        <v>72</v>
      </c>
      <c r="AF149" s="7" t="s">
        <v>72</v>
      </c>
      <c r="AG149" s="7" t="s">
        <v>72</v>
      </c>
      <c r="AH149" s="7" t="s">
        <v>72</v>
      </c>
      <c r="AI149" s="7" t="s">
        <v>72</v>
      </c>
      <c r="AJ149" s="7" t="s">
        <v>72</v>
      </c>
      <c r="AK149" s="7" t="s">
        <v>72</v>
      </c>
      <c r="AL149" s="7" t="s">
        <v>72</v>
      </c>
      <c r="AM149" s="7" t="s">
        <v>72</v>
      </c>
      <c r="AN149" s="7" t="s">
        <v>72</v>
      </c>
      <c r="AO149" s="13" t="s">
        <v>72</v>
      </c>
      <c r="AP149" s="13" t="s">
        <v>72</v>
      </c>
      <c r="AQ149" s="13" t="s">
        <v>72</v>
      </c>
      <c r="AR149" s="13" t="s">
        <v>72</v>
      </c>
      <c r="AS149" s="13" t="s">
        <v>72</v>
      </c>
      <c r="AT149" s="13" t="s">
        <v>72</v>
      </c>
      <c r="AU149" s="119" t="s">
        <v>72</v>
      </c>
      <c r="AV149" s="7" t="s">
        <v>72</v>
      </c>
      <c r="AW149" s="119" t="s">
        <v>72</v>
      </c>
      <c r="AX149" s="7" t="s">
        <v>72</v>
      </c>
      <c r="AY149" s="7" t="s">
        <v>72</v>
      </c>
      <c r="AZ149" s="7" t="s">
        <v>72</v>
      </c>
      <c r="BA149" s="7" t="s">
        <v>72</v>
      </c>
      <c r="BB149" s="7" t="s">
        <v>72</v>
      </c>
    </row>
    <row r="150" spans="1:54" hidden="1" x14ac:dyDescent="0.2">
      <c r="A150" s="5"/>
      <c r="B150" s="7"/>
      <c r="C150" s="7"/>
      <c r="D150" s="119"/>
      <c r="E150" s="7"/>
      <c r="F150" s="7"/>
      <c r="G150" s="13"/>
      <c r="H150" s="7"/>
      <c r="I150" s="7"/>
      <c r="J150" s="7"/>
      <c r="K150" s="7"/>
      <c r="L150" s="7"/>
      <c r="M150" s="13"/>
      <c r="N150" s="13"/>
      <c r="O150" s="7"/>
      <c r="P150" s="7"/>
      <c r="Q150" s="7"/>
      <c r="R150" s="119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13"/>
      <c r="AP150" s="13"/>
      <c r="AQ150" s="13"/>
      <c r="AR150" s="13"/>
      <c r="AS150" s="13"/>
      <c r="AT150" s="13"/>
      <c r="AU150" s="119"/>
      <c r="AV150" s="7"/>
      <c r="AW150" s="119"/>
      <c r="AX150" s="7"/>
      <c r="AY150" s="7"/>
      <c r="AZ150" s="7"/>
      <c r="BA150" s="7"/>
      <c r="BB150" s="7"/>
    </row>
    <row r="151" spans="1:54" ht="16" hidden="1" x14ac:dyDescent="0.2">
      <c r="A151" s="5" t="s">
        <v>399</v>
      </c>
      <c r="B151" s="7" t="s">
        <v>400</v>
      </c>
      <c r="C151" s="7"/>
      <c r="D151" s="119"/>
      <c r="E151" s="7"/>
      <c r="F151" s="7"/>
      <c r="G151" s="13"/>
      <c r="H151" s="7"/>
      <c r="I151" s="7"/>
      <c r="J151" s="7"/>
      <c r="K151" s="7"/>
      <c r="L151" s="7"/>
      <c r="M151" s="13"/>
      <c r="N151" s="13"/>
      <c r="O151" s="7"/>
      <c r="P151" s="7"/>
      <c r="Q151" s="7"/>
      <c r="R151" s="119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13"/>
      <c r="AP151" s="13"/>
      <c r="AQ151" s="13"/>
      <c r="AR151" s="13"/>
      <c r="AS151" s="13"/>
      <c r="AT151" s="13"/>
      <c r="AU151" s="119"/>
      <c r="AV151" s="7"/>
      <c r="AW151" s="119"/>
      <c r="AX151" s="7"/>
      <c r="AY151" s="7"/>
      <c r="AZ151" s="7"/>
      <c r="BA151" s="7"/>
      <c r="BB151" s="7"/>
    </row>
    <row r="152" spans="1:54" ht="16" hidden="1" x14ac:dyDescent="0.2">
      <c r="A152" s="5"/>
      <c r="B152" s="7" t="s">
        <v>68</v>
      </c>
      <c r="C152" s="7" t="s">
        <v>72</v>
      </c>
      <c r="D152" s="119" t="s">
        <v>72</v>
      </c>
      <c r="E152" s="7" t="s">
        <v>72</v>
      </c>
      <c r="F152" s="7" t="s">
        <v>72</v>
      </c>
      <c r="G152" s="13" t="s">
        <v>72</v>
      </c>
      <c r="H152" s="7" t="s">
        <v>72</v>
      </c>
      <c r="I152" s="7" t="s">
        <v>72</v>
      </c>
      <c r="J152" s="7" t="s">
        <v>72</v>
      </c>
      <c r="K152" s="7" t="s">
        <v>72</v>
      </c>
      <c r="L152" s="7" t="s">
        <v>72</v>
      </c>
      <c r="M152" s="13" t="s">
        <v>72</v>
      </c>
      <c r="N152" s="13" t="s">
        <v>72</v>
      </c>
      <c r="O152" s="7" t="s">
        <v>72</v>
      </c>
      <c r="P152" s="7" t="s">
        <v>72</v>
      </c>
      <c r="Q152" s="7" t="s">
        <v>72</v>
      </c>
      <c r="R152" s="119" t="s">
        <v>72</v>
      </c>
      <c r="S152" s="7" t="s">
        <v>72</v>
      </c>
      <c r="T152" s="7" t="s">
        <v>72</v>
      </c>
      <c r="U152" s="7" t="s">
        <v>72</v>
      </c>
      <c r="V152" s="7" t="s">
        <v>72</v>
      </c>
      <c r="W152" s="7" t="s">
        <v>72</v>
      </c>
      <c r="X152" s="7" t="s">
        <v>72</v>
      </c>
      <c r="Y152" s="7" t="s">
        <v>72</v>
      </c>
      <c r="Z152" s="7" t="s">
        <v>72</v>
      </c>
      <c r="AA152" s="7" t="s">
        <v>72</v>
      </c>
      <c r="AB152" s="7" t="s">
        <v>72</v>
      </c>
      <c r="AC152" s="7" t="s">
        <v>72</v>
      </c>
      <c r="AD152" s="7" t="s">
        <v>72</v>
      </c>
      <c r="AE152" s="7" t="s">
        <v>72</v>
      </c>
      <c r="AF152" s="7" t="s">
        <v>72</v>
      </c>
      <c r="AG152" s="7" t="s">
        <v>72</v>
      </c>
      <c r="AH152" s="7" t="s">
        <v>72</v>
      </c>
      <c r="AI152" s="7" t="s">
        <v>72</v>
      </c>
      <c r="AJ152" s="7" t="s">
        <v>72</v>
      </c>
      <c r="AK152" s="7" t="s">
        <v>72</v>
      </c>
      <c r="AL152" s="7" t="s">
        <v>72</v>
      </c>
      <c r="AM152" s="7" t="s">
        <v>72</v>
      </c>
      <c r="AN152" s="7" t="s">
        <v>72</v>
      </c>
      <c r="AO152" s="13" t="s">
        <v>72</v>
      </c>
      <c r="AP152" s="13" t="s">
        <v>72</v>
      </c>
      <c r="AQ152" s="13" t="s">
        <v>72</v>
      </c>
      <c r="AR152" s="13" t="s">
        <v>72</v>
      </c>
      <c r="AS152" s="13" t="s">
        <v>72</v>
      </c>
      <c r="AT152" s="13" t="s">
        <v>72</v>
      </c>
      <c r="AU152" s="119" t="s">
        <v>72</v>
      </c>
      <c r="AV152" s="7" t="s">
        <v>72</v>
      </c>
      <c r="AW152" s="119" t="s">
        <v>72</v>
      </c>
      <c r="AX152" s="7" t="s">
        <v>72</v>
      </c>
      <c r="AY152" s="7" t="s">
        <v>72</v>
      </c>
      <c r="AZ152" s="7" t="s">
        <v>72</v>
      </c>
      <c r="BA152" s="7" t="s">
        <v>72</v>
      </c>
      <c r="BB152" s="7" t="s">
        <v>72</v>
      </c>
    </row>
    <row r="153" spans="1:54" hidden="1" x14ac:dyDescent="0.2">
      <c r="A153" s="5"/>
      <c r="B153" s="7"/>
      <c r="C153" s="7"/>
      <c r="D153" s="119"/>
      <c r="E153" s="7"/>
      <c r="F153" s="7"/>
      <c r="G153" s="13"/>
      <c r="H153" s="7"/>
      <c r="I153" s="7"/>
      <c r="J153" s="7"/>
      <c r="K153" s="7"/>
      <c r="L153" s="7"/>
      <c r="M153" s="13"/>
      <c r="N153" s="13"/>
      <c r="O153" s="7"/>
      <c r="P153" s="7"/>
      <c r="Q153" s="7"/>
      <c r="R153" s="119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13"/>
      <c r="AP153" s="13"/>
      <c r="AQ153" s="13"/>
      <c r="AR153" s="13"/>
      <c r="AS153" s="13"/>
      <c r="AT153" s="13"/>
      <c r="AU153" s="119"/>
      <c r="AV153" s="7"/>
      <c r="AW153" s="119"/>
      <c r="AX153" s="7"/>
      <c r="AY153" s="7"/>
      <c r="AZ153" s="7"/>
      <c r="BA153" s="7"/>
      <c r="BB153" s="7"/>
    </row>
    <row r="154" spans="1:54" ht="16" hidden="1" x14ac:dyDescent="0.2">
      <c r="A154" s="5" t="s">
        <v>401</v>
      </c>
      <c r="B154" s="7" t="s">
        <v>402</v>
      </c>
      <c r="C154" s="7"/>
      <c r="D154" s="119"/>
      <c r="E154" s="7"/>
      <c r="F154" s="7"/>
      <c r="G154" s="13"/>
      <c r="H154" s="7"/>
      <c r="I154" s="4"/>
      <c r="J154" s="4"/>
      <c r="K154" s="4"/>
      <c r="L154" s="4"/>
      <c r="M154" s="13"/>
      <c r="N154" s="13"/>
      <c r="O154" s="7"/>
      <c r="P154" s="7"/>
      <c r="Q154" s="7"/>
      <c r="R154" s="119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13"/>
      <c r="AP154" s="13"/>
      <c r="AQ154" s="13"/>
      <c r="AR154" s="13"/>
      <c r="AS154" s="13"/>
      <c r="AT154" s="13"/>
      <c r="AU154" s="119"/>
      <c r="AV154" s="7"/>
      <c r="AW154" s="119"/>
      <c r="AX154" s="7"/>
      <c r="AY154" s="7"/>
      <c r="AZ154" s="7"/>
      <c r="BA154" s="7"/>
      <c r="BB154" s="7"/>
    </row>
    <row r="155" spans="1:54" ht="16" hidden="1" x14ac:dyDescent="0.2">
      <c r="A155" s="5"/>
      <c r="B155" s="7" t="s">
        <v>68</v>
      </c>
      <c r="C155" s="7" t="s">
        <v>72</v>
      </c>
      <c r="D155" s="119" t="s">
        <v>72</v>
      </c>
      <c r="E155" s="7" t="s">
        <v>72</v>
      </c>
      <c r="F155" s="7" t="s">
        <v>72</v>
      </c>
      <c r="G155" s="13" t="s">
        <v>72</v>
      </c>
      <c r="H155" s="7" t="s">
        <v>72</v>
      </c>
      <c r="I155" s="7" t="s">
        <v>72</v>
      </c>
      <c r="J155" s="7" t="s">
        <v>72</v>
      </c>
      <c r="K155" s="7" t="s">
        <v>72</v>
      </c>
      <c r="L155" s="7" t="s">
        <v>72</v>
      </c>
      <c r="M155" s="13" t="s">
        <v>72</v>
      </c>
      <c r="N155" s="13" t="s">
        <v>72</v>
      </c>
      <c r="O155" s="7" t="s">
        <v>72</v>
      </c>
      <c r="P155" s="7" t="s">
        <v>72</v>
      </c>
      <c r="Q155" s="7" t="s">
        <v>72</v>
      </c>
      <c r="R155" s="119" t="s">
        <v>72</v>
      </c>
      <c r="S155" s="7" t="s">
        <v>72</v>
      </c>
      <c r="T155" s="7" t="s">
        <v>72</v>
      </c>
      <c r="U155" s="7" t="s">
        <v>72</v>
      </c>
      <c r="V155" s="7" t="s">
        <v>72</v>
      </c>
      <c r="W155" s="7" t="s">
        <v>72</v>
      </c>
      <c r="X155" s="7" t="s">
        <v>72</v>
      </c>
      <c r="Y155" s="7" t="s">
        <v>72</v>
      </c>
      <c r="Z155" s="7" t="s">
        <v>72</v>
      </c>
      <c r="AA155" s="7" t="s">
        <v>72</v>
      </c>
      <c r="AB155" s="7" t="s">
        <v>72</v>
      </c>
      <c r="AC155" s="7" t="s">
        <v>72</v>
      </c>
      <c r="AD155" s="7" t="s">
        <v>72</v>
      </c>
      <c r="AE155" s="7" t="s">
        <v>72</v>
      </c>
      <c r="AF155" s="7" t="s">
        <v>72</v>
      </c>
      <c r="AG155" s="7" t="s">
        <v>72</v>
      </c>
      <c r="AH155" s="7" t="s">
        <v>72</v>
      </c>
      <c r="AI155" s="7" t="s">
        <v>72</v>
      </c>
      <c r="AJ155" s="7" t="s">
        <v>72</v>
      </c>
      <c r="AK155" s="7" t="s">
        <v>72</v>
      </c>
      <c r="AL155" s="7" t="s">
        <v>72</v>
      </c>
      <c r="AM155" s="7" t="s">
        <v>72</v>
      </c>
      <c r="AN155" s="7" t="s">
        <v>72</v>
      </c>
      <c r="AO155" s="13" t="s">
        <v>72</v>
      </c>
      <c r="AP155" s="13" t="s">
        <v>72</v>
      </c>
      <c r="AQ155" s="13" t="s">
        <v>72</v>
      </c>
      <c r="AR155" s="13" t="s">
        <v>72</v>
      </c>
      <c r="AS155" s="13" t="s">
        <v>72</v>
      </c>
      <c r="AT155" s="13" t="s">
        <v>72</v>
      </c>
      <c r="AU155" s="119" t="s">
        <v>72</v>
      </c>
      <c r="AV155" s="7" t="s">
        <v>72</v>
      </c>
      <c r="AW155" s="119" t="s">
        <v>72</v>
      </c>
      <c r="AX155" s="7" t="s">
        <v>72</v>
      </c>
      <c r="AY155" s="7" t="s">
        <v>72</v>
      </c>
      <c r="AZ155" s="7" t="s">
        <v>72</v>
      </c>
      <c r="BA155" s="7" t="s">
        <v>72</v>
      </c>
      <c r="BB155" s="7" t="s">
        <v>72</v>
      </c>
    </row>
    <row r="156" spans="1:54" hidden="1" x14ac:dyDescent="0.2">
      <c r="A156" s="5"/>
      <c r="B156" s="8"/>
      <c r="C156" s="4"/>
      <c r="D156" s="10"/>
      <c r="E156" s="4"/>
      <c r="F156" s="4"/>
      <c r="G156" s="14"/>
      <c r="H156" s="4"/>
      <c r="I156" s="4"/>
      <c r="J156" s="4"/>
      <c r="K156" s="4"/>
      <c r="L156" s="4"/>
      <c r="M156" s="14"/>
      <c r="N156" s="14"/>
      <c r="O156" s="4"/>
      <c r="P156" s="4"/>
      <c r="Q156" s="4"/>
      <c r="R156" s="10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14"/>
      <c r="AP156" s="14"/>
      <c r="AQ156" s="14"/>
      <c r="AR156" s="14"/>
      <c r="AS156" s="14"/>
      <c r="AT156" s="14"/>
      <c r="AU156" s="10"/>
      <c r="AV156" s="4"/>
      <c r="AW156" s="10"/>
      <c r="AX156" s="4"/>
      <c r="AY156" s="4"/>
      <c r="AZ156" s="4"/>
      <c r="BA156" s="4"/>
      <c r="BB156" s="4"/>
    </row>
    <row r="157" spans="1:54" ht="16" hidden="1" x14ac:dyDescent="0.2">
      <c r="A157" s="5" t="s">
        <v>403</v>
      </c>
      <c r="B157" s="9" t="s">
        <v>404</v>
      </c>
      <c r="C157" s="4"/>
      <c r="D157" s="10"/>
      <c r="E157" s="4"/>
      <c r="F157" s="4"/>
      <c r="G157" s="14"/>
      <c r="H157" s="4"/>
      <c r="I157" s="4"/>
      <c r="J157" s="4"/>
      <c r="K157" s="4"/>
      <c r="L157" s="4"/>
      <c r="M157" s="14"/>
      <c r="N157" s="14"/>
      <c r="O157" s="4"/>
      <c r="P157" s="4"/>
      <c r="Q157" s="4"/>
      <c r="R157" s="10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14"/>
      <c r="AP157" s="14"/>
      <c r="AQ157" s="14"/>
      <c r="AR157" s="14"/>
      <c r="AS157" s="14"/>
      <c r="AT157" s="14"/>
      <c r="AU157" s="10"/>
      <c r="AV157" s="4"/>
      <c r="AW157" s="10"/>
      <c r="AX157" s="4"/>
      <c r="AY157" s="4"/>
      <c r="AZ157" s="4"/>
      <c r="BA157" s="4"/>
      <c r="BB157" s="4"/>
    </row>
    <row r="158" spans="1:54" ht="30.75" hidden="1" customHeight="1" x14ac:dyDescent="0.2">
      <c r="A158" s="5" t="s">
        <v>405</v>
      </c>
      <c r="B158" s="8" t="s">
        <v>406</v>
      </c>
      <c r="C158" s="4"/>
      <c r="D158" s="10"/>
      <c r="E158" s="4"/>
      <c r="F158" s="4"/>
      <c r="G158" s="14"/>
      <c r="H158" s="4"/>
      <c r="I158" s="4"/>
      <c r="J158" s="4"/>
      <c r="K158" s="4"/>
      <c r="L158" s="4"/>
      <c r="M158" s="14"/>
      <c r="N158" s="213">
        <f>SUM(N159:N272)</f>
        <v>26102573412.333736</v>
      </c>
      <c r="O158" s="4"/>
      <c r="P158" s="4"/>
      <c r="Q158" s="4"/>
      <c r="R158" s="10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14"/>
      <c r="AP158" s="14"/>
      <c r="AQ158" s="14"/>
      <c r="AR158" s="14"/>
      <c r="AS158" s="14"/>
      <c r="AT158" s="213">
        <f>SUM(AT159:AT272)</f>
        <v>26130558732.137871</v>
      </c>
      <c r="AU158" s="10"/>
      <c r="AV158" s="4"/>
      <c r="AW158" s="10"/>
      <c r="AX158" s="4"/>
      <c r="AY158" s="4"/>
      <c r="AZ158" s="4"/>
      <c r="BA158" s="4"/>
      <c r="BB158" s="4"/>
    </row>
    <row r="159" spans="1:54" ht="30" hidden="1" x14ac:dyDescent="0.2">
      <c r="A159" s="5"/>
      <c r="B159" s="7" t="s">
        <v>407</v>
      </c>
      <c r="C159" s="68" t="s">
        <v>408</v>
      </c>
      <c r="D159" s="82" t="s">
        <v>409</v>
      </c>
      <c r="E159" s="87"/>
      <c r="F159" s="82"/>
      <c r="G159" s="89" t="s">
        <v>86</v>
      </c>
      <c r="H159" s="186"/>
      <c r="I159" s="82" t="s">
        <v>410</v>
      </c>
      <c r="J159" s="140"/>
      <c r="K159" s="82" t="s">
        <v>411</v>
      </c>
      <c r="L159" s="140"/>
      <c r="M159" s="82" t="s">
        <v>81</v>
      </c>
      <c r="N159" s="95">
        <v>670400000</v>
      </c>
      <c r="O159" s="185"/>
      <c r="P159" s="4"/>
      <c r="Q159" s="4"/>
      <c r="R159" s="10"/>
      <c r="S159" s="4"/>
      <c r="T159" s="4"/>
      <c r="U159" s="4"/>
      <c r="V159" s="4"/>
      <c r="W159" s="4"/>
      <c r="X159" s="82"/>
      <c r="Y159" s="82"/>
      <c r="Z159" s="82">
        <v>419</v>
      </c>
      <c r="AA159" s="82"/>
      <c r="AB159" s="82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82"/>
      <c r="AO159" s="82" t="s">
        <v>81</v>
      </c>
      <c r="AP159" s="89" t="s">
        <v>86</v>
      </c>
      <c r="AQ159" s="14"/>
      <c r="AR159" s="14"/>
      <c r="AS159" s="14"/>
      <c r="AT159" s="95">
        <v>670400000</v>
      </c>
      <c r="AU159" s="188"/>
      <c r="AV159" s="185"/>
      <c r="AW159" s="184"/>
      <c r="AX159" s="186"/>
      <c r="AY159" s="185"/>
      <c r="AZ159" s="189"/>
      <c r="BA159" s="185"/>
      <c r="BB159" s="185"/>
    </row>
    <row r="160" spans="1:54" ht="30" hidden="1" customHeight="1" x14ac:dyDescent="0.2">
      <c r="A160" s="5"/>
      <c r="B160" s="7"/>
      <c r="C160" s="69" t="s">
        <v>412</v>
      </c>
      <c r="D160" s="83" t="s">
        <v>409</v>
      </c>
      <c r="E160" s="88"/>
      <c r="F160" s="83"/>
      <c r="G160" s="495" t="s">
        <v>413</v>
      </c>
      <c r="H160" s="186"/>
      <c r="I160" s="83" t="s">
        <v>410</v>
      </c>
      <c r="J160" s="140"/>
      <c r="K160" s="83" t="s">
        <v>411</v>
      </c>
      <c r="L160" s="140"/>
      <c r="M160" s="83" t="s">
        <v>81</v>
      </c>
      <c r="N160" s="96">
        <v>411820500</v>
      </c>
      <c r="O160" s="185"/>
      <c r="P160" s="4"/>
      <c r="Q160" s="4"/>
      <c r="R160" s="10"/>
      <c r="S160" s="4"/>
      <c r="T160" s="4"/>
      <c r="U160" s="4"/>
      <c r="V160" s="4"/>
      <c r="W160" s="4"/>
      <c r="X160" s="83"/>
      <c r="Y160" s="83"/>
      <c r="Z160" s="83">
        <v>490</v>
      </c>
      <c r="AA160" s="83"/>
      <c r="AB160" s="83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83"/>
      <c r="AO160" s="83" t="s">
        <v>81</v>
      </c>
      <c r="AP160" s="495" t="s">
        <v>413</v>
      </c>
      <c r="AQ160" s="14"/>
      <c r="AR160" s="14"/>
      <c r="AS160" s="14"/>
      <c r="AT160" s="96">
        <v>411820500</v>
      </c>
      <c r="AU160" s="188"/>
      <c r="AV160" s="185" t="s">
        <v>658</v>
      </c>
      <c r="AW160" s="204" t="s">
        <v>72</v>
      </c>
      <c r="AX160" s="186"/>
      <c r="AY160" s="185"/>
      <c r="AZ160" s="189" t="s">
        <v>414</v>
      </c>
      <c r="BA160" s="185"/>
      <c r="BB160" s="185"/>
    </row>
    <row r="161" spans="1:54" ht="30" hidden="1" customHeight="1" x14ac:dyDescent="0.2">
      <c r="A161" s="5"/>
      <c r="B161" s="7"/>
      <c r="C161" s="69" t="s">
        <v>415</v>
      </c>
      <c r="D161" s="83" t="s">
        <v>416</v>
      </c>
      <c r="E161" s="88" t="s">
        <v>331</v>
      </c>
      <c r="F161" s="83" t="s">
        <v>420</v>
      </c>
      <c r="G161" s="495">
        <v>2007</v>
      </c>
      <c r="H161" s="186" t="s">
        <v>659</v>
      </c>
      <c r="I161" s="83" t="s">
        <v>417</v>
      </c>
      <c r="J161" s="140"/>
      <c r="K161" s="83" t="s">
        <v>72</v>
      </c>
      <c r="L161" s="140"/>
      <c r="M161" s="83" t="s">
        <v>81</v>
      </c>
      <c r="N161" s="96">
        <v>398932867.19903994</v>
      </c>
      <c r="O161" s="185"/>
      <c r="P161" s="4"/>
      <c r="Q161" s="4"/>
      <c r="R161" s="10"/>
      <c r="S161" s="4"/>
      <c r="T161" s="4"/>
      <c r="U161" s="4"/>
      <c r="V161" s="4"/>
      <c r="W161" s="4"/>
      <c r="X161" s="83" t="s">
        <v>418</v>
      </c>
      <c r="Y161" s="83" t="s">
        <v>419</v>
      </c>
      <c r="Z161" s="83" t="s">
        <v>420</v>
      </c>
      <c r="AA161" s="83" t="s">
        <v>72</v>
      </c>
      <c r="AB161" s="83" t="s">
        <v>72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83" t="s">
        <v>420</v>
      </c>
      <c r="AO161" s="83" t="s">
        <v>81</v>
      </c>
      <c r="AP161" s="495">
        <v>2007</v>
      </c>
      <c r="AQ161" s="14"/>
      <c r="AR161" s="14"/>
      <c r="AS161" s="14"/>
      <c r="AT161" s="96">
        <v>398932867.19903994</v>
      </c>
      <c r="AU161" s="188" t="s">
        <v>421</v>
      </c>
      <c r="AV161" s="185"/>
      <c r="AW161" s="184" t="s">
        <v>645</v>
      </c>
      <c r="AX161" s="186" t="s">
        <v>659</v>
      </c>
      <c r="AY161" s="185"/>
      <c r="AZ161" s="189" t="s">
        <v>422</v>
      </c>
      <c r="BA161" s="185"/>
      <c r="BB161" s="185"/>
    </row>
    <row r="162" spans="1:54" ht="30" hidden="1" customHeight="1" x14ac:dyDescent="0.2">
      <c r="A162" s="5"/>
      <c r="B162" s="7"/>
      <c r="C162" s="69" t="s">
        <v>423</v>
      </c>
      <c r="D162" s="83"/>
      <c r="E162" s="88" t="s">
        <v>331</v>
      </c>
      <c r="F162" s="83" t="s">
        <v>420</v>
      </c>
      <c r="G162" s="495">
        <v>2007</v>
      </c>
      <c r="H162" s="186" t="s">
        <v>660</v>
      </c>
      <c r="I162" s="83" t="s">
        <v>424</v>
      </c>
      <c r="J162" s="140"/>
      <c r="K162" s="83" t="s">
        <v>72</v>
      </c>
      <c r="L162" s="140"/>
      <c r="M162" s="83" t="s">
        <v>81</v>
      </c>
      <c r="N162" s="96">
        <v>109528308.97073069</v>
      </c>
      <c r="O162" s="185"/>
      <c r="P162" s="4"/>
      <c r="Q162" s="4"/>
      <c r="R162" s="10"/>
      <c r="S162" s="4"/>
      <c r="T162" s="4"/>
      <c r="U162" s="4"/>
      <c r="V162" s="4"/>
      <c r="W162" s="4"/>
      <c r="X162" s="83" t="s">
        <v>418</v>
      </c>
      <c r="Y162" s="83" t="s">
        <v>419</v>
      </c>
      <c r="Z162" s="83" t="s">
        <v>420</v>
      </c>
      <c r="AA162" s="92">
        <v>39345</v>
      </c>
      <c r="AB162" s="83" t="s">
        <v>425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83" t="s">
        <v>420</v>
      </c>
      <c r="AO162" s="83" t="s">
        <v>81</v>
      </c>
      <c r="AP162" s="495">
        <v>2007</v>
      </c>
      <c r="AQ162" s="14"/>
      <c r="AR162" s="14"/>
      <c r="AS162" s="14"/>
      <c r="AT162" s="96">
        <v>109528308.97073069</v>
      </c>
      <c r="AU162" s="188" t="s">
        <v>421</v>
      </c>
      <c r="AV162" s="185"/>
      <c r="AW162" s="184" t="s">
        <v>645</v>
      </c>
      <c r="AX162" s="186" t="s">
        <v>660</v>
      </c>
      <c r="AY162" s="185"/>
      <c r="AZ162" s="189" t="s">
        <v>426</v>
      </c>
      <c r="BA162" s="185"/>
      <c r="BB162" s="185"/>
    </row>
    <row r="163" spans="1:54" ht="30" hidden="1" customHeight="1" x14ac:dyDescent="0.2">
      <c r="A163" s="5"/>
      <c r="B163" s="7"/>
      <c r="C163" s="69" t="s">
        <v>427</v>
      </c>
      <c r="D163" s="83" t="s">
        <v>416</v>
      </c>
      <c r="E163" s="88" t="s">
        <v>331</v>
      </c>
      <c r="F163" s="83" t="s">
        <v>420</v>
      </c>
      <c r="G163" s="495">
        <v>2007</v>
      </c>
      <c r="H163" s="186" t="s">
        <v>661</v>
      </c>
      <c r="I163" s="83" t="s">
        <v>424</v>
      </c>
      <c r="J163" s="140"/>
      <c r="K163" s="83" t="s">
        <v>72</v>
      </c>
      <c r="L163" s="140"/>
      <c r="M163" s="83" t="s">
        <v>81</v>
      </c>
      <c r="N163" s="96">
        <v>428983868.5822084</v>
      </c>
      <c r="O163" s="185"/>
      <c r="P163" s="4"/>
      <c r="Q163" s="4"/>
      <c r="R163" s="10"/>
      <c r="S163" s="4"/>
      <c r="T163" s="4"/>
      <c r="U163" s="4"/>
      <c r="V163" s="4"/>
      <c r="W163" s="4"/>
      <c r="X163" s="83" t="s">
        <v>418</v>
      </c>
      <c r="Y163" s="83" t="s">
        <v>419</v>
      </c>
      <c r="Z163" s="83" t="s">
        <v>420</v>
      </c>
      <c r="AA163" s="92">
        <v>39330</v>
      </c>
      <c r="AB163" s="83" t="s">
        <v>428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83" t="s">
        <v>420</v>
      </c>
      <c r="AO163" s="83" t="s">
        <v>81</v>
      </c>
      <c r="AP163" s="495">
        <v>2007</v>
      </c>
      <c r="AQ163" s="14"/>
      <c r="AR163" s="14"/>
      <c r="AS163" s="14"/>
      <c r="AT163" s="96">
        <v>428983868.5822084</v>
      </c>
      <c r="AU163" s="188" t="s">
        <v>421</v>
      </c>
      <c r="AV163" s="185"/>
      <c r="AW163" s="184" t="s">
        <v>645</v>
      </c>
      <c r="AX163" s="186" t="s">
        <v>661</v>
      </c>
      <c r="AY163" s="185"/>
      <c r="AZ163" s="189" t="s">
        <v>429</v>
      </c>
      <c r="BA163" s="185"/>
      <c r="BB163" s="185"/>
    </row>
    <row r="164" spans="1:54" ht="30" hidden="1" customHeight="1" x14ac:dyDescent="0.2">
      <c r="A164" s="5"/>
      <c r="B164" s="7"/>
      <c r="C164" s="69" t="s">
        <v>430</v>
      </c>
      <c r="D164" s="83" t="s">
        <v>416</v>
      </c>
      <c r="E164" s="88" t="s">
        <v>331</v>
      </c>
      <c r="F164" s="83" t="s">
        <v>420</v>
      </c>
      <c r="G164" s="495">
        <v>2007</v>
      </c>
      <c r="H164" s="186" t="s">
        <v>662</v>
      </c>
      <c r="I164" s="83" t="s">
        <v>424</v>
      </c>
      <c r="J164" s="140"/>
      <c r="K164" s="83" t="s">
        <v>72</v>
      </c>
      <c r="L164" s="140"/>
      <c r="M164" s="83" t="s">
        <v>81</v>
      </c>
      <c r="N164" s="96">
        <v>286340014.7833271</v>
      </c>
      <c r="O164" s="185"/>
      <c r="P164" s="4"/>
      <c r="Q164" s="4"/>
      <c r="R164" s="10"/>
      <c r="S164" s="4"/>
      <c r="T164" s="4"/>
      <c r="U164" s="4"/>
      <c r="V164" s="4"/>
      <c r="W164" s="4"/>
      <c r="X164" s="83" t="s">
        <v>418</v>
      </c>
      <c r="Y164" s="83" t="s">
        <v>419</v>
      </c>
      <c r="Z164" s="83" t="s">
        <v>420</v>
      </c>
      <c r="AA164" s="92">
        <v>39333</v>
      </c>
      <c r="AB164" s="83" t="s">
        <v>431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83" t="s">
        <v>420</v>
      </c>
      <c r="AO164" s="83" t="s">
        <v>81</v>
      </c>
      <c r="AP164" s="495">
        <v>2007</v>
      </c>
      <c r="AQ164" s="14"/>
      <c r="AR164" s="14"/>
      <c r="AS164" s="14"/>
      <c r="AT164" s="96">
        <v>286340014.7833271</v>
      </c>
      <c r="AU164" s="188" t="s">
        <v>421</v>
      </c>
      <c r="AV164" s="185"/>
      <c r="AW164" s="184" t="s">
        <v>645</v>
      </c>
      <c r="AX164" s="186" t="s">
        <v>662</v>
      </c>
      <c r="AY164" s="185"/>
      <c r="AZ164" s="189" t="s">
        <v>432</v>
      </c>
      <c r="BA164" s="185"/>
      <c r="BB164" s="185"/>
    </row>
    <row r="165" spans="1:54" ht="30" hidden="1" customHeight="1" x14ac:dyDescent="0.2">
      <c r="A165" s="5"/>
      <c r="B165" s="7"/>
      <c r="C165" s="69" t="s">
        <v>433</v>
      </c>
      <c r="D165" s="83"/>
      <c r="E165" s="88"/>
      <c r="F165" s="83"/>
      <c r="G165" s="495">
        <v>2007</v>
      </c>
      <c r="H165" s="186"/>
      <c r="I165" s="83"/>
      <c r="J165" s="140"/>
      <c r="K165" s="83"/>
      <c r="L165" s="140"/>
      <c r="M165" s="83" t="s">
        <v>81</v>
      </c>
      <c r="N165" s="96">
        <v>13153839.819550527</v>
      </c>
      <c r="O165" s="185"/>
      <c r="P165" s="4"/>
      <c r="Q165" s="4"/>
      <c r="R165" s="10"/>
      <c r="S165" s="4"/>
      <c r="T165" s="4"/>
      <c r="U165" s="4"/>
      <c r="V165" s="4"/>
      <c r="W165" s="4"/>
      <c r="X165" s="83"/>
      <c r="Y165" s="83"/>
      <c r="Z165" s="83"/>
      <c r="AA165" s="92"/>
      <c r="AB165" s="83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83"/>
      <c r="AO165" s="83" t="s">
        <v>81</v>
      </c>
      <c r="AP165" s="495">
        <v>2007</v>
      </c>
      <c r="AQ165" s="14"/>
      <c r="AR165" s="14"/>
      <c r="AS165" s="14"/>
      <c r="AT165" s="96">
        <v>13153839.819550527</v>
      </c>
      <c r="AU165" s="188"/>
      <c r="AV165" s="185"/>
      <c r="AW165" s="184"/>
      <c r="AX165" s="186"/>
      <c r="AY165" s="185"/>
      <c r="AZ165" s="189"/>
      <c r="BA165" s="185"/>
      <c r="BB165" s="185"/>
    </row>
    <row r="166" spans="1:54" ht="30" hidden="1" customHeight="1" x14ac:dyDescent="0.2">
      <c r="A166" s="5"/>
      <c r="B166" s="7"/>
      <c r="C166" s="69" t="s">
        <v>434</v>
      </c>
      <c r="D166" s="83"/>
      <c r="E166" s="88"/>
      <c r="F166" s="83"/>
      <c r="G166" s="495">
        <v>2007</v>
      </c>
      <c r="H166" s="186" t="s">
        <v>663</v>
      </c>
      <c r="I166" s="83"/>
      <c r="J166" s="140"/>
      <c r="K166" s="83"/>
      <c r="L166" s="140"/>
      <c r="M166" s="83" t="s">
        <v>81</v>
      </c>
      <c r="N166" s="96">
        <v>592157753.59868789</v>
      </c>
      <c r="O166" s="185"/>
      <c r="P166" s="4"/>
      <c r="Q166" s="4"/>
      <c r="R166" s="10"/>
      <c r="S166" s="4"/>
      <c r="T166" s="4"/>
      <c r="U166" s="4"/>
      <c r="V166" s="4"/>
      <c r="W166" s="4"/>
      <c r="X166" s="83"/>
      <c r="Y166" s="83"/>
      <c r="Z166" s="83"/>
      <c r="AA166" s="92"/>
      <c r="AB166" s="83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83"/>
      <c r="AO166" s="83" t="s">
        <v>81</v>
      </c>
      <c r="AP166" s="495">
        <v>2007</v>
      </c>
      <c r="AQ166" s="14"/>
      <c r="AR166" s="14"/>
      <c r="AS166" s="14"/>
      <c r="AT166" s="96">
        <v>592157753.59868789</v>
      </c>
      <c r="AU166" s="188" t="s">
        <v>421</v>
      </c>
      <c r="AV166" s="185"/>
      <c r="AW166" s="184" t="s">
        <v>645</v>
      </c>
      <c r="AX166" s="186" t="s">
        <v>663</v>
      </c>
      <c r="AY166" s="185"/>
      <c r="AZ166" s="189" t="s">
        <v>437</v>
      </c>
      <c r="BA166" s="185"/>
      <c r="BB166" s="185"/>
    </row>
    <row r="167" spans="1:54" ht="30" hidden="1" customHeight="1" x14ac:dyDescent="0.2">
      <c r="A167" s="5"/>
      <c r="B167" s="7"/>
      <c r="C167" s="69" t="s">
        <v>435</v>
      </c>
      <c r="D167" s="83" t="s">
        <v>416</v>
      </c>
      <c r="E167" s="88" t="s">
        <v>331</v>
      </c>
      <c r="F167" s="83" t="s">
        <v>420</v>
      </c>
      <c r="G167" s="495">
        <v>2007</v>
      </c>
      <c r="H167" s="186"/>
      <c r="I167" s="83" t="s">
        <v>424</v>
      </c>
      <c r="J167" s="140"/>
      <c r="K167" s="83" t="s">
        <v>72</v>
      </c>
      <c r="L167" s="140"/>
      <c r="M167" s="83" t="s">
        <v>81</v>
      </c>
      <c r="N167" s="96">
        <v>28466515.945363164</v>
      </c>
      <c r="O167" s="185"/>
      <c r="P167" s="4"/>
      <c r="Q167" s="4"/>
      <c r="R167" s="10"/>
      <c r="S167" s="4"/>
      <c r="T167" s="4"/>
      <c r="U167" s="4"/>
      <c r="V167" s="4"/>
      <c r="W167" s="4"/>
      <c r="X167" s="83" t="s">
        <v>418</v>
      </c>
      <c r="Y167" s="83" t="s">
        <v>419</v>
      </c>
      <c r="Z167" s="83" t="s">
        <v>420</v>
      </c>
      <c r="AA167" s="92">
        <v>39331</v>
      </c>
      <c r="AB167" s="83" t="s">
        <v>436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83" t="s">
        <v>420</v>
      </c>
      <c r="AO167" s="83" t="s">
        <v>81</v>
      </c>
      <c r="AP167" s="495">
        <v>2007</v>
      </c>
      <c r="AQ167" s="14"/>
      <c r="AR167" s="14"/>
      <c r="AS167" s="14"/>
      <c r="AT167" s="96">
        <v>28466515.945363164</v>
      </c>
      <c r="AU167" s="188"/>
      <c r="AV167" s="185"/>
      <c r="AW167" s="184"/>
      <c r="AX167" s="186"/>
      <c r="AY167" s="185"/>
      <c r="AZ167" s="189"/>
      <c r="BA167" s="185"/>
      <c r="BB167" s="185"/>
    </row>
    <row r="168" spans="1:54" ht="30" hidden="1" customHeight="1" x14ac:dyDescent="0.2">
      <c r="A168" s="5"/>
      <c r="B168" s="7"/>
      <c r="C168" s="69" t="s">
        <v>433</v>
      </c>
      <c r="D168" s="83"/>
      <c r="E168" s="88"/>
      <c r="F168" s="83"/>
      <c r="G168" s="495">
        <v>2007</v>
      </c>
      <c r="H168" s="186"/>
      <c r="I168" s="83"/>
      <c r="J168" s="140"/>
      <c r="K168" s="83"/>
      <c r="L168" s="140"/>
      <c r="M168" s="83" t="s">
        <v>81</v>
      </c>
      <c r="N168" s="96">
        <v>21688774.053610031</v>
      </c>
      <c r="O168" s="185"/>
      <c r="P168" s="4"/>
      <c r="Q168" s="4"/>
      <c r="R168" s="10"/>
      <c r="S168" s="4"/>
      <c r="T168" s="4"/>
      <c r="U168" s="4"/>
      <c r="V168" s="4"/>
      <c r="W168" s="4"/>
      <c r="X168" s="83"/>
      <c r="Y168" s="83"/>
      <c r="Z168" s="83"/>
      <c r="AA168" s="92"/>
      <c r="AB168" s="83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83"/>
      <c r="AO168" s="83" t="s">
        <v>81</v>
      </c>
      <c r="AP168" s="495">
        <v>2007</v>
      </c>
      <c r="AQ168" s="14"/>
      <c r="AR168" s="14"/>
      <c r="AS168" s="14"/>
      <c r="AT168" s="96">
        <v>21688774.053610031</v>
      </c>
      <c r="AU168" s="188"/>
      <c r="AV168" s="185"/>
      <c r="AW168" s="184"/>
      <c r="AX168" s="186"/>
      <c r="AY168" s="185"/>
      <c r="AZ168" s="189"/>
      <c r="BA168" s="185"/>
      <c r="BB168" s="185"/>
    </row>
    <row r="169" spans="1:54" ht="30" hidden="1" customHeight="1" x14ac:dyDescent="0.2">
      <c r="A169" s="5"/>
      <c r="B169" s="7"/>
      <c r="C169" s="69" t="s">
        <v>438</v>
      </c>
      <c r="D169" s="83"/>
      <c r="E169" s="88"/>
      <c r="F169" s="83"/>
      <c r="G169" s="495">
        <v>2007</v>
      </c>
      <c r="H169" s="186" t="s">
        <v>664</v>
      </c>
      <c r="I169" s="83"/>
      <c r="J169" s="140"/>
      <c r="K169" s="83"/>
      <c r="L169" s="140"/>
      <c r="M169" s="83" t="s">
        <v>81</v>
      </c>
      <c r="N169" s="96">
        <v>376386583.28238451</v>
      </c>
      <c r="O169" s="185"/>
      <c r="P169" s="4"/>
      <c r="Q169" s="4"/>
      <c r="R169" s="10"/>
      <c r="S169" s="4"/>
      <c r="T169" s="4"/>
      <c r="U169" s="4"/>
      <c r="V169" s="4"/>
      <c r="W169" s="4"/>
      <c r="X169" s="83"/>
      <c r="Y169" s="83"/>
      <c r="Z169" s="83"/>
      <c r="AA169" s="92"/>
      <c r="AB169" s="83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83"/>
      <c r="AO169" s="83" t="s">
        <v>81</v>
      </c>
      <c r="AP169" s="495">
        <v>2007</v>
      </c>
      <c r="AQ169" s="14"/>
      <c r="AR169" s="14"/>
      <c r="AS169" s="14"/>
      <c r="AT169" s="96">
        <v>376386583.28238451</v>
      </c>
      <c r="AU169" s="188" t="s">
        <v>421</v>
      </c>
      <c r="AV169" s="185"/>
      <c r="AW169" s="184" t="s">
        <v>645</v>
      </c>
      <c r="AX169" s="186" t="s">
        <v>664</v>
      </c>
      <c r="AY169" s="185"/>
      <c r="AZ169" s="189" t="s">
        <v>440</v>
      </c>
      <c r="BA169" s="185"/>
      <c r="BB169" s="185"/>
    </row>
    <row r="170" spans="1:54" ht="30" hidden="1" customHeight="1" x14ac:dyDescent="0.2">
      <c r="A170" s="5"/>
      <c r="B170" s="7"/>
      <c r="C170" s="69" t="s">
        <v>435</v>
      </c>
      <c r="D170" s="83" t="s">
        <v>416</v>
      </c>
      <c r="E170" s="88" t="s">
        <v>331</v>
      </c>
      <c r="F170" s="83" t="s">
        <v>420</v>
      </c>
      <c r="G170" s="495">
        <v>2007</v>
      </c>
      <c r="H170" s="186"/>
      <c r="I170" s="83" t="s">
        <v>424</v>
      </c>
      <c r="J170" s="140"/>
      <c r="K170" s="83" t="s">
        <v>72</v>
      </c>
      <c r="L170" s="140"/>
      <c r="M170" s="83" t="s">
        <v>81</v>
      </c>
      <c r="N170" s="96">
        <v>25102747.74723383</v>
      </c>
      <c r="O170" s="185"/>
      <c r="P170" s="4"/>
      <c r="Q170" s="4"/>
      <c r="R170" s="10"/>
      <c r="S170" s="4"/>
      <c r="T170" s="4"/>
      <c r="U170" s="4"/>
      <c r="V170" s="4"/>
      <c r="W170" s="4"/>
      <c r="X170" s="83" t="s">
        <v>418</v>
      </c>
      <c r="Y170" s="83" t="s">
        <v>419</v>
      </c>
      <c r="Z170" s="83" t="s">
        <v>420</v>
      </c>
      <c r="AA170" s="92">
        <v>39335</v>
      </c>
      <c r="AB170" s="83" t="s">
        <v>439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83" t="s">
        <v>420</v>
      </c>
      <c r="AO170" s="83" t="s">
        <v>81</v>
      </c>
      <c r="AP170" s="495">
        <v>2007</v>
      </c>
      <c r="AQ170" s="14"/>
      <c r="AR170" s="14"/>
      <c r="AS170" s="14"/>
      <c r="AT170" s="96">
        <v>25102747.74723383</v>
      </c>
      <c r="AU170" s="188"/>
      <c r="AV170" s="185"/>
      <c r="AW170" s="184"/>
      <c r="AX170" s="186"/>
      <c r="AY170" s="185"/>
      <c r="AZ170" s="189"/>
      <c r="BA170" s="185"/>
      <c r="BB170" s="185"/>
    </row>
    <row r="171" spans="1:54" ht="30" hidden="1" customHeight="1" x14ac:dyDescent="0.2">
      <c r="A171" s="5"/>
      <c r="B171" s="7"/>
      <c r="C171" s="69" t="s">
        <v>433</v>
      </c>
      <c r="D171" s="83"/>
      <c r="E171" s="88"/>
      <c r="F171" s="83"/>
      <c r="G171" s="495">
        <v>2007</v>
      </c>
      <c r="H171" s="186"/>
      <c r="I171" s="83"/>
      <c r="J171" s="140"/>
      <c r="K171" s="83"/>
      <c r="L171" s="140"/>
      <c r="M171" s="83" t="s">
        <v>81</v>
      </c>
      <c r="N171" s="96">
        <v>17873156.396030486</v>
      </c>
      <c r="O171" s="185"/>
      <c r="P171" s="4"/>
      <c r="Q171" s="4"/>
      <c r="R171" s="10"/>
      <c r="S171" s="4"/>
      <c r="T171" s="4"/>
      <c r="U171" s="4"/>
      <c r="V171" s="4"/>
      <c r="W171" s="4"/>
      <c r="X171" s="83"/>
      <c r="Y171" s="83"/>
      <c r="Z171" s="83"/>
      <c r="AA171" s="92"/>
      <c r="AB171" s="83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83"/>
      <c r="AO171" s="83" t="s">
        <v>81</v>
      </c>
      <c r="AP171" s="495">
        <v>2007</v>
      </c>
      <c r="AQ171" s="14"/>
      <c r="AR171" s="14"/>
      <c r="AS171" s="14"/>
      <c r="AT171" s="96">
        <v>17873156.396030486</v>
      </c>
      <c r="AU171" s="188"/>
      <c r="AV171" s="185"/>
      <c r="AW171" s="184"/>
      <c r="AX171" s="186"/>
      <c r="AY171" s="185"/>
      <c r="AZ171" s="189"/>
      <c r="BA171" s="185"/>
      <c r="BB171" s="185"/>
    </row>
    <row r="172" spans="1:54" ht="30" hidden="1" customHeight="1" x14ac:dyDescent="0.2">
      <c r="A172" s="5"/>
      <c r="B172" s="7"/>
      <c r="C172" s="69" t="s">
        <v>441</v>
      </c>
      <c r="D172" s="83"/>
      <c r="E172" s="88"/>
      <c r="F172" s="83"/>
      <c r="G172" s="495">
        <v>2007</v>
      </c>
      <c r="H172" s="186" t="s">
        <v>665</v>
      </c>
      <c r="I172" s="83"/>
      <c r="J172" s="140"/>
      <c r="K172" s="83"/>
      <c r="L172" s="140"/>
      <c r="M172" s="83" t="s">
        <v>81</v>
      </c>
      <c r="N172" s="96">
        <v>275828992.24660534</v>
      </c>
      <c r="O172" s="185"/>
      <c r="P172" s="4"/>
      <c r="Q172" s="4"/>
      <c r="R172" s="10"/>
      <c r="S172" s="4"/>
      <c r="T172" s="4"/>
      <c r="U172" s="4"/>
      <c r="V172" s="4"/>
      <c r="W172" s="4"/>
      <c r="X172" s="83"/>
      <c r="Y172" s="83"/>
      <c r="Z172" s="83"/>
      <c r="AA172" s="92"/>
      <c r="AB172" s="83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83"/>
      <c r="AO172" s="83" t="s">
        <v>81</v>
      </c>
      <c r="AP172" s="495">
        <v>2007</v>
      </c>
      <c r="AQ172" s="14"/>
      <c r="AR172" s="14"/>
      <c r="AS172" s="14"/>
      <c r="AT172" s="96">
        <v>275828992.24660534</v>
      </c>
      <c r="AU172" s="188" t="s">
        <v>421</v>
      </c>
      <c r="AV172" s="185"/>
      <c r="AW172" s="184" t="s">
        <v>645</v>
      </c>
      <c r="AX172" s="186" t="s">
        <v>665</v>
      </c>
      <c r="AY172" s="185"/>
      <c r="AZ172" s="189" t="s">
        <v>443</v>
      </c>
      <c r="BA172" s="185"/>
      <c r="BB172" s="185"/>
    </row>
    <row r="173" spans="1:54" ht="30" hidden="1" customHeight="1" x14ac:dyDescent="0.2">
      <c r="A173" s="5"/>
      <c r="B173" s="7"/>
      <c r="C173" s="69" t="s">
        <v>435</v>
      </c>
      <c r="D173" s="83" t="s">
        <v>416</v>
      </c>
      <c r="E173" s="88" t="s">
        <v>331</v>
      </c>
      <c r="F173" s="83" t="s">
        <v>420</v>
      </c>
      <c r="G173" s="495">
        <v>2007</v>
      </c>
      <c r="H173" s="186"/>
      <c r="I173" s="83" t="s">
        <v>424</v>
      </c>
      <c r="J173" s="140"/>
      <c r="K173" s="83" t="s">
        <v>72</v>
      </c>
      <c r="L173" s="140"/>
      <c r="M173" s="83" t="s">
        <v>81</v>
      </c>
      <c r="N173" s="96">
        <v>19745821.37797413</v>
      </c>
      <c r="O173" s="185"/>
      <c r="P173" s="4"/>
      <c r="Q173" s="4"/>
      <c r="R173" s="10"/>
      <c r="S173" s="4"/>
      <c r="T173" s="4"/>
      <c r="U173" s="4"/>
      <c r="V173" s="4"/>
      <c r="W173" s="4"/>
      <c r="X173" s="83" t="s">
        <v>418</v>
      </c>
      <c r="Y173" s="83" t="s">
        <v>419</v>
      </c>
      <c r="Z173" s="83" t="s">
        <v>420</v>
      </c>
      <c r="AA173" s="92">
        <v>39332</v>
      </c>
      <c r="AB173" s="83" t="s">
        <v>442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83" t="s">
        <v>420</v>
      </c>
      <c r="AO173" s="83" t="s">
        <v>81</v>
      </c>
      <c r="AP173" s="495">
        <v>2007</v>
      </c>
      <c r="AQ173" s="14"/>
      <c r="AR173" s="14"/>
      <c r="AS173" s="14"/>
      <c r="AT173" s="96">
        <v>19745821.37797413</v>
      </c>
      <c r="AU173" s="188"/>
      <c r="AV173" s="185"/>
      <c r="AW173" s="184"/>
      <c r="AX173" s="186"/>
      <c r="AY173" s="185"/>
      <c r="AZ173" s="183"/>
      <c r="BA173" s="185"/>
      <c r="BB173" s="185"/>
    </row>
    <row r="174" spans="1:54" ht="30" hidden="1" customHeight="1" x14ac:dyDescent="0.2">
      <c r="A174" s="5"/>
      <c r="B174" s="7"/>
      <c r="C174" s="69" t="s">
        <v>433</v>
      </c>
      <c r="D174" s="83"/>
      <c r="E174" s="88"/>
      <c r="F174" s="83"/>
      <c r="G174" s="495">
        <v>2007</v>
      </c>
      <c r="H174" s="186"/>
      <c r="I174" s="83"/>
      <c r="J174" s="140"/>
      <c r="K174" s="83"/>
      <c r="L174" s="140"/>
      <c r="M174" s="83" t="s">
        <v>81</v>
      </c>
      <c r="N174" s="96">
        <v>12852606.846583722</v>
      </c>
      <c r="O174" s="185"/>
      <c r="P174" s="4"/>
      <c r="Q174" s="4"/>
      <c r="R174" s="10"/>
      <c r="S174" s="4"/>
      <c r="T174" s="4"/>
      <c r="U174" s="4"/>
      <c r="V174" s="4"/>
      <c r="W174" s="4"/>
      <c r="X174" s="83"/>
      <c r="Y174" s="83"/>
      <c r="Z174" s="83"/>
      <c r="AA174" s="92"/>
      <c r="AB174" s="83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83"/>
      <c r="AO174" s="83" t="s">
        <v>81</v>
      </c>
      <c r="AP174" s="495">
        <v>2007</v>
      </c>
      <c r="AQ174" s="14"/>
      <c r="AR174" s="14"/>
      <c r="AS174" s="14"/>
      <c r="AT174" s="96">
        <v>12852606.846583722</v>
      </c>
      <c r="AU174" s="188"/>
      <c r="AV174" s="185"/>
      <c r="AW174" s="184"/>
      <c r="AX174" s="186"/>
      <c r="AY174" s="185"/>
      <c r="AZ174" s="189"/>
      <c r="BA174" s="185"/>
      <c r="BB174" s="185"/>
    </row>
    <row r="175" spans="1:54" ht="30" hidden="1" customHeight="1" x14ac:dyDescent="0.2">
      <c r="A175" s="5"/>
      <c r="B175" s="7"/>
      <c r="C175" s="69" t="s">
        <v>444</v>
      </c>
      <c r="D175" s="83"/>
      <c r="E175" s="88"/>
      <c r="F175" s="83"/>
      <c r="G175" s="495">
        <v>2007</v>
      </c>
      <c r="H175" s="186" t="s">
        <v>666</v>
      </c>
      <c r="I175" s="83"/>
      <c r="J175" s="140"/>
      <c r="K175" s="83"/>
      <c r="L175" s="140"/>
      <c r="M175" s="83" t="s">
        <v>81</v>
      </c>
      <c r="N175" s="96">
        <v>297360121.04436272</v>
      </c>
      <c r="O175" s="185"/>
      <c r="P175" s="4"/>
      <c r="Q175" s="4"/>
      <c r="R175" s="10"/>
      <c r="S175" s="4"/>
      <c r="T175" s="4"/>
      <c r="U175" s="4"/>
      <c r="V175" s="4"/>
      <c r="W175" s="4"/>
      <c r="X175" s="83"/>
      <c r="Y175" s="83"/>
      <c r="Z175" s="83"/>
      <c r="AA175" s="92"/>
      <c r="AB175" s="83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83"/>
      <c r="AO175" s="83" t="s">
        <v>81</v>
      </c>
      <c r="AP175" s="495">
        <v>2007</v>
      </c>
      <c r="AQ175" s="14"/>
      <c r="AR175" s="14"/>
      <c r="AS175" s="14"/>
      <c r="AT175" s="96">
        <v>297360121.04436272</v>
      </c>
      <c r="AU175" s="188" t="s">
        <v>421</v>
      </c>
      <c r="AV175" s="185"/>
      <c r="AW175" s="184" t="s">
        <v>645</v>
      </c>
      <c r="AX175" s="186" t="s">
        <v>666</v>
      </c>
      <c r="AY175" s="185"/>
      <c r="AZ175" s="189" t="s">
        <v>446</v>
      </c>
      <c r="BA175" s="185"/>
      <c r="BB175" s="185"/>
    </row>
    <row r="176" spans="1:54" ht="30" hidden="1" customHeight="1" x14ac:dyDescent="0.2">
      <c r="A176" s="5"/>
      <c r="B176" s="7"/>
      <c r="C176" s="69" t="s">
        <v>435</v>
      </c>
      <c r="D176" s="83" t="s">
        <v>416</v>
      </c>
      <c r="E176" s="88" t="s">
        <v>331</v>
      </c>
      <c r="F176" s="83" t="s">
        <v>420</v>
      </c>
      <c r="G176" s="495">
        <v>2007</v>
      </c>
      <c r="H176" s="186"/>
      <c r="I176" s="83" t="s">
        <v>424</v>
      </c>
      <c r="J176" s="140"/>
      <c r="K176" s="83" t="s">
        <v>72</v>
      </c>
      <c r="L176" s="140"/>
      <c r="M176" s="83" t="s">
        <v>81</v>
      </c>
      <c r="N176" s="96">
        <v>19680554.233831324</v>
      </c>
      <c r="O176" s="185"/>
      <c r="P176" s="4"/>
      <c r="Q176" s="4"/>
      <c r="R176" s="10"/>
      <c r="S176" s="4"/>
      <c r="T176" s="4"/>
      <c r="U176" s="4"/>
      <c r="V176" s="4"/>
      <c r="W176" s="4"/>
      <c r="X176" s="83" t="s">
        <v>418</v>
      </c>
      <c r="Y176" s="83" t="s">
        <v>419</v>
      </c>
      <c r="Z176" s="83" t="s">
        <v>420</v>
      </c>
      <c r="AA176" s="92">
        <v>39335</v>
      </c>
      <c r="AB176" s="83" t="s">
        <v>445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83" t="s">
        <v>420</v>
      </c>
      <c r="AO176" s="83" t="s">
        <v>81</v>
      </c>
      <c r="AP176" s="495">
        <v>2007</v>
      </c>
      <c r="AQ176" s="14"/>
      <c r="AR176" s="14"/>
      <c r="AS176" s="14"/>
      <c r="AT176" s="96">
        <v>19680554.233831324</v>
      </c>
      <c r="AU176" s="188"/>
      <c r="AV176" s="185"/>
      <c r="AW176" s="184"/>
      <c r="AX176" s="186"/>
      <c r="AY176" s="185"/>
      <c r="AZ176" s="189"/>
      <c r="BA176" s="185"/>
      <c r="BB176" s="185"/>
    </row>
    <row r="177" spans="1:54" ht="30" hidden="1" customHeight="1" x14ac:dyDescent="0.2">
      <c r="A177" s="5"/>
      <c r="B177" s="7"/>
      <c r="C177" s="69" t="s">
        <v>433</v>
      </c>
      <c r="D177" s="83"/>
      <c r="E177" s="88"/>
      <c r="F177" s="83"/>
      <c r="G177" s="495">
        <v>2007</v>
      </c>
      <c r="H177" s="186"/>
      <c r="I177" s="83"/>
      <c r="J177" s="140"/>
      <c r="K177" s="83"/>
      <c r="L177" s="140"/>
      <c r="M177" s="83" t="s">
        <v>81</v>
      </c>
      <c r="N177" s="96">
        <v>12852606.846583722</v>
      </c>
      <c r="O177" s="185"/>
      <c r="P177" s="4"/>
      <c r="Q177" s="4"/>
      <c r="R177" s="10"/>
      <c r="S177" s="4"/>
      <c r="T177" s="4"/>
      <c r="U177" s="4"/>
      <c r="V177" s="4"/>
      <c r="W177" s="4"/>
      <c r="X177" s="83"/>
      <c r="Y177" s="83"/>
      <c r="Z177" s="83"/>
      <c r="AA177" s="92"/>
      <c r="AB177" s="83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83"/>
      <c r="AO177" s="83" t="s">
        <v>81</v>
      </c>
      <c r="AP177" s="495">
        <v>2007</v>
      </c>
      <c r="AQ177" s="14"/>
      <c r="AR177" s="14"/>
      <c r="AS177" s="14"/>
      <c r="AT177" s="96">
        <v>12852606.846583722</v>
      </c>
      <c r="AU177" s="188"/>
      <c r="AV177" s="185"/>
      <c r="AW177" s="184"/>
      <c r="AX177" s="186"/>
      <c r="AY177" s="185"/>
      <c r="AZ177" s="189"/>
      <c r="BA177" s="185"/>
      <c r="BB177" s="185"/>
    </row>
    <row r="178" spans="1:54" ht="30" hidden="1" customHeight="1" x14ac:dyDescent="0.2">
      <c r="A178" s="5"/>
      <c r="B178" s="7"/>
      <c r="C178" s="162" t="s">
        <v>447</v>
      </c>
      <c r="D178" s="83"/>
      <c r="E178" s="88"/>
      <c r="F178" s="83"/>
      <c r="G178" s="495">
        <v>2007</v>
      </c>
      <c r="H178" s="186" t="s">
        <v>667</v>
      </c>
      <c r="I178" s="83"/>
      <c r="J178" s="140"/>
      <c r="K178" s="83"/>
      <c r="L178" s="140"/>
      <c r="M178" s="83" t="s">
        <v>81</v>
      </c>
      <c r="N178" s="96">
        <v>50105084.503478728</v>
      </c>
      <c r="O178" s="185"/>
      <c r="P178" s="4"/>
      <c r="Q178" s="4"/>
      <c r="R178" s="10"/>
      <c r="S178" s="4"/>
      <c r="T178" s="4"/>
      <c r="U178" s="4"/>
      <c r="V178" s="4"/>
      <c r="W178" s="4"/>
      <c r="X178" s="83"/>
      <c r="Y178" s="83"/>
      <c r="Z178" s="83"/>
      <c r="AA178" s="92"/>
      <c r="AB178" s="83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83"/>
      <c r="AO178" s="83" t="s">
        <v>81</v>
      </c>
      <c r="AP178" s="495">
        <v>2007</v>
      </c>
      <c r="AQ178" s="14"/>
      <c r="AR178" s="14"/>
      <c r="AS178" s="14"/>
      <c r="AT178" s="96">
        <v>50105084.503478728</v>
      </c>
      <c r="AU178" s="188" t="s">
        <v>421</v>
      </c>
      <c r="AV178" s="185"/>
      <c r="AW178" s="184" t="s">
        <v>645</v>
      </c>
      <c r="AX178" s="186" t="s">
        <v>667</v>
      </c>
      <c r="AY178" s="185"/>
      <c r="AZ178" s="189" t="s">
        <v>449</v>
      </c>
      <c r="BA178" s="185"/>
      <c r="BB178" s="185"/>
    </row>
    <row r="179" spans="1:54" ht="30" hidden="1" customHeight="1" x14ac:dyDescent="0.2">
      <c r="A179" s="5"/>
      <c r="B179" s="7"/>
      <c r="C179" s="69" t="s">
        <v>435</v>
      </c>
      <c r="D179" s="83" t="s">
        <v>416</v>
      </c>
      <c r="E179" s="88" t="s">
        <v>331</v>
      </c>
      <c r="F179" s="83" t="s">
        <v>420</v>
      </c>
      <c r="G179" s="495">
        <v>2007</v>
      </c>
      <c r="H179" s="186"/>
      <c r="I179" s="83" t="s">
        <v>424</v>
      </c>
      <c r="J179" s="140"/>
      <c r="K179" s="83" t="s">
        <v>72</v>
      </c>
      <c r="L179" s="140"/>
      <c r="M179" s="83" t="s">
        <v>81</v>
      </c>
      <c r="N179" s="96">
        <v>3413973.6936238008</v>
      </c>
      <c r="O179" s="185"/>
      <c r="P179" s="4"/>
      <c r="Q179" s="4"/>
      <c r="R179" s="10"/>
      <c r="S179" s="4"/>
      <c r="T179" s="4"/>
      <c r="U179" s="4"/>
      <c r="V179" s="4"/>
      <c r="W179" s="4"/>
      <c r="X179" s="83" t="s">
        <v>418</v>
      </c>
      <c r="Y179" s="83" t="s">
        <v>419</v>
      </c>
      <c r="Z179" s="83" t="s">
        <v>420</v>
      </c>
      <c r="AA179" s="92">
        <v>39265</v>
      </c>
      <c r="AB179" s="83" t="s">
        <v>448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83" t="s">
        <v>420</v>
      </c>
      <c r="AO179" s="83" t="s">
        <v>81</v>
      </c>
      <c r="AP179" s="495">
        <v>2007</v>
      </c>
      <c r="AQ179" s="14"/>
      <c r="AR179" s="14"/>
      <c r="AS179" s="14"/>
      <c r="AT179" s="96">
        <v>3413973.6936238008</v>
      </c>
      <c r="AU179" s="188"/>
      <c r="AV179" s="185"/>
      <c r="AW179" s="184"/>
      <c r="AX179" s="186"/>
      <c r="AY179" s="185"/>
      <c r="AZ179" s="189"/>
      <c r="BA179" s="185"/>
      <c r="BB179" s="185"/>
    </row>
    <row r="180" spans="1:54" ht="30" hidden="1" customHeight="1" x14ac:dyDescent="0.2">
      <c r="A180" s="5"/>
      <c r="B180" s="7"/>
      <c r="C180" s="69" t="s">
        <v>433</v>
      </c>
      <c r="D180" s="83"/>
      <c r="E180" s="88"/>
      <c r="F180" s="83"/>
      <c r="G180" s="495">
        <v>2007</v>
      </c>
      <c r="H180" s="186"/>
      <c r="I180" s="83"/>
      <c r="J180" s="140"/>
      <c r="K180" s="83"/>
      <c r="L180" s="140"/>
      <c r="M180" s="83" t="s">
        <v>81</v>
      </c>
      <c r="N180" s="96">
        <v>1907808.8287897711</v>
      </c>
      <c r="O180" s="185"/>
      <c r="P180" s="4"/>
      <c r="Q180" s="4"/>
      <c r="R180" s="10"/>
      <c r="S180" s="4"/>
      <c r="T180" s="4"/>
      <c r="U180" s="4"/>
      <c r="V180" s="4"/>
      <c r="W180" s="4"/>
      <c r="X180" s="83"/>
      <c r="Y180" s="83"/>
      <c r="Z180" s="83"/>
      <c r="AA180" s="83"/>
      <c r="AB180" s="83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83"/>
      <c r="AO180" s="83" t="s">
        <v>81</v>
      </c>
      <c r="AP180" s="495">
        <v>2007</v>
      </c>
      <c r="AQ180" s="14"/>
      <c r="AR180" s="14"/>
      <c r="AS180" s="14"/>
      <c r="AT180" s="96">
        <v>1907808.8287897711</v>
      </c>
      <c r="AU180" s="188"/>
      <c r="AV180" s="185"/>
      <c r="AW180" s="184"/>
      <c r="AX180" s="186"/>
      <c r="AY180" s="185"/>
      <c r="AZ180" s="189"/>
      <c r="BA180" s="185"/>
      <c r="BB180" s="185"/>
    </row>
    <row r="181" spans="1:54" ht="30" hidden="1" customHeight="1" x14ac:dyDescent="0.2">
      <c r="A181" s="5"/>
      <c r="B181" s="7"/>
      <c r="C181" s="69" t="s">
        <v>450</v>
      </c>
      <c r="D181" s="83" t="s">
        <v>451</v>
      </c>
      <c r="E181" s="88" t="s">
        <v>331</v>
      </c>
      <c r="F181" s="83" t="s">
        <v>420</v>
      </c>
      <c r="G181" s="495">
        <v>2007</v>
      </c>
      <c r="H181" s="186" t="s">
        <v>668</v>
      </c>
      <c r="I181" s="83" t="s">
        <v>452</v>
      </c>
      <c r="J181" s="140"/>
      <c r="K181" s="83" t="s">
        <v>72</v>
      </c>
      <c r="L181" s="140"/>
      <c r="M181" s="83" t="s">
        <v>81</v>
      </c>
      <c r="N181" s="96">
        <v>1273834223.4481165</v>
      </c>
      <c r="O181" s="185"/>
      <c r="P181" s="4"/>
      <c r="Q181" s="4"/>
      <c r="R181" s="10"/>
      <c r="S181" s="4"/>
      <c r="T181" s="4"/>
      <c r="U181" s="4"/>
      <c r="V181" s="4"/>
      <c r="W181" s="4"/>
      <c r="X181" s="83" t="s">
        <v>418</v>
      </c>
      <c r="Y181" s="83" t="s">
        <v>419</v>
      </c>
      <c r="Z181" s="83" t="s">
        <v>420</v>
      </c>
      <c r="AA181" s="83" t="s">
        <v>72</v>
      </c>
      <c r="AB181" s="83" t="s">
        <v>72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83" t="s">
        <v>420</v>
      </c>
      <c r="AO181" s="83" t="s">
        <v>81</v>
      </c>
      <c r="AP181" s="495">
        <v>2007</v>
      </c>
      <c r="AQ181" s="14"/>
      <c r="AR181" s="14"/>
      <c r="AS181" s="14"/>
      <c r="AT181" s="96">
        <v>1273834223.4481165</v>
      </c>
      <c r="AU181" s="188" t="s">
        <v>421</v>
      </c>
      <c r="AV181" s="185"/>
      <c r="AW181" s="184" t="s">
        <v>645</v>
      </c>
      <c r="AX181" s="186" t="s">
        <v>668</v>
      </c>
      <c r="AY181" s="185"/>
      <c r="AZ181" s="189" t="s">
        <v>453</v>
      </c>
      <c r="BA181" s="185"/>
      <c r="BB181" s="185"/>
    </row>
    <row r="182" spans="1:54" ht="30" hidden="1" customHeight="1" x14ac:dyDescent="0.2">
      <c r="A182" s="5"/>
      <c r="B182" s="7"/>
      <c r="C182" s="69" t="s">
        <v>454</v>
      </c>
      <c r="D182" s="83"/>
      <c r="E182" s="88"/>
      <c r="F182" s="83"/>
      <c r="G182" s="495">
        <v>2007</v>
      </c>
      <c r="H182" s="186"/>
      <c r="I182" s="83"/>
      <c r="J182" s="140"/>
      <c r="K182" s="83"/>
      <c r="L182" s="140"/>
      <c r="M182" s="83" t="s">
        <v>81</v>
      </c>
      <c r="N182" s="96">
        <v>54832082.593611114</v>
      </c>
      <c r="O182" s="185"/>
      <c r="P182" s="4"/>
      <c r="Q182" s="4"/>
      <c r="R182" s="10"/>
      <c r="S182" s="4"/>
      <c r="T182" s="4"/>
      <c r="U182" s="4"/>
      <c r="V182" s="4"/>
      <c r="W182" s="4"/>
      <c r="X182" s="83"/>
      <c r="Y182" s="83"/>
      <c r="Z182" s="83"/>
      <c r="AA182" s="83"/>
      <c r="AB182" s="83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83"/>
      <c r="AO182" s="83" t="s">
        <v>81</v>
      </c>
      <c r="AP182" s="495">
        <v>2007</v>
      </c>
      <c r="AQ182" s="14"/>
      <c r="AR182" s="14"/>
      <c r="AS182" s="14"/>
      <c r="AT182" s="96">
        <v>54832082.593611114</v>
      </c>
      <c r="AU182" s="188"/>
      <c r="AV182" s="185"/>
      <c r="AW182" s="184"/>
      <c r="AX182" s="186"/>
      <c r="AY182" s="185"/>
      <c r="AZ182" s="189"/>
      <c r="BA182" s="185"/>
      <c r="BB182" s="185"/>
    </row>
    <row r="183" spans="1:54" ht="30" hidden="1" customHeight="1" x14ac:dyDescent="0.2">
      <c r="A183" s="5"/>
      <c r="B183" s="7"/>
      <c r="C183" s="69" t="s">
        <v>455</v>
      </c>
      <c r="D183" s="83"/>
      <c r="E183" s="88"/>
      <c r="F183" s="83"/>
      <c r="G183" s="495">
        <v>2007</v>
      </c>
      <c r="H183" s="186"/>
      <c r="I183" s="83"/>
      <c r="J183" s="140"/>
      <c r="K183" s="83"/>
      <c r="L183" s="140"/>
      <c r="M183" s="83" t="s">
        <v>81</v>
      </c>
      <c r="N183" s="96">
        <v>38501946.932928301</v>
      </c>
      <c r="O183" s="185"/>
      <c r="P183" s="4"/>
      <c r="Q183" s="4"/>
      <c r="R183" s="10"/>
      <c r="S183" s="4"/>
      <c r="T183" s="4"/>
      <c r="U183" s="4"/>
      <c r="V183" s="4"/>
      <c r="W183" s="4"/>
      <c r="X183" s="83"/>
      <c r="Y183" s="83"/>
      <c r="Z183" s="83"/>
      <c r="AA183" s="83"/>
      <c r="AB183" s="83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83"/>
      <c r="AO183" s="83" t="s">
        <v>81</v>
      </c>
      <c r="AP183" s="495">
        <v>2007</v>
      </c>
      <c r="AQ183" s="14"/>
      <c r="AR183" s="14"/>
      <c r="AS183" s="14"/>
      <c r="AT183" s="96">
        <v>38501946.932928301</v>
      </c>
      <c r="AU183" s="188"/>
      <c r="AV183" s="185"/>
      <c r="AW183" s="184"/>
      <c r="AX183" s="186"/>
      <c r="AY183" s="185"/>
      <c r="AZ183" s="189"/>
      <c r="BA183" s="185"/>
      <c r="BB183" s="185"/>
    </row>
    <row r="184" spans="1:54" ht="30" hidden="1" customHeight="1" x14ac:dyDescent="0.2">
      <c r="A184" s="5"/>
      <c r="B184" s="7"/>
      <c r="C184" s="69" t="s">
        <v>456</v>
      </c>
      <c r="D184" s="83" t="s">
        <v>416</v>
      </c>
      <c r="E184" s="88" t="s">
        <v>331</v>
      </c>
      <c r="F184" s="83" t="s">
        <v>420</v>
      </c>
      <c r="G184" s="495">
        <v>2007</v>
      </c>
      <c r="H184" s="186" t="s">
        <v>669</v>
      </c>
      <c r="I184" s="83" t="s">
        <v>452</v>
      </c>
      <c r="J184" s="140"/>
      <c r="K184" s="83" t="s">
        <v>72</v>
      </c>
      <c r="L184" s="140"/>
      <c r="M184" s="83" t="s">
        <v>81</v>
      </c>
      <c r="N184" s="96">
        <v>1205996897.9390454</v>
      </c>
      <c r="O184" s="185"/>
      <c r="P184" s="4"/>
      <c r="Q184" s="4"/>
      <c r="R184" s="10"/>
      <c r="S184" s="4"/>
      <c r="T184" s="4"/>
      <c r="U184" s="4"/>
      <c r="V184" s="4"/>
      <c r="W184" s="4"/>
      <c r="X184" s="83" t="s">
        <v>418</v>
      </c>
      <c r="Y184" s="83" t="s">
        <v>419</v>
      </c>
      <c r="Z184" s="83" t="s">
        <v>420</v>
      </c>
      <c r="AA184" s="83" t="s">
        <v>72</v>
      </c>
      <c r="AB184" s="83" t="s">
        <v>72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83" t="s">
        <v>420</v>
      </c>
      <c r="AO184" s="83" t="s">
        <v>81</v>
      </c>
      <c r="AP184" s="495">
        <v>2007</v>
      </c>
      <c r="AQ184" s="14"/>
      <c r="AR184" s="14"/>
      <c r="AS184" s="14"/>
      <c r="AT184" s="96">
        <v>1205996897.9390454</v>
      </c>
      <c r="AU184" s="188" t="s">
        <v>421</v>
      </c>
      <c r="AV184" s="185"/>
      <c r="AW184" s="184" t="s">
        <v>645</v>
      </c>
      <c r="AX184" s="186" t="s">
        <v>669</v>
      </c>
      <c r="AY184" s="185"/>
      <c r="AZ184" s="189" t="s">
        <v>457</v>
      </c>
      <c r="BA184" s="185"/>
      <c r="BB184" s="185"/>
    </row>
    <row r="185" spans="1:54" ht="30" hidden="1" customHeight="1" x14ac:dyDescent="0.2">
      <c r="A185" s="5"/>
      <c r="B185" s="7"/>
      <c r="C185" s="69" t="s">
        <v>454</v>
      </c>
      <c r="D185" s="83"/>
      <c r="E185" s="88"/>
      <c r="F185" s="83"/>
      <c r="G185" s="495">
        <v>2007</v>
      </c>
      <c r="H185" s="186"/>
      <c r="I185" s="83"/>
      <c r="J185" s="140"/>
      <c r="K185" s="83"/>
      <c r="L185" s="140"/>
      <c r="M185" s="83" t="s">
        <v>81</v>
      </c>
      <c r="N185" s="96">
        <v>52920651.37768773</v>
      </c>
      <c r="O185" s="185"/>
      <c r="P185" s="4"/>
      <c r="Q185" s="4"/>
      <c r="R185" s="10"/>
      <c r="S185" s="4"/>
      <c r="T185" s="4"/>
      <c r="U185" s="4"/>
      <c r="V185" s="4"/>
      <c r="W185" s="4"/>
      <c r="X185" s="83"/>
      <c r="Y185" s="83"/>
      <c r="Z185" s="83"/>
      <c r="AA185" s="83"/>
      <c r="AB185" s="83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83"/>
      <c r="AO185" s="83" t="s">
        <v>81</v>
      </c>
      <c r="AP185" s="495">
        <v>2007</v>
      </c>
      <c r="AQ185" s="14"/>
      <c r="AR185" s="14"/>
      <c r="AS185" s="14"/>
      <c r="AT185" s="96">
        <v>52920651.37768773</v>
      </c>
      <c r="AU185" s="188"/>
      <c r="AV185" s="185"/>
      <c r="AW185" s="184"/>
      <c r="AX185" s="186"/>
      <c r="AY185" s="185"/>
      <c r="AZ185" s="189"/>
      <c r="BA185" s="185"/>
      <c r="BB185" s="185"/>
    </row>
    <row r="186" spans="1:54" ht="30" hidden="1" customHeight="1" x14ac:dyDescent="0.2">
      <c r="A186" s="5"/>
      <c r="B186" s="7"/>
      <c r="C186" s="69" t="s">
        <v>455</v>
      </c>
      <c r="D186" s="83"/>
      <c r="E186" s="88"/>
      <c r="F186" s="83"/>
      <c r="G186" s="495">
        <v>2007</v>
      </c>
      <c r="H186" s="186"/>
      <c r="I186" s="83"/>
      <c r="J186" s="140"/>
      <c r="K186" s="83"/>
      <c r="L186" s="140"/>
      <c r="M186" s="83" t="s">
        <v>81</v>
      </c>
      <c r="N186" s="96">
        <v>37159779.417746834</v>
      </c>
      <c r="O186" s="185"/>
      <c r="P186" s="4"/>
      <c r="Q186" s="4"/>
      <c r="R186" s="10"/>
      <c r="S186" s="4"/>
      <c r="T186" s="4"/>
      <c r="U186" s="4"/>
      <c r="V186" s="4"/>
      <c r="W186" s="4"/>
      <c r="X186" s="83"/>
      <c r="Y186" s="83"/>
      <c r="Z186" s="83"/>
      <c r="AA186" s="83"/>
      <c r="AB186" s="83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83"/>
      <c r="AO186" s="83" t="s">
        <v>81</v>
      </c>
      <c r="AP186" s="495">
        <v>2007</v>
      </c>
      <c r="AQ186" s="14"/>
      <c r="AR186" s="14"/>
      <c r="AS186" s="14"/>
      <c r="AT186" s="96">
        <v>37159779.417746834</v>
      </c>
      <c r="AU186" s="188"/>
      <c r="AV186" s="185"/>
      <c r="AW186" s="184"/>
      <c r="AX186" s="186"/>
      <c r="AY186" s="185"/>
      <c r="AZ186" s="189"/>
      <c r="BA186" s="185"/>
      <c r="BB186" s="185"/>
    </row>
    <row r="187" spans="1:54" ht="30" hidden="1" customHeight="1" x14ac:dyDescent="0.2">
      <c r="A187" s="5"/>
      <c r="B187" s="7"/>
      <c r="C187" s="69" t="s">
        <v>458</v>
      </c>
      <c r="D187" s="83"/>
      <c r="E187" s="88"/>
      <c r="F187" s="83" t="s">
        <v>420</v>
      </c>
      <c r="G187" s="495">
        <v>2007</v>
      </c>
      <c r="H187" s="186" t="s">
        <v>670</v>
      </c>
      <c r="I187" s="83" t="s">
        <v>452</v>
      </c>
      <c r="J187" s="140"/>
      <c r="K187" s="83" t="s">
        <v>72</v>
      </c>
      <c r="L187" s="140"/>
      <c r="M187" s="83" t="s">
        <v>81</v>
      </c>
      <c r="N187" s="96">
        <v>340694123.66778028</v>
      </c>
      <c r="O187" s="185"/>
      <c r="P187" s="4"/>
      <c r="Q187" s="4"/>
      <c r="R187" s="10"/>
      <c r="S187" s="4"/>
      <c r="T187" s="4"/>
      <c r="U187" s="4"/>
      <c r="V187" s="4"/>
      <c r="W187" s="4"/>
      <c r="X187" s="83" t="s">
        <v>418</v>
      </c>
      <c r="Y187" s="83" t="s">
        <v>419</v>
      </c>
      <c r="Z187" s="83" t="s">
        <v>420</v>
      </c>
      <c r="AA187" s="83" t="s">
        <v>72</v>
      </c>
      <c r="AB187" s="83" t="s">
        <v>72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83" t="s">
        <v>420</v>
      </c>
      <c r="AO187" s="83" t="s">
        <v>81</v>
      </c>
      <c r="AP187" s="495">
        <v>2007</v>
      </c>
      <c r="AQ187" s="14"/>
      <c r="AR187" s="14"/>
      <c r="AS187" s="14"/>
      <c r="AT187" s="96">
        <v>340694123.66778028</v>
      </c>
      <c r="AU187" s="188" t="s">
        <v>421</v>
      </c>
      <c r="AV187" s="185"/>
      <c r="AW187" s="184" t="s">
        <v>645</v>
      </c>
      <c r="AX187" s="186" t="s">
        <v>670</v>
      </c>
      <c r="AY187" s="185"/>
      <c r="AZ187" s="189" t="s">
        <v>459</v>
      </c>
      <c r="BA187" s="185"/>
      <c r="BB187" s="185"/>
    </row>
    <row r="188" spans="1:54" ht="30" hidden="1" customHeight="1" x14ac:dyDescent="0.2">
      <c r="A188" s="5"/>
      <c r="B188" s="7"/>
      <c r="C188" s="69" t="s">
        <v>455</v>
      </c>
      <c r="D188" s="83"/>
      <c r="E188" s="88"/>
      <c r="F188" s="83"/>
      <c r="G188" s="495">
        <v>2007</v>
      </c>
      <c r="H188" s="186"/>
      <c r="I188" s="83"/>
      <c r="J188" s="140"/>
      <c r="K188" s="83"/>
      <c r="L188" s="140"/>
      <c r="M188" s="83" t="s">
        <v>81</v>
      </c>
      <c r="N188" s="96">
        <v>23160567.426470395</v>
      </c>
      <c r="O188" s="185"/>
      <c r="P188" s="4"/>
      <c r="Q188" s="4"/>
      <c r="R188" s="10"/>
      <c r="S188" s="4"/>
      <c r="T188" s="4"/>
      <c r="U188" s="4"/>
      <c r="V188" s="4"/>
      <c r="W188" s="4"/>
      <c r="X188" s="83"/>
      <c r="Y188" s="83"/>
      <c r="Z188" s="83"/>
      <c r="AA188" s="83"/>
      <c r="AB188" s="83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83"/>
      <c r="AO188" s="83" t="s">
        <v>81</v>
      </c>
      <c r="AP188" s="495">
        <v>2007</v>
      </c>
      <c r="AQ188" s="14"/>
      <c r="AR188" s="14"/>
      <c r="AS188" s="14"/>
      <c r="AT188" s="96">
        <v>23160567.426470395</v>
      </c>
      <c r="AU188" s="188"/>
      <c r="AV188" s="185"/>
      <c r="AW188" s="184"/>
      <c r="AX188" s="186"/>
      <c r="AY188" s="185"/>
      <c r="AZ188" s="189"/>
      <c r="BA188" s="185"/>
      <c r="BB188" s="185"/>
    </row>
    <row r="189" spans="1:54" ht="30" hidden="1" customHeight="1" x14ac:dyDescent="0.2">
      <c r="A189" s="5"/>
      <c r="B189" s="7"/>
      <c r="C189" s="69" t="s">
        <v>460</v>
      </c>
      <c r="D189" s="83" t="s">
        <v>451</v>
      </c>
      <c r="E189" s="88" t="s">
        <v>331</v>
      </c>
      <c r="F189" s="83" t="s">
        <v>420</v>
      </c>
      <c r="G189" s="495">
        <v>2007</v>
      </c>
      <c r="H189" s="186" t="s">
        <v>671</v>
      </c>
      <c r="I189" s="83" t="s">
        <v>452</v>
      </c>
      <c r="J189" s="140"/>
      <c r="K189" s="83" t="s">
        <v>72</v>
      </c>
      <c r="L189" s="140"/>
      <c r="M189" s="83" t="s">
        <v>81</v>
      </c>
      <c r="N189" s="96">
        <v>14195186.487191532</v>
      </c>
      <c r="O189" s="185"/>
      <c r="P189" s="4"/>
      <c r="Q189" s="4"/>
      <c r="R189" s="10"/>
      <c r="S189" s="4"/>
      <c r="T189" s="4"/>
      <c r="U189" s="4"/>
      <c r="V189" s="4"/>
      <c r="W189" s="4"/>
      <c r="X189" s="83" t="s">
        <v>418</v>
      </c>
      <c r="Y189" s="83" t="s">
        <v>419</v>
      </c>
      <c r="Z189" s="83" t="s">
        <v>420</v>
      </c>
      <c r="AA189" s="83">
        <v>39330</v>
      </c>
      <c r="AB189" s="83" t="s">
        <v>461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83" t="s">
        <v>420</v>
      </c>
      <c r="AO189" s="83" t="s">
        <v>81</v>
      </c>
      <c r="AP189" s="495">
        <v>2007</v>
      </c>
      <c r="AQ189" s="14"/>
      <c r="AR189" s="14"/>
      <c r="AS189" s="14"/>
      <c r="AT189" s="96">
        <v>14195186.487191532</v>
      </c>
      <c r="AU189" s="188" t="s">
        <v>421</v>
      </c>
      <c r="AV189" s="185"/>
      <c r="AW189" s="184" t="s">
        <v>645</v>
      </c>
      <c r="AX189" s="186" t="s">
        <v>671</v>
      </c>
      <c r="AY189" s="185"/>
      <c r="AZ189" s="189" t="s">
        <v>462</v>
      </c>
      <c r="BA189" s="185"/>
      <c r="BB189" s="185"/>
    </row>
    <row r="190" spans="1:54" ht="30" hidden="1" customHeight="1" x14ac:dyDescent="0.2">
      <c r="A190" s="5"/>
      <c r="B190" s="7"/>
      <c r="C190" s="69" t="s">
        <v>454</v>
      </c>
      <c r="D190" s="83"/>
      <c r="E190" s="88"/>
      <c r="F190" s="83"/>
      <c r="G190" s="495">
        <v>2007</v>
      </c>
      <c r="H190" s="186"/>
      <c r="I190" s="83"/>
      <c r="J190" s="140"/>
      <c r="K190" s="83"/>
      <c r="L190" s="140"/>
      <c r="M190" s="83" t="s">
        <v>81</v>
      </c>
      <c r="N190" s="96">
        <v>291284008.66030335</v>
      </c>
      <c r="O190" s="185"/>
      <c r="P190" s="4"/>
      <c r="Q190" s="4"/>
      <c r="R190" s="10"/>
      <c r="S190" s="4"/>
      <c r="T190" s="4"/>
      <c r="U190" s="4"/>
      <c r="V190" s="4"/>
      <c r="W190" s="4"/>
      <c r="X190" s="83"/>
      <c r="Y190" s="83"/>
      <c r="Z190" s="83"/>
      <c r="AA190" s="83"/>
      <c r="AB190" s="83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83"/>
      <c r="AO190" s="83" t="s">
        <v>81</v>
      </c>
      <c r="AP190" s="495">
        <v>2007</v>
      </c>
      <c r="AQ190" s="14"/>
      <c r="AR190" s="14"/>
      <c r="AS190" s="14"/>
      <c r="AT190" s="96">
        <v>291284008.66030335</v>
      </c>
      <c r="AU190" s="188"/>
      <c r="AV190" s="185"/>
      <c r="AW190" s="184"/>
      <c r="AX190" s="186"/>
      <c r="AY190" s="185"/>
      <c r="AZ190" s="189"/>
      <c r="BA190" s="185"/>
      <c r="BB190" s="185"/>
    </row>
    <row r="191" spans="1:54" ht="30" hidden="1" customHeight="1" x14ac:dyDescent="0.2">
      <c r="A191" s="5"/>
      <c r="B191" s="7"/>
      <c r="C191" s="69" t="s">
        <v>455</v>
      </c>
      <c r="D191" s="83"/>
      <c r="E191" s="88"/>
      <c r="F191" s="83"/>
      <c r="G191" s="495">
        <v>2007</v>
      </c>
      <c r="H191" s="186"/>
      <c r="I191" s="83"/>
      <c r="J191" s="140"/>
      <c r="K191" s="83"/>
      <c r="L191" s="140"/>
      <c r="M191" s="83" t="s">
        <v>81</v>
      </c>
      <c r="N191" s="96">
        <v>22235567.805751145</v>
      </c>
      <c r="O191" s="185"/>
      <c r="P191" s="4"/>
      <c r="Q191" s="4"/>
      <c r="R191" s="10"/>
      <c r="S191" s="4"/>
      <c r="T191" s="4"/>
      <c r="U191" s="4"/>
      <c r="V191" s="4"/>
      <c r="W191" s="4"/>
      <c r="X191" s="83"/>
      <c r="Y191" s="83"/>
      <c r="Z191" s="83"/>
      <c r="AA191" s="83"/>
      <c r="AB191" s="83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83"/>
      <c r="AO191" s="83" t="s">
        <v>81</v>
      </c>
      <c r="AP191" s="495">
        <v>2007</v>
      </c>
      <c r="AQ191" s="14"/>
      <c r="AR191" s="14"/>
      <c r="AS191" s="14"/>
      <c r="AT191" s="96">
        <v>22235567.805751145</v>
      </c>
      <c r="AU191" s="188"/>
      <c r="AV191" s="185"/>
      <c r="AW191" s="184"/>
      <c r="AX191" s="186"/>
      <c r="AY191" s="185"/>
      <c r="AZ191" s="189"/>
      <c r="BA191" s="185"/>
      <c r="BB191" s="185"/>
    </row>
    <row r="192" spans="1:54" ht="30" hidden="1" customHeight="1" x14ac:dyDescent="0.2">
      <c r="A192" s="5"/>
      <c r="B192" s="7"/>
      <c r="C192" s="69" t="s">
        <v>463</v>
      </c>
      <c r="D192" s="83" t="s">
        <v>451</v>
      </c>
      <c r="E192" s="88" t="s">
        <v>331</v>
      </c>
      <c r="F192" s="83" t="s">
        <v>420</v>
      </c>
      <c r="G192" s="495">
        <v>2007</v>
      </c>
      <c r="H192" s="186" t="s">
        <v>672</v>
      </c>
      <c r="I192" s="83" t="s">
        <v>452</v>
      </c>
      <c r="J192" s="140"/>
      <c r="K192" s="83" t="s">
        <v>72</v>
      </c>
      <c r="L192" s="140"/>
      <c r="M192" s="83" t="s">
        <v>81</v>
      </c>
      <c r="N192" s="96">
        <v>13868964.326299019</v>
      </c>
      <c r="O192" s="185"/>
      <c r="P192" s="4"/>
      <c r="Q192" s="4"/>
      <c r="R192" s="10"/>
      <c r="S192" s="4"/>
      <c r="T192" s="4"/>
      <c r="U192" s="4"/>
      <c r="V192" s="4"/>
      <c r="W192" s="4"/>
      <c r="X192" s="83" t="s">
        <v>418</v>
      </c>
      <c r="Y192" s="83" t="s">
        <v>419</v>
      </c>
      <c r="Z192" s="83" t="s">
        <v>420</v>
      </c>
      <c r="AA192" s="83">
        <v>39400</v>
      </c>
      <c r="AB192" s="83" t="s">
        <v>464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83" t="s">
        <v>420</v>
      </c>
      <c r="AO192" s="83" t="s">
        <v>81</v>
      </c>
      <c r="AP192" s="495">
        <v>2007</v>
      </c>
      <c r="AQ192" s="14"/>
      <c r="AR192" s="14"/>
      <c r="AS192" s="14"/>
      <c r="AT192" s="96">
        <v>13868964.326299019</v>
      </c>
      <c r="AU192" s="188" t="s">
        <v>465</v>
      </c>
      <c r="AV192" s="185"/>
      <c r="AW192" s="184" t="s">
        <v>645</v>
      </c>
      <c r="AX192" s="186" t="s">
        <v>672</v>
      </c>
      <c r="AY192" s="185"/>
      <c r="AZ192" s="189" t="s">
        <v>466</v>
      </c>
      <c r="BA192" s="185"/>
      <c r="BB192" s="185"/>
    </row>
    <row r="193" spans="1:54" ht="30" hidden="1" customHeight="1" x14ac:dyDescent="0.2">
      <c r="A193" s="5"/>
      <c r="B193" s="7"/>
      <c r="C193" s="69" t="s">
        <v>454</v>
      </c>
      <c r="D193" s="83"/>
      <c r="E193" s="88"/>
      <c r="F193" s="83"/>
      <c r="G193" s="495">
        <v>2007</v>
      </c>
      <c r="H193" s="186"/>
      <c r="I193" s="83"/>
      <c r="J193" s="140"/>
      <c r="K193" s="83"/>
      <c r="L193" s="140"/>
      <c r="M193" s="83" t="s">
        <v>81</v>
      </c>
      <c r="N193" s="96">
        <v>70098569.692707002</v>
      </c>
      <c r="O193" s="185"/>
      <c r="P193" s="4"/>
      <c r="Q193" s="4"/>
      <c r="R193" s="10"/>
      <c r="S193" s="4"/>
      <c r="T193" s="4"/>
      <c r="U193" s="4"/>
      <c r="V193" s="4"/>
      <c r="W193" s="4"/>
      <c r="X193" s="83"/>
      <c r="Y193" s="83"/>
      <c r="Z193" s="83"/>
      <c r="AA193" s="93"/>
      <c r="AB193" s="83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83"/>
      <c r="AO193" s="83" t="s">
        <v>81</v>
      </c>
      <c r="AP193" s="495">
        <v>2007</v>
      </c>
      <c r="AQ193" s="14"/>
      <c r="AR193" s="14"/>
      <c r="AS193" s="14"/>
      <c r="AT193" s="96">
        <v>70098569.692707002</v>
      </c>
      <c r="AU193" s="188"/>
      <c r="AV193" s="185"/>
      <c r="AW193" s="184"/>
      <c r="AX193" s="186"/>
      <c r="AY193" s="185"/>
      <c r="AZ193" s="189"/>
      <c r="BA193" s="185"/>
      <c r="BB193" s="185"/>
    </row>
    <row r="194" spans="1:54" ht="30" hidden="1" customHeight="1" x14ac:dyDescent="0.2">
      <c r="A194" s="5"/>
      <c r="B194" s="7"/>
      <c r="C194" s="69" t="s">
        <v>455</v>
      </c>
      <c r="D194" s="83"/>
      <c r="E194" s="88"/>
      <c r="F194" s="83"/>
      <c r="G194" s="495">
        <v>2007</v>
      </c>
      <c r="H194" s="186"/>
      <c r="I194" s="83"/>
      <c r="J194" s="140"/>
      <c r="K194" s="83"/>
      <c r="L194" s="140"/>
      <c r="M194" s="83" t="s">
        <v>81</v>
      </c>
      <c r="N194" s="96">
        <v>4899362.3978773719</v>
      </c>
      <c r="O194" s="185"/>
      <c r="P194" s="4"/>
      <c r="Q194" s="4"/>
      <c r="R194" s="10"/>
      <c r="S194" s="4"/>
      <c r="T194" s="4"/>
      <c r="U194" s="4"/>
      <c r="V194" s="4"/>
      <c r="W194" s="4"/>
      <c r="X194" s="83"/>
      <c r="Y194" s="83"/>
      <c r="Z194" s="83"/>
      <c r="AA194" s="93"/>
      <c r="AB194" s="83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83"/>
      <c r="AO194" s="83" t="s">
        <v>81</v>
      </c>
      <c r="AP194" s="495">
        <v>2007</v>
      </c>
      <c r="AQ194" s="14"/>
      <c r="AR194" s="14"/>
      <c r="AS194" s="14"/>
      <c r="AT194" s="96">
        <v>4899362.3978773719</v>
      </c>
      <c r="AU194" s="188"/>
      <c r="AV194" s="185"/>
      <c r="AW194" s="184"/>
      <c r="AX194" s="186"/>
      <c r="AY194" s="185"/>
      <c r="AZ194" s="189"/>
      <c r="BA194" s="185"/>
      <c r="BB194" s="185"/>
    </row>
    <row r="195" spans="1:54" ht="30" hidden="1" customHeight="1" x14ac:dyDescent="0.2">
      <c r="A195" s="5"/>
      <c r="B195" s="7"/>
      <c r="C195" s="69" t="s">
        <v>467</v>
      </c>
      <c r="D195" s="83" t="s">
        <v>72</v>
      </c>
      <c r="E195" s="88" t="s">
        <v>72</v>
      </c>
      <c r="F195" s="83" t="s">
        <v>420</v>
      </c>
      <c r="G195" s="495">
        <v>2007</v>
      </c>
      <c r="H195" s="186" t="s">
        <v>673</v>
      </c>
      <c r="I195" s="83" t="s">
        <v>452</v>
      </c>
      <c r="J195" s="140"/>
      <c r="K195" s="83" t="s">
        <v>72</v>
      </c>
      <c r="L195" s="140"/>
      <c r="M195" s="83" t="s">
        <v>81</v>
      </c>
      <c r="N195" s="96">
        <v>2788867.8264840422</v>
      </c>
      <c r="O195" s="185"/>
      <c r="P195" s="4"/>
      <c r="Q195" s="4"/>
      <c r="R195" s="10"/>
      <c r="S195" s="4"/>
      <c r="T195" s="4"/>
      <c r="U195" s="4"/>
      <c r="V195" s="4"/>
      <c r="W195" s="4"/>
      <c r="X195" s="83" t="s">
        <v>418</v>
      </c>
      <c r="Y195" s="83" t="s">
        <v>419</v>
      </c>
      <c r="Z195" s="83" t="s">
        <v>420</v>
      </c>
      <c r="AA195" s="93" t="s">
        <v>72</v>
      </c>
      <c r="AB195" s="83" t="s">
        <v>72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83" t="s">
        <v>420</v>
      </c>
      <c r="AO195" s="83" t="s">
        <v>81</v>
      </c>
      <c r="AP195" s="495">
        <v>2007</v>
      </c>
      <c r="AQ195" s="14"/>
      <c r="AR195" s="14"/>
      <c r="AS195" s="14"/>
      <c r="AT195" s="96">
        <v>2788867.8264840422</v>
      </c>
      <c r="AU195" s="188" t="s">
        <v>421</v>
      </c>
      <c r="AV195" s="185"/>
      <c r="AW195" s="184" t="s">
        <v>645</v>
      </c>
      <c r="AX195" s="186" t="s">
        <v>673</v>
      </c>
      <c r="AY195" s="185"/>
      <c r="AZ195" s="189" t="s">
        <v>468</v>
      </c>
      <c r="BA195" s="185"/>
      <c r="BB195" s="185"/>
    </row>
    <row r="196" spans="1:54" ht="30" hidden="1" customHeight="1" x14ac:dyDescent="0.2">
      <c r="A196" s="5"/>
      <c r="B196" s="7"/>
      <c r="C196" s="69" t="s">
        <v>469</v>
      </c>
      <c r="D196" s="83"/>
      <c r="E196" s="88"/>
      <c r="F196" s="83" t="s">
        <v>420</v>
      </c>
      <c r="G196" s="495">
        <v>2007</v>
      </c>
      <c r="H196" s="186" t="s">
        <v>674</v>
      </c>
      <c r="I196" s="83" t="s">
        <v>470</v>
      </c>
      <c r="J196" s="140"/>
      <c r="K196" s="83" t="s">
        <v>72</v>
      </c>
      <c r="L196" s="140"/>
      <c r="M196" s="83" t="s">
        <v>81</v>
      </c>
      <c r="N196" s="96">
        <v>575104343.63131607</v>
      </c>
      <c r="O196" s="185"/>
      <c r="P196" s="4"/>
      <c r="Q196" s="4"/>
      <c r="R196" s="10"/>
      <c r="S196" s="4"/>
      <c r="T196" s="4"/>
      <c r="U196" s="4"/>
      <c r="V196" s="4"/>
      <c r="W196" s="4"/>
      <c r="X196" s="83" t="s">
        <v>418</v>
      </c>
      <c r="Y196" s="83" t="s">
        <v>419</v>
      </c>
      <c r="Z196" s="83" t="s">
        <v>420</v>
      </c>
      <c r="AA196" s="93">
        <v>39328</v>
      </c>
      <c r="AB196" s="83" t="s">
        <v>471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83" t="s">
        <v>420</v>
      </c>
      <c r="AO196" s="83" t="s">
        <v>81</v>
      </c>
      <c r="AP196" s="495">
        <v>2007</v>
      </c>
      <c r="AQ196" s="14"/>
      <c r="AR196" s="14"/>
      <c r="AS196" s="14"/>
      <c r="AT196" s="96">
        <v>575104343.63131607</v>
      </c>
      <c r="AU196" s="188" t="s">
        <v>421</v>
      </c>
      <c r="AV196" s="185"/>
      <c r="AW196" s="184" t="s">
        <v>645</v>
      </c>
      <c r="AX196" s="186" t="s">
        <v>674</v>
      </c>
      <c r="AY196" s="185"/>
      <c r="AZ196" s="189" t="s">
        <v>472</v>
      </c>
      <c r="BA196" s="185"/>
      <c r="BB196" s="185"/>
    </row>
    <row r="197" spans="1:54" ht="30" hidden="1" customHeight="1" x14ac:dyDescent="0.2">
      <c r="A197" s="5"/>
      <c r="B197" s="7"/>
      <c r="C197" s="69" t="s">
        <v>454</v>
      </c>
      <c r="D197" s="83"/>
      <c r="E197" s="88"/>
      <c r="F197" s="83"/>
      <c r="G197" s="495">
        <v>2007</v>
      </c>
      <c r="H197" s="186"/>
      <c r="I197" s="83"/>
      <c r="J197" s="140"/>
      <c r="K197" s="83"/>
      <c r="L197" s="140"/>
      <c r="M197" s="83" t="s">
        <v>81</v>
      </c>
      <c r="N197" s="96">
        <v>85617654.567072853</v>
      </c>
      <c r="O197" s="185"/>
      <c r="P197" s="4"/>
      <c r="Q197" s="4"/>
      <c r="R197" s="10"/>
      <c r="S197" s="4"/>
      <c r="T197" s="4"/>
      <c r="U197" s="4"/>
      <c r="V197" s="4"/>
      <c r="W197" s="4"/>
      <c r="X197" s="83"/>
      <c r="Y197" s="83"/>
      <c r="Z197" s="83"/>
      <c r="AA197" s="93"/>
      <c r="AB197" s="83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83"/>
      <c r="AO197" s="83" t="s">
        <v>81</v>
      </c>
      <c r="AP197" s="495">
        <v>2007</v>
      </c>
      <c r="AQ197" s="14"/>
      <c r="AR197" s="14"/>
      <c r="AS197" s="14"/>
      <c r="AT197" s="96">
        <v>85617654.567072853</v>
      </c>
      <c r="AU197" s="188"/>
      <c r="AV197" s="185"/>
      <c r="AW197" s="184"/>
      <c r="AX197" s="186"/>
      <c r="AY197" s="185"/>
      <c r="AZ197" s="189"/>
      <c r="BA197" s="185"/>
      <c r="BB197" s="185"/>
    </row>
    <row r="198" spans="1:54" ht="30" hidden="1" customHeight="1" x14ac:dyDescent="0.2">
      <c r="A198" s="5"/>
      <c r="B198" s="7"/>
      <c r="C198" s="69" t="s">
        <v>455</v>
      </c>
      <c r="D198" s="83"/>
      <c r="E198" s="88"/>
      <c r="F198" s="83"/>
      <c r="G198" s="495">
        <v>2007</v>
      </c>
      <c r="H198" s="186"/>
      <c r="I198" s="83"/>
      <c r="J198" s="140"/>
      <c r="K198" s="83"/>
      <c r="L198" s="140"/>
      <c r="M198" s="83" t="s">
        <v>81</v>
      </c>
      <c r="N198" s="96">
        <v>53698749.725163355</v>
      </c>
      <c r="O198" s="185"/>
      <c r="P198" s="4"/>
      <c r="Q198" s="4"/>
      <c r="R198" s="10"/>
      <c r="S198" s="4"/>
      <c r="T198" s="4"/>
      <c r="U198" s="4"/>
      <c r="V198" s="4"/>
      <c r="W198" s="4"/>
      <c r="X198" s="83"/>
      <c r="Y198" s="83"/>
      <c r="Z198" s="83"/>
      <c r="AA198" s="93"/>
      <c r="AB198" s="83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83"/>
      <c r="AO198" s="83" t="s">
        <v>81</v>
      </c>
      <c r="AP198" s="495">
        <v>2007</v>
      </c>
      <c r="AQ198" s="14"/>
      <c r="AR198" s="14"/>
      <c r="AS198" s="14"/>
      <c r="AT198" s="96">
        <v>53698749.725163355</v>
      </c>
      <c r="AU198" s="188"/>
      <c r="AV198" s="185"/>
      <c r="AW198" s="184"/>
      <c r="AX198" s="186"/>
      <c r="AY198" s="185"/>
      <c r="AZ198" s="189"/>
      <c r="BA198" s="185"/>
      <c r="BB198" s="185"/>
    </row>
    <row r="199" spans="1:54" ht="30" hidden="1" customHeight="1" x14ac:dyDescent="0.2">
      <c r="A199" s="5"/>
      <c r="B199" s="7"/>
      <c r="C199" s="69" t="s">
        <v>473</v>
      </c>
      <c r="D199" s="83"/>
      <c r="E199" s="88"/>
      <c r="F199" s="83" t="s">
        <v>420</v>
      </c>
      <c r="G199" s="495">
        <v>2007</v>
      </c>
      <c r="H199" s="186" t="s">
        <v>674</v>
      </c>
      <c r="I199" s="83" t="s">
        <v>470</v>
      </c>
      <c r="J199" s="140"/>
      <c r="K199" s="83" t="s">
        <v>72</v>
      </c>
      <c r="L199" s="140"/>
      <c r="M199" s="83" t="s">
        <v>81</v>
      </c>
      <c r="N199" s="96">
        <v>5131881255.2387867</v>
      </c>
      <c r="O199" s="185"/>
      <c r="P199" s="4"/>
      <c r="Q199" s="4"/>
      <c r="R199" s="10"/>
      <c r="S199" s="4"/>
      <c r="T199" s="4"/>
      <c r="U199" s="4"/>
      <c r="V199" s="4"/>
      <c r="W199" s="4"/>
      <c r="X199" s="83" t="s">
        <v>418</v>
      </c>
      <c r="Y199" s="83" t="s">
        <v>419</v>
      </c>
      <c r="Z199" s="83" t="s">
        <v>420</v>
      </c>
      <c r="AA199" s="93" t="s">
        <v>72</v>
      </c>
      <c r="AB199" s="83" t="s">
        <v>72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83" t="s">
        <v>420</v>
      </c>
      <c r="AO199" s="83" t="s">
        <v>81</v>
      </c>
      <c r="AP199" s="495">
        <v>2007</v>
      </c>
      <c r="AQ199" s="14"/>
      <c r="AR199" s="14"/>
      <c r="AS199" s="14"/>
      <c r="AT199" s="96">
        <v>5131881255.2387867</v>
      </c>
      <c r="AU199" s="188" t="s">
        <v>421</v>
      </c>
      <c r="AV199" s="185"/>
      <c r="AW199" s="184" t="s">
        <v>645</v>
      </c>
      <c r="AX199" s="186" t="s">
        <v>674</v>
      </c>
      <c r="AY199" s="185"/>
      <c r="AZ199" s="189" t="s">
        <v>474</v>
      </c>
      <c r="BA199" s="185"/>
      <c r="BB199" s="185"/>
    </row>
    <row r="200" spans="1:54" ht="30" hidden="1" customHeight="1" x14ac:dyDescent="0.2">
      <c r="A200" s="5"/>
      <c r="B200" s="7"/>
      <c r="C200" s="69" t="s">
        <v>454</v>
      </c>
      <c r="D200" s="83"/>
      <c r="E200" s="88"/>
      <c r="F200" s="83"/>
      <c r="G200" s="495">
        <v>2007</v>
      </c>
      <c r="H200" s="186"/>
      <c r="I200" s="83"/>
      <c r="J200" s="140"/>
      <c r="K200" s="83"/>
      <c r="L200" s="140"/>
      <c r="M200" s="83" t="s">
        <v>81</v>
      </c>
      <c r="N200" s="96">
        <v>150807846.79071799</v>
      </c>
      <c r="O200" s="185"/>
      <c r="P200" s="4"/>
      <c r="Q200" s="4"/>
      <c r="R200" s="10"/>
      <c r="S200" s="4"/>
      <c r="T200" s="4"/>
      <c r="U200" s="4"/>
      <c r="V200" s="4"/>
      <c r="W200" s="4"/>
      <c r="X200" s="83"/>
      <c r="Y200" s="83"/>
      <c r="Z200" s="83"/>
      <c r="AA200" s="93"/>
      <c r="AB200" s="83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83"/>
      <c r="AO200" s="83" t="s">
        <v>81</v>
      </c>
      <c r="AP200" s="495">
        <v>2007</v>
      </c>
      <c r="AQ200" s="14"/>
      <c r="AR200" s="14"/>
      <c r="AS200" s="14"/>
      <c r="AT200" s="96">
        <v>150807846.79071799</v>
      </c>
      <c r="AU200" s="188"/>
      <c r="AV200" s="185"/>
      <c r="AW200" s="184"/>
      <c r="AX200" s="186"/>
      <c r="AY200" s="185"/>
      <c r="AZ200" s="189"/>
      <c r="BA200" s="185"/>
      <c r="BB200" s="185"/>
    </row>
    <row r="201" spans="1:54" ht="30" hidden="1" customHeight="1" x14ac:dyDescent="0.2">
      <c r="A201" s="5"/>
      <c r="B201" s="7"/>
      <c r="C201" s="69" t="s">
        <v>455</v>
      </c>
      <c r="D201" s="83"/>
      <c r="E201" s="88"/>
      <c r="F201" s="83"/>
      <c r="G201" s="495">
        <v>2007</v>
      </c>
      <c r="H201" s="186"/>
      <c r="I201" s="83"/>
      <c r="J201" s="140"/>
      <c r="K201" s="83"/>
      <c r="L201" s="140"/>
      <c r="M201" s="83" t="s">
        <v>81</v>
      </c>
      <c r="N201" s="96">
        <v>90439540.998852879</v>
      </c>
      <c r="O201" s="185"/>
      <c r="P201" s="4"/>
      <c r="Q201" s="4"/>
      <c r="R201" s="10"/>
      <c r="S201" s="4"/>
      <c r="T201" s="4"/>
      <c r="U201" s="4"/>
      <c r="V201" s="4"/>
      <c r="W201" s="4"/>
      <c r="X201" s="83"/>
      <c r="Y201" s="83"/>
      <c r="Z201" s="83"/>
      <c r="AA201" s="93"/>
      <c r="AB201" s="83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83"/>
      <c r="AO201" s="83" t="s">
        <v>81</v>
      </c>
      <c r="AP201" s="495">
        <v>2007</v>
      </c>
      <c r="AQ201" s="14"/>
      <c r="AR201" s="14"/>
      <c r="AS201" s="14"/>
      <c r="AT201" s="96">
        <v>90439540.998852879</v>
      </c>
      <c r="AU201" s="188"/>
      <c r="AV201" s="185"/>
      <c r="AW201" s="184"/>
      <c r="AX201" s="186"/>
      <c r="AY201" s="185"/>
      <c r="AZ201" s="189"/>
      <c r="BA201" s="185"/>
      <c r="BB201" s="185"/>
    </row>
    <row r="202" spans="1:54" ht="30" hidden="1" customHeight="1" x14ac:dyDescent="0.2">
      <c r="A202" s="5"/>
      <c r="B202" s="7"/>
      <c r="C202" s="69" t="s">
        <v>475</v>
      </c>
      <c r="D202" s="83"/>
      <c r="E202" s="88"/>
      <c r="F202" s="83" t="s">
        <v>420</v>
      </c>
      <c r="G202" s="495">
        <v>2007</v>
      </c>
      <c r="H202" s="186" t="s">
        <v>674</v>
      </c>
      <c r="I202" s="83" t="s">
        <v>74</v>
      </c>
      <c r="J202" s="140"/>
      <c r="K202" s="83" t="s">
        <v>72</v>
      </c>
      <c r="L202" s="140"/>
      <c r="M202" s="83" t="s">
        <v>81</v>
      </c>
      <c r="N202" s="96">
        <v>194218424.98505116</v>
      </c>
      <c r="O202" s="185"/>
      <c r="P202" s="4"/>
      <c r="Q202" s="4"/>
      <c r="R202" s="10"/>
      <c r="S202" s="4"/>
      <c r="T202" s="4"/>
      <c r="U202" s="4"/>
      <c r="V202" s="4"/>
      <c r="W202" s="4"/>
      <c r="X202" s="83" t="s">
        <v>418</v>
      </c>
      <c r="Y202" s="83" t="s">
        <v>419</v>
      </c>
      <c r="Z202" s="83" t="s">
        <v>420</v>
      </c>
      <c r="AA202" s="93" t="s">
        <v>72</v>
      </c>
      <c r="AB202" s="83" t="s">
        <v>72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83" t="s">
        <v>420</v>
      </c>
      <c r="AO202" s="83" t="s">
        <v>81</v>
      </c>
      <c r="AP202" s="495">
        <v>2007</v>
      </c>
      <c r="AQ202" s="14"/>
      <c r="AR202" s="14"/>
      <c r="AS202" s="14"/>
      <c r="AT202" s="96">
        <v>194218424.98505116</v>
      </c>
      <c r="AU202" s="188" t="s">
        <v>421</v>
      </c>
      <c r="AV202" s="185"/>
      <c r="AW202" s="184" t="s">
        <v>645</v>
      </c>
      <c r="AX202" s="186" t="s">
        <v>674</v>
      </c>
      <c r="AY202" s="185"/>
      <c r="AZ202" s="189" t="s">
        <v>475</v>
      </c>
      <c r="BA202" s="185"/>
      <c r="BB202" s="185"/>
    </row>
    <row r="203" spans="1:54" ht="30" hidden="1" customHeight="1" x14ac:dyDescent="0.2">
      <c r="A203" s="5"/>
      <c r="B203" s="7"/>
      <c r="C203" s="69" t="s">
        <v>476</v>
      </c>
      <c r="D203" s="83"/>
      <c r="E203" s="88"/>
      <c r="F203" s="83" t="s">
        <v>420</v>
      </c>
      <c r="G203" s="495">
        <v>2007</v>
      </c>
      <c r="H203" s="186" t="s">
        <v>674</v>
      </c>
      <c r="I203" s="83" t="s">
        <v>74</v>
      </c>
      <c r="J203" s="140"/>
      <c r="K203" s="83" t="s">
        <v>72</v>
      </c>
      <c r="L203" s="140"/>
      <c r="M203" s="83" t="s">
        <v>81</v>
      </c>
      <c r="N203" s="96">
        <v>84663173.888832361</v>
      </c>
      <c r="O203" s="185"/>
      <c r="P203" s="4"/>
      <c r="Q203" s="4"/>
      <c r="R203" s="10"/>
      <c r="S203" s="4"/>
      <c r="T203" s="4"/>
      <c r="U203" s="4"/>
      <c r="V203" s="4"/>
      <c r="W203" s="4"/>
      <c r="X203" s="83" t="s">
        <v>418</v>
      </c>
      <c r="Y203" s="83" t="s">
        <v>419</v>
      </c>
      <c r="Z203" s="83" t="s">
        <v>420</v>
      </c>
      <c r="AA203" s="93" t="s">
        <v>72</v>
      </c>
      <c r="AB203" s="83" t="s">
        <v>72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83" t="s">
        <v>420</v>
      </c>
      <c r="AO203" s="83" t="s">
        <v>81</v>
      </c>
      <c r="AP203" s="495">
        <v>2007</v>
      </c>
      <c r="AQ203" s="14"/>
      <c r="AR203" s="14"/>
      <c r="AS203" s="14"/>
      <c r="AT203" s="96">
        <v>84663173.888832361</v>
      </c>
      <c r="AU203" s="188" t="s">
        <v>421</v>
      </c>
      <c r="AV203" s="185"/>
      <c r="AW203" s="184" t="s">
        <v>645</v>
      </c>
      <c r="AX203" s="186" t="s">
        <v>674</v>
      </c>
      <c r="AY203" s="185"/>
      <c r="AZ203" s="189" t="s">
        <v>475</v>
      </c>
      <c r="BA203" s="185"/>
      <c r="BB203" s="185"/>
    </row>
    <row r="204" spans="1:54" ht="30" hidden="1" customHeight="1" x14ac:dyDescent="0.2">
      <c r="A204" s="5"/>
      <c r="B204" s="7"/>
      <c r="C204" s="69" t="s">
        <v>477</v>
      </c>
      <c r="D204" s="83"/>
      <c r="E204" s="88"/>
      <c r="F204" s="83" t="s">
        <v>420</v>
      </c>
      <c r="G204" s="495">
        <v>2007</v>
      </c>
      <c r="H204" s="186" t="s">
        <v>674</v>
      </c>
      <c r="I204" s="83" t="s">
        <v>74</v>
      </c>
      <c r="J204" s="140"/>
      <c r="K204" s="83" t="s">
        <v>72</v>
      </c>
      <c r="L204" s="140"/>
      <c r="M204" s="83" t="s">
        <v>81</v>
      </c>
      <c r="N204" s="96">
        <v>2760210.174206153</v>
      </c>
      <c r="O204" s="185"/>
      <c r="P204" s="4"/>
      <c r="Q204" s="4"/>
      <c r="R204" s="10"/>
      <c r="S204" s="4"/>
      <c r="T204" s="4"/>
      <c r="U204" s="4"/>
      <c r="V204" s="4"/>
      <c r="W204" s="4"/>
      <c r="X204" s="83" t="s">
        <v>418</v>
      </c>
      <c r="Y204" s="83" t="s">
        <v>419</v>
      </c>
      <c r="Z204" s="83" t="s">
        <v>420</v>
      </c>
      <c r="AA204" s="93" t="s">
        <v>72</v>
      </c>
      <c r="AB204" s="83" t="s">
        <v>72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83" t="s">
        <v>420</v>
      </c>
      <c r="AO204" s="83" t="s">
        <v>81</v>
      </c>
      <c r="AP204" s="495">
        <v>2007</v>
      </c>
      <c r="AQ204" s="14"/>
      <c r="AR204" s="14"/>
      <c r="AS204" s="14"/>
      <c r="AT204" s="96">
        <v>2760210.174206153</v>
      </c>
      <c r="AU204" s="188" t="s">
        <v>421</v>
      </c>
      <c r="AV204" s="185"/>
      <c r="AW204" s="184" t="s">
        <v>645</v>
      </c>
      <c r="AX204" s="186" t="s">
        <v>674</v>
      </c>
      <c r="AY204" s="185"/>
      <c r="AZ204" s="189" t="s">
        <v>475</v>
      </c>
      <c r="BA204" s="185"/>
      <c r="BB204" s="185"/>
    </row>
    <row r="205" spans="1:54" ht="30" hidden="1" customHeight="1" x14ac:dyDescent="0.2">
      <c r="A205" s="5"/>
      <c r="B205" s="7"/>
      <c r="C205" s="25" t="s">
        <v>478</v>
      </c>
      <c r="D205" s="51" t="s">
        <v>451</v>
      </c>
      <c r="E205" s="64" t="s">
        <v>331</v>
      </c>
      <c r="F205" s="51" t="s">
        <v>420</v>
      </c>
      <c r="G205" s="495">
        <v>2008</v>
      </c>
      <c r="H205" s="186" t="s">
        <v>674</v>
      </c>
      <c r="I205" s="50" t="s">
        <v>479</v>
      </c>
      <c r="J205" s="140"/>
      <c r="K205" s="84" t="s">
        <v>72</v>
      </c>
      <c r="L205" s="140"/>
      <c r="M205" s="83" t="s">
        <v>81</v>
      </c>
      <c r="N205" s="96">
        <v>1423870800</v>
      </c>
      <c r="O205" s="185"/>
      <c r="P205" s="4"/>
      <c r="Q205" s="4"/>
      <c r="R205" s="10"/>
      <c r="S205" s="4"/>
      <c r="T205" s="4"/>
      <c r="U205" s="4"/>
      <c r="V205" s="4"/>
      <c r="W205" s="4"/>
      <c r="X205" s="51" t="s">
        <v>418</v>
      </c>
      <c r="Y205" s="51" t="s">
        <v>419</v>
      </c>
      <c r="Z205" s="51" t="s">
        <v>420</v>
      </c>
      <c r="AA205" s="51" t="s">
        <v>72</v>
      </c>
      <c r="AB205" s="51" t="s">
        <v>72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51" t="s">
        <v>420</v>
      </c>
      <c r="AO205" s="83" t="s">
        <v>81</v>
      </c>
      <c r="AP205" s="495">
        <v>2008</v>
      </c>
      <c r="AQ205" s="14"/>
      <c r="AR205" s="14"/>
      <c r="AS205" s="14"/>
      <c r="AT205" s="96">
        <v>1423870800</v>
      </c>
      <c r="AU205" s="98" t="s">
        <v>421</v>
      </c>
      <c r="AV205" s="185"/>
      <c r="AW205" s="184" t="s">
        <v>645</v>
      </c>
      <c r="AX205" s="186" t="s">
        <v>674</v>
      </c>
      <c r="AY205" s="185"/>
      <c r="AZ205" s="189" t="s">
        <v>480</v>
      </c>
      <c r="BA205" s="185"/>
      <c r="BB205" s="185"/>
    </row>
    <row r="206" spans="1:54" ht="30" hidden="1" customHeight="1" x14ac:dyDescent="0.2">
      <c r="A206" s="5"/>
      <c r="B206" s="7"/>
      <c r="C206" s="25" t="s">
        <v>481</v>
      </c>
      <c r="D206" s="83"/>
      <c r="E206" s="88"/>
      <c r="F206" s="51" t="s">
        <v>420</v>
      </c>
      <c r="G206" s="495">
        <v>2009</v>
      </c>
      <c r="H206" s="186" t="s">
        <v>605</v>
      </c>
      <c r="I206" s="50" t="s">
        <v>479</v>
      </c>
      <c r="J206" s="140"/>
      <c r="K206" s="50"/>
      <c r="L206" s="140"/>
      <c r="M206" s="49" t="s">
        <v>81</v>
      </c>
      <c r="N206" s="96">
        <v>3083880809.8792343</v>
      </c>
      <c r="O206" s="185"/>
      <c r="P206" s="4"/>
      <c r="Q206" s="4"/>
      <c r="R206" s="10"/>
      <c r="S206" s="4"/>
      <c r="T206" s="4"/>
      <c r="U206" s="4"/>
      <c r="V206" s="4"/>
      <c r="W206" s="4"/>
      <c r="X206" s="51" t="s">
        <v>418</v>
      </c>
      <c r="Y206" s="83"/>
      <c r="Z206" s="51" t="s">
        <v>420</v>
      </c>
      <c r="AA206" s="51" t="s">
        <v>72</v>
      </c>
      <c r="AB206" s="51" t="s">
        <v>72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51" t="s">
        <v>420</v>
      </c>
      <c r="AO206" s="49" t="s">
        <v>81</v>
      </c>
      <c r="AP206" s="495">
        <v>2009</v>
      </c>
      <c r="AQ206" s="14"/>
      <c r="AR206" s="14"/>
      <c r="AS206" s="14"/>
      <c r="AT206" s="96">
        <v>3083880809.8792343</v>
      </c>
      <c r="AU206" s="98" t="s">
        <v>421</v>
      </c>
      <c r="AV206" s="185"/>
      <c r="AW206" s="184" t="s">
        <v>638</v>
      </c>
      <c r="AX206" s="186" t="s">
        <v>605</v>
      </c>
      <c r="AY206" s="185"/>
      <c r="AZ206" s="189" t="s">
        <v>702</v>
      </c>
      <c r="BA206" s="185"/>
      <c r="BB206" s="185"/>
    </row>
    <row r="207" spans="1:54" ht="30" hidden="1" customHeight="1" x14ac:dyDescent="0.2">
      <c r="A207" s="5"/>
      <c r="B207" s="7"/>
      <c r="C207" s="25" t="s">
        <v>482</v>
      </c>
      <c r="D207" s="83"/>
      <c r="E207" s="88"/>
      <c r="F207" s="51" t="s">
        <v>420</v>
      </c>
      <c r="G207" s="495">
        <v>2009</v>
      </c>
      <c r="H207" s="186"/>
      <c r="I207" s="50" t="s">
        <v>479</v>
      </c>
      <c r="J207" s="140"/>
      <c r="K207" s="50"/>
      <c r="L207" s="140"/>
      <c r="M207" s="49" t="s">
        <v>81</v>
      </c>
      <c r="N207" s="96">
        <v>91716074.745790854</v>
      </c>
      <c r="O207" s="185"/>
      <c r="P207" s="4"/>
      <c r="Q207" s="4"/>
      <c r="R207" s="10"/>
      <c r="S207" s="4"/>
      <c r="T207" s="4"/>
      <c r="U207" s="4"/>
      <c r="V207" s="4"/>
      <c r="W207" s="4"/>
      <c r="X207" s="83"/>
      <c r="Y207" s="83"/>
      <c r="Z207" s="83"/>
      <c r="AA207" s="51" t="s">
        <v>72</v>
      </c>
      <c r="AB207" s="51" t="s">
        <v>72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51" t="s">
        <v>420</v>
      </c>
      <c r="AO207" s="49" t="s">
        <v>81</v>
      </c>
      <c r="AP207" s="495">
        <v>2009</v>
      </c>
      <c r="AQ207" s="14"/>
      <c r="AR207" s="14"/>
      <c r="AS207" s="14"/>
      <c r="AT207" s="96">
        <v>91716074.745790854</v>
      </c>
      <c r="AU207" s="188"/>
      <c r="AV207" s="185"/>
      <c r="AW207" s="184"/>
      <c r="AX207" s="186"/>
      <c r="AY207" s="185"/>
      <c r="AZ207" s="189"/>
      <c r="BA207" s="185"/>
      <c r="BB207" s="185"/>
    </row>
    <row r="208" spans="1:54" ht="30" hidden="1" customHeight="1" x14ac:dyDescent="0.2">
      <c r="A208" s="5"/>
      <c r="B208" s="7"/>
      <c r="C208" s="25" t="s">
        <v>483</v>
      </c>
      <c r="D208" s="83"/>
      <c r="E208" s="88"/>
      <c r="F208" s="51" t="s">
        <v>420</v>
      </c>
      <c r="G208" s="495">
        <v>2009</v>
      </c>
      <c r="H208" s="186"/>
      <c r="I208" s="50" t="s">
        <v>479</v>
      </c>
      <c r="J208" s="140"/>
      <c r="K208" s="50"/>
      <c r="L208" s="140"/>
      <c r="M208" s="49" t="s">
        <v>81</v>
      </c>
      <c r="N208" s="96">
        <v>64999315.374975063</v>
      </c>
      <c r="O208" s="185"/>
      <c r="P208" s="4"/>
      <c r="Q208" s="4"/>
      <c r="R208" s="10"/>
      <c r="S208" s="4"/>
      <c r="T208" s="4"/>
      <c r="U208" s="4"/>
      <c r="V208" s="4"/>
      <c r="W208" s="4"/>
      <c r="X208" s="83"/>
      <c r="Y208" s="83"/>
      <c r="Z208" s="83"/>
      <c r="AA208" s="51" t="s">
        <v>72</v>
      </c>
      <c r="AB208" s="51" t="s">
        <v>72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51" t="s">
        <v>420</v>
      </c>
      <c r="AO208" s="49" t="s">
        <v>81</v>
      </c>
      <c r="AP208" s="495">
        <v>2009</v>
      </c>
      <c r="AQ208" s="14"/>
      <c r="AR208" s="14"/>
      <c r="AS208" s="14"/>
      <c r="AT208" s="96">
        <v>64999315.374975063</v>
      </c>
      <c r="AU208" s="188"/>
      <c r="AV208" s="185"/>
      <c r="AW208" s="184"/>
      <c r="AX208" s="186"/>
      <c r="AY208" s="185"/>
      <c r="AZ208" s="189"/>
      <c r="BA208" s="185"/>
      <c r="BB208" s="185"/>
    </row>
    <row r="209" spans="1:54" ht="30" hidden="1" customHeight="1" x14ac:dyDescent="0.2">
      <c r="A209" s="5"/>
      <c r="B209" s="7"/>
      <c r="C209" s="25" t="s">
        <v>484</v>
      </c>
      <c r="D209" s="83"/>
      <c r="E209" s="88"/>
      <c r="F209" s="51" t="s">
        <v>420</v>
      </c>
      <c r="G209" s="495">
        <v>2009</v>
      </c>
      <c r="H209" s="186" t="s">
        <v>674</v>
      </c>
      <c r="I209" s="50" t="s">
        <v>479</v>
      </c>
      <c r="J209" s="140"/>
      <c r="K209" s="50"/>
      <c r="L209" s="140"/>
      <c r="M209" s="49" t="s">
        <v>81</v>
      </c>
      <c r="N209" s="96">
        <v>260675750.39977986</v>
      </c>
      <c r="O209" s="185"/>
      <c r="P209" s="4"/>
      <c r="Q209" s="4"/>
      <c r="R209" s="10"/>
      <c r="S209" s="4"/>
      <c r="T209" s="4"/>
      <c r="U209" s="4"/>
      <c r="V209" s="4"/>
      <c r="W209" s="4"/>
      <c r="X209" s="51" t="s">
        <v>485</v>
      </c>
      <c r="Y209" s="51" t="s">
        <v>419</v>
      </c>
      <c r="Z209" s="51" t="s">
        <v>420</v>
      </c>
      <c r="AA209" s="51" t="s">
        <v>72</v>
      </c>
      <c r="AB209" s="51" t="s">
        <v>72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51" t="s">
        <v>420</v>
      </c>
      <c r="AO209" s="49" t="s">
        <v>81</v>
      </c>
      <c r="AP209" s="495">
        <v>2009</v>
      </c>
      <c r="AQ209" s="14"/>
      <c r="AR209" s="14"/>
      <c r="AS209" s="14"/>
      <c r="AT209" s="96">
        <v>260675750.39977986</v>
      </c>
      <c r="AU209" s="98" t="s">
        <v>421</v>
      </c>
      <c r="AV209" s="185"/>
      <c r="AW209" s="184" t="s">
        <v>645</v>
      </c>
      <c r="AX209" s="186" t="s">
        <v>674</v>
      </c>
      <c r="AY209" s="185"/>
      <c r="AZ209" s="189" t="s">
        <v>486</v>
      </c>
      <c r="BA209" s="185"/>
      <c r="BB209" s="185"/>
    </row>
    <row r="210" spans="1:54" ht="30" hidden="1" customHeight="1" x14ac:dyDescent="0.2">
      <c r="A210" s="5"/>
      <c r="B210" s="7"/>
      <c r="C210" s="25" t="s">
        <v>483</v>
      </c>
      <c r="D210" s="83"/>
      <c r="E210" s="88"/>
      <c r="F210" s="51" t="s">
        <v>420</v>
      </c>
      <c r="G210" s="495">
        <v>2009</v>
      </c>
      <c r="H210" s="186"/>
      <c r="I210" s="50" t="s">
        <v>479</v>
      </c>
      <c r="J210" s="140"/>
      <c r="K210" s="50"/>
      <c r="L210" s="140"/>
      <c r="M210" s="49" t="s">
        <v>81</v>
      </c>
      <c r="N210" s="96">
        <v>19363301.843701132</v>
      </c>
      <c r="O210" s="185"/>
      <c r="P210" s="4"/>
      <c r="Q210" s="4"/>
      <c r="R210" s="10"/>
      <c r="S210" s="4"/>
      <c r="T210" s="4"/>
      <c r="U210" s="4"/>
      <c r="V210" s="4"/>
      <c r="W210" s="4"/>
      <c r="X210" s="83"/>
      <c r="Y210" s="83"/>
      <c r="Z210" s="83"/>
      <c r="AA210" s="51" t="s">
        <v>72</v>
      </c>
      <c r="AB210" s="51" t="s">
        <v>72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51" t="s">
        <v>420</v>
      </c>
      <c r="AO210" s="49" t="s">
        <v>81</v>
      </c>
      <c r="AP210" s="495">
        <v>2009</v>
      </c>
      <c r="AQ210" s="14"/>
      <c r="AR210" s="14"/>
      <c r="AS210" s="14"/>
      <c r="AT210" s="96">
        <v>19363301.843701132</v>
      </c>
      <c r="AU210" s="188"/>
      <c r="AV210" s="185"/>
      <c r="AW210" s="184"/>
      <c r="AX210" s="186"/>
      <c r="AY210" s="185"/>
      <c r="AZ210" s="189"/>
      <c r="BA210" s="185"/>
      <c r="BB210" s="185"/>
    </row>
    <row r="211" spans="1:54" ht="30" hidden="1" customHeight="1" x14ac:dyDescent="0.2">
      <c r="A211" s="5"/>
      <c r="B211" s="7"/>
      <c r="C211" s="25" t="s">
        <v>487</v>
      </c>
      <c r="D211" s="83"/>
      <c r="E211" s="88"/>
      <c r="F211" s="51" t="s">
        <v>420</v>
      </c>
      <c r="G211" s="495">
        <v>2009</v>
      </c>
      <c r="H211" s="186" t="s">
        <v>674</v>
      </c>
      <c r="I211" s="50" t="s">
        <v>479</v>
      </c>
      <c r="J211" s="140"/>
      <c r="K211" s="50"/>
      <c r="L211" s="140"/>
      <c r="M211" s="49" t="s">
        <v>81</v>
      </c>
      <c r="N211" s="96">
        <v>560516632.31766438</v>
      </c>
      <c r="O211" s="185"/>
      <c r="P211" s="4"/>
      <c r="Q211" s="4"/>
      <c r="R211" s="10"/>
      <c r="S211" s="4"/>
      <c r="T211" s="4"/>
      <c r="U211" s="4"/>
      <c r="V211" s="4"/>
      <c r="W211" s="4"/>
      <c r="X211" s="51" t="s">
        <v>485</v>
      </c>
      <c r="Y211" s="51" t="s">
        <v>419</v>
      </c>
      <c r="Z211" s="51" t="s">
        <v>420</v>
      </c>
      <c r="AA211" s="51" t="s">
        <v>72</v>
      </c>
      <c r="AB211" s="51" t="s">
        <v>72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51" t="s">
        <v>420</v>
      </c>
      <c r="AO211" s="49" t="s">
        <v>81</v>
      </c>
      <c r="AP211" s="495">
        <v>2009</v>
      </c>
      <c r="AQ211" s="14"/>
      <c r="AR211" s="14"/>
      <c r="AS211" s="14"/>
      <c r="AT211" s="96">
        <v>560516632.31766438</v>
      </c>
      <c r="AU211" s="98" t="s">
        <v>421</v>
      </c>
      <c r="AV211" s="185"/>
      <c r="AW211" s="184" t="s">
        <v>645</v>
      </c>
      <c r="AX211" s="186" t="s">
        <v>674</v>
      </c>
      <c r="AY211" s="185"/>
      <c r="AZ211" s="189" t="s">
        <v>486</v>
      </c>
      <c r="BA211" s="185"/>
      <c r="BB211" s="185"/>
    </row>
    <row r="212" spans="1:54" ht="30" hidden="1" customHeight="1" x14ac:dyDescent="0.2">
      <c r="A212" s="5"/>
      <c r="B212" s="7"/>
      <c r="C212" s="25" t="s">
        <v>483</v>
      </c>
      <c r="D212" s="83"/>
      <c r="E212" s="88"/>
      <c r="F212" s="51" t="s">
        <v>420</v>
      </c>
      <c r="G212" s="495">
        <v>2009</v>
      </c>
      <c r="H212" s="186"/>
      <c r="I212" s="50" t="s">
        <v>479</v>
      </c>
      <c r="J212" s="140"/>
      <c r="K212" s="50"/>
      <c r="L212" s="140"/>
      <c r="M212" s="49" t="s">
        <v>81</v>
      </c>
      <c r="N212" s="96">
        <v>44280813.953095488</v>
      </c>
      <c r="O212" s="185"/>
      <c r="P212" s="4"/>
      <c r="Q212" s="4"/>
      <c r="R212" s="10"/>
      <c r="S212" s="4"/>
      <c r="T212" s="4"/>
      <c r="U212" s="4"/>
      <c r="V212" s="4"/>
      <c r="W212" s="4"/>
      <c r="X212" s="83"/>
      <c r="Y212" s="83"/>
      <c r="Z212" s="83"/>
      <c r="AA212" s="51" t="s">
        <v>72</v>
      </c>
      <c r="AB212" s="51" t="s">
        <v>72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51" t="s">
        <v>420</v>
      </c>
      <c r="AO212" s="49" t="s">
        <v>81</v>
      </c>
      <c r="AP212" s="495">
        <v>2009</v>
      </c>
      <c r="AQ212" s="14"/>
      <c r="AR212" s="14"/>
      <c r="AS212" s="14"/>
      <c r="AT212" s="96">
        <v>44280813.953095488</v>
      </c>
      <c r="AU212" s="188"/>
      <c r="AV212" s="185"/>
      <c r="AW212" s="184"/>
      <c r="AX212" s="186"/>
      <c r="AY212" s="185"/>
      <c r="AZ212" s="189"/>
      <c r="BA212" s="185"/>
      <c r="BB212" s="185"/>
    </row>
    <row r="213" spans="1:54" ht="30" hidden="1" customHeight="1" x14ac:dyDescent="0.2">
      <c r="A213" s="5"/>
      <c r="B213" s="7"/>
      <c r="C213" s="25" t="s">
        <v>488</v>
      </c>
      <c r="D213" s="83"/>
      <c r="E213" s="88"/>
      <c r="F213" s="51" t="s">
        <v>420</v>
      </c>
      <c r="G213" s="495">
        <v>2009</v>
      </c>
      <c r="H213" s="186" t="s">
        <v>674</v>
      </c>
      <c r="I213" s="50" t="s">
        <v>479</v>
      </c>
      <c r="J213" s="140"/>
      <c r="K213" s="50"/>
      <c r="L213" s="140"/>
      <c r="M213" s="49" t="s">
        <v>81</v>
      </c>
      <c r="N213" s="96">
        <v>48917815.184087068</v>
      </c>
      <c r="O213" s="185"/>
      <c r="P213" s="4"/>
      <c r="Q213" s="4"/>
      <c r="R213" s="10"/>
      <c r="S213" s="4"/>
      <c r="T213" s="4"/>
      <c r="U213" s="4"/>
      <c r="V213" s="4"/>
      <c r="W213" s="4"/>
      <c r="X213" s="51" t="s">
        <v>418</v>
      </c>
      <c r="Y213" s="51" t="s">
        <v>419</v>
      </c>
      <c r="Z213" s="51" t="s">
        <v>420</v>
      </c>
      <c r="AA213" s="51" t="s">
        <v>72</v>
      </c>
      <c r="AB213" s="51" t="s">
        <v>72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51" t="s">
        <v>420</v>
      </c>
      <c r="AO213" s="49" t="s">
        <v>81</v>
      </c>
      <c r="AP213" s="495">
        <v>2009</v>
      </c>
      <c r="AQ213" s="14"/>
      <c r="AR213" s="14"/>
      <c r="AS213" s="14"/>
      <c r="AT213" s="96">
        <v>48917815.184087068</v>
      </c>
      <c r="AU213" s="98" t="s">
        <v>421</v>
      </c>
      <c r="AV213" s="185"/>
      <c r="AW213" s="184" t="s">
        <v>645</v>
      </c>
      <c r="AX213" s="186" t="s">
        <v>674</v>
      </c>
      <c r="AY213" s="185"/>
      <c r="AZ213" s="189" t="s">
        <v>489</v>
      </c>
      <c r="BA213" s="185"/>
      <c r="BB213" s="185"/>
    </row>
    <row r="214" spans="1:54" ht="30" hidden="1" customHeight="1" x14ac:dyDescent="0.2">
      <c r="A214" s="5"/>
      <c r="B214" s="7"/>
      <c r="C214" s="25" t="s">
        <v>490</v>
      </c>
      <c r="D214" s="83"/>
      <c r="E214" s="88"/>
      <c r="F214" s="51" t="s">
        <v>420</v>
      </c>
      <c r="G214" s="495">
        <v>2009</v>
      </c>
      <c r="H214" s="186" t="s">
        <v>703</v>
      </c>
      <c r="I214" s="50" t="s">
        <v>479</v>
      </c>
      <c r="J214" s="140"/>
      <c r="K214" s="50"/>
      <c r="L214" s="140"/>
      <c r="M214" s="49" t="s">
        <v>81</v>
      </c>
      <c r="N214" s="96">
        <v>315237000</v>
      </c>
      <c r="O214" s="185"/>
      <c r="P214" s="4"/>
      <c r="Q214" s="4"/>
      <c r="R214" s="10"/>
      <c r="S214" s="4"/>
      <c r="T214" s="4"/>
      <c r="U214" s="4"/>
      <c r="V214" s="4"/>
      <c r="W214" s="4"/>
      <c r="X214" s="51" t="s">
        <v>418</v>
      </c>
      <c r="Y214" s="51" t="s">
        <v>419</v>
      </c>
      <c r="Z214" s="51" t="s">
        <v>420</v>
      </c>
      <c r="AA214" s="51" t="s">
        <v>72</v>
      </c>
      <c r="AB214" s="51" t="s">
        <v>72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51" t="s">
        <v>420</v>
      </c>
      <c r="AO214" s="49" t="s">
        <v>81</v>
      </c>
      <c r="AP214" s="495">
        <v>2009</v>
      </c>
      <c r="AQ214" s="14"/>
      <c r="AR214" s="14"/>
      <c r="AS214" s="14"/>
      <c r="AT214" s="96">
        <v>315237000</v>
      </c>
      <c r="AU214" s="98" t="s">
        <v>421</v>
      </c>
      <c r="AV214" s="185"/>
      <c r="AW214" s="184" t="s">
        <v>645</v>
      </c>
      <c r="AX214" s="186" t="s">
        <v>703</v>
      </c>
      <c r="AY214" s="185"/>
      <c r="AZ214" s="189" t="s">
        <v>704</v>
      </c>
      <c r="BA214" s="185"/>
      <c r="BB214" s="185"/>
    </row>
    <row r="215" spans="1:54" ht="30" hidden="1" customHeight="1" x14ac:dyDescent="0.2">
      <c r="A215" s="5"/>
      <c r="B215" s="7"/>
      <c r="C215" s="25" t="s">
        <v>491</v>
      </c>
      <c r="D215" s="83"/>
      <c r="E215" s="88"/>
      <c r="F215" s="51" t="s">
        <v>420</v>
      </c>
      <c r="G215" s="495">
        <v>2009</v>
      </c>
      <c r="H215" s="186" t="s">
        <v>703</v>
      </c>
      <c r="I215" s="50" t="s">
        <v>479</v>
      </c>
      <c r="J215" s="140"/>
      <c r="K215" s="50"/>
      <c r="L215" s="140"/>
      <c r="M215" s="49" t="s">
        <v>81</v>
      </c>
      <c r="N215" s="96">
        <v>110000000</v>
      </c>
      <c r="O215" s="185"/>
      <c r="P215" s="4"/>
      <c r="Q215" s="4"/>
      <c r="R215" s="10"/>
      <c r="S215" s="4"/>
      <c r="T215" s="4"/>
      <c r="U215" s="4"/>
      <c r="V215" s="4"/>
      <c r="W215" s="4"/>
      <c r="X215" s="51" t="s">
        <v>418</v>
      </c>
      <c r="Y215" s="51" t="s">
        <v>419</v>
      </c>
      <c r="Z215" s="51" t="s">
        <v>420</v>
      </c>
      <c r="AA215" s="51" t="s">
        <v>72</v>
      </c>
      <c r="AB215" s="51" t="s">
        <v>72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51" t="s">
        <v>420</v>
      </c>
      <c r="AO215" s="49" t="s">
        <v>81</v>
      </c>
      <c r="AP215" s="495">
        <v>2009</v>
      </c>
      <c r="AQ215" s="14"/>
      <c r="AR215" s="14"/>
      <c r="AS215" s="14"/>
      <c r="AT215" s="96">
        <v>110000000</v>
      </c>
      <c r="AU215" s="98" t="s">
        <v>421</v>
      </c>
      <c r="AV215" s="185"/>
      <c r="AW215" s="184" t="s">
        <v>645</v>
      </c>
      <c r="AX215" s="186" t="s">
        <v>703</v>
      </c>
      <c r="AY215" s="185"/>
      <c r="AZ215" s="189" t="s">
        <v>704</v>
      </c>
      <c r="BA215" s="185"/>
      <c r="BB215" s="185"/>
    </row>
    <row r="216" spans="1:54" ht="30" hidden="1" customHeight="1" x14ac:dyDescent="0.2">
      <c r="A216" s="5"/>
      <c r="B216" s="7"/>
      <c r="C216" s="25" t="s">
        <v>492</v>
      </c>
      <c r="D216" s="83"/>
      <c r="E216" s="88"/>
      <c r="F216" s="51" t="s">
        <v>420</v>
      </c>
      <c r="G216" s="495">
        <v>2009</v>
      </c>
      <c r="H216" s="186" t="s">
        <v>703</v>
      </c>
      <c r="I216" s="50" t="s">
        <v>479</v>
      </c>
      <c r="J216" s="140"/>
      <c r="K216" s="50"/>
      <c r="L216" s="140"/>
      <c r="M216" s="49" t="s">
        <v>81</v>
      </c>
      <c r="N216" s="96">
        <v>42580000</v>
      </c>
      <c r="O216" s="185"/>
      <c r="P216" s="4"/>
      <c r="Q216" s="4"/>
      <c r="R216" s="10"/>
      <c r="S216" s="4"/>
      <c r="T216" s="4"/>
      <c r="U216" s="4"/>
      <c r="V216" s="4"/>
      <c r="W216" s="4"/>
      <c r="X216" s="51" t="s">
        <v>418</v>
      </c>
      <c r="Y216" s="51" t="s">
        <v>419</v>
      </c>
      <c r="Z216" s="51" t="s">
        <v>420</v>
      </c>
      <c r="AA216" s="51" t="s">
        <v>72</v>
      </c>
      <c r="AB216" s="51" t="s">
        <v>72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51" t="s">
        <v>420</v>
      </c>
      <c r="AO216" s="49" t="s">
        <v>81</v>
      </c>
      <c r="AP216" s="495">
        <v>2009</v>
      </c>
      <c r="AQ216" s="14"/>
      <c r="AR216" s="14"/>
      <c r="AS216" s="14"/>
      <c r="AT216" s="96">
        <v>42580000</v>
      </c>
      <c r="AU216" s="98" t="s">
        <v>421</v>
      </c>
      <c r="AV216" s="185"/>
      <c r="AW216" s="184" t="s">
        <v>645</v>
      </c>
      <c r="AX216" s="186" t="s">
        <v>703</v>
      </c>
      <c r="AY216" s="185"/>
      <c r="AZ216" s="189" t="s">
        <v>704</v>
      </c>
      <c r="BA216" s="185"/>
      <c r="BB216" s="185"/>
    </row>
    <row r="217" spans="1:54" ht="30" hidden="1" customHeight="1" x14ac:dyDescent="0.2">
      <c r="A217" s="5"/>
      <c r="B217" s="7"/>
      <c r="C217" s="25" t="s">
        <v>493</v>
      </c>
      <c r="D217" s="83"/>
      <c r="E217" s="88"/>
      <c r="F217" s="51" t="s">
        <v>420</v>
      </c>
      <c r="G217" s="495">
        <v>2009</v>
      </c>
      <c r="H217" s="186" t="s">
        <v>700</v>
      </c>
      <c r="I217" s="50" t="s">
        <v>479</v>
      </c>
      <c r="J217" s="140"/>
      <c r="K217" s="83"/>
      <c r="L217" s="140"/>
      <c r="M217" s="49" t="s">
        <v>81</v>
      </c>
      <c r="N217" s="96">
        <v>7513328.6615276802</v>
      </c>
      <c r="O217" s="185"/>
      <c r="P217" s="4"/>
      <c r="Q217" s="4"/>
      <c r="R217" s="10"/>
      <c r="S217" s="4"/>
      <c r="T217" s="4"/>
      <c r="U217" s="4"/>
      <c r="V217" s="4"/>
      <c r="W217" s="4"/>
      <c r="X217" s="51" t="s">
        <v>418</v>
      </c>
      <c r="Y217" s="51" t="s">
        <v>419</v>
      </c>
      <c r="Z217" s="51" t="s">
        <v>420</v>
      </c>
      <c r="AA217" s="51" t="s">
        <v>72</v>
      </c>
      <c r="AB217" s="51" t="s">
        <v>72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51" t="s">
        <v>420</v>
      </c>
      <c r="AO217" s="49" t="s">
        <v>81</v>
      </c>
      <c r="AP217" s="495">
        <v>2009</v>
      </c>
      <c r="AQ217" s="14"/>
      <c r="AR217" s="14"/>
      <c r="AS217" s="14"/>
      <c r="AT217" s="96">
        <v>7513328.6615276802</v>
      </c>
      <c r="AU217" s="98" t="s">
        <v>421</v>
      </c>
      <c r="AV217" s="185"/>
      <c r="AW217" s="184" t="s">
        <v>652</v>
      </c>
      <c r="AX217" s="186" t="s">
        <v>700</v>
      </c>
      <c r="AY217" s="185"/>
      <c r="AZ217" s="189" t="s">
        <v>509</v>
      </c>
      <c r="BA217" s="185"/>
      <c r="BB217" s="185"/>
    </row>
    <row r="218" spans="1:54" ht="30" hidden="1" customHeight="1" x14ac:dyDescent="0.2">
      <c r="A218" s="5"/>
      <c r="B218" s="7"/>
      <c r="C218" s="25" t="s">
        <v>494</v>
      </c>
      <c r="D218" s="83"/>
      <c r="E218" s="88"/>
      <c r="F218" s="51" t="s">
        <v>420</v>
      </c>
      <c r="G218" s="495">
        <v>2009</v>
      </c>
      <c r="H218" s="186" t="s">
        <v>700</v>
      </c>
      <c r="I218" s="50" t="s">
        <v>479</v>
      </c>
      <c r="J218" s="140"/>
      <c r="K218" s="83"/>
      <c r="L218" s="140"/>
      <c r="M218" s="49" t="s">
        <v>81</v>
      </c>
      <c r="N218" s="96">
        <v>20186315.618695717</v>
      </c>
      <c r="O218" s="185"/>
      <c r="P218" s="4"/>
      <c r="Q218" s="4"/>
      <c r="R218" s="10"/>
      <c r="S218" s="4"/>
      <c r="T218" s="4"/>
      <c r="U218" s="4"/>
      <c r="V218" s="4"/>
      <c r="W218" s="4"/>
      <c r="X218" s="51" t="s">
        <v>418</v>
      </c>
      <c r="Y218" s="51" t="s">
        <v>419</v>
      </c>
      <c r="Z218" s="51" t="s">
        <v>420</v>
      </c>
      <c r="AA218" s="51" t="s">
        <v>72</v>
      </c>
      <c r="AB218" s="51" t="s">
        <v>72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51" t="s">
        <v>420</v>
      </c>
      <c r="AO218" s="49" t="s">
        <v>81</v>
      </c>
      <c r="AP218" s="495">
        <v>2009</v>
      </c>
      <c r="AQ218" s="14"/>
      <c r="AR218" s="14"/>
      <c r="AS218" s="14"/>
      <c r="AT218" s="96">
        <v>20186315.618695717</v>
      </c>
      <c r="AU218" s="98" t="s">
        <v>421</v>
      </c>
      <c r="AV218" s="185"/>
      <c r="AW218" s="184" t="s">
        <v>652</v>
      </c>
      <c r="AX218" s="186" t="s">
        <v>700</v>
      </c>
      <c r="AY218" s="185"/>
      <c r="AZ218" s="189" t="s">
        <v>509</v>
      </c>
      <c r="BA218" s="185"/>
      <c r="BB218" s="185"/>
    </row>
    <row r="219" spans="1:54" ht="30" hidden="1" customHeight="1" x14ac:dyDescent="0.2">
      <c r="A219" s="5"/>
      <c r="B219" s="7"/>
      <c r="C219" s="25" t="s">
        <v>495</v>
      </c>
      <c r="D219" s="83"/>
      <c r="E219" s="88"/>
      <c r="F219" s="51" t="s">
        <v>420</v>
      </c>
      <c r="G219" s="495">
        <v>2009</v>
      </c>
      <c r="H219" s="186" t="s">
        <v>700</v>
      </c>
      <c r="I219" s="50" t="s">
        <v>479</v>
      </c>
      <c r="J219" s="140"/>
      <c r="K219" s="83"/>
      <c r="L219" s="140"/>
      <c r="M219" s="49" t="s">
        <v>81</v>
      </c>
      <c r="N219" s="96">
        <v>12073944.456477884</v>
      </c>
      <c r="O219" s="185"/>
      <c r="P219" s="4"/>
      <c r="Q219" s="4"/>
      <c r="R219" s="10"/>
      <c r="S219" s="4"/>
      <c r="T219" s="4"/>
      <c r="U219" s="4"/>
      <c r="V219" s="4"/>
      <c r="W219" s="4"/>
      <c r="X219" s="51" t="s">
        <v>418</v>
      </c>
      <c r="Y219" s="51" t="s">
        <v>419</v>
      </c>
      <c r="Z219" s="51" t="s">
        <v>420</v>
      </c>
      <c r="AA219" s="51" t="s">
        <v>72</v>
      </c>
      <c r="AB219" s="51" t="s">
        <v>72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51" t="s">
        <v>420</v>
      </c>
      <c r="AO219" s="49" t="s">
        <v>81</v>
      </c>
      <c r="AP219" s="495">
        <v>2009</v>
      </c>
      <c r="AQ219" s="14"/>
      <c r="AR219" s="14"/>
      <c r="AS219" s="14"/>
      <c r="AT219" s="96">
        <v>12073944.456477884</v>
      </c>
      <c r="AU219" s="98" t="s">
        <v>421</v>
      </c>
      <c r="AV219" s="185"/>
      <c r="AW219" s="184" t="s">
        <v>652</v>
      </c>
      <c r="AX219" s="186" t="s">
        <v>700</v>
      </c>
      <c r="AY219" s="185"/>
      <c r="AZ219" s="189" t="s">
        <v>509</v>
      </c>
      <c r="BA219" s="185"/>
      <c r="BB219" s="185"/>
    </row>
    <row r="220" spans="1:54" ht="30" hidden="1" customHeight="1" x14ac:dyDescent="0.2">
      <c r="A220" s="5"/>
      <c r="B220" s="7"/>
      <c r="C220" s="25" t="s">
        <v>496</v>
      </c>
      <c r="D220" s="83"/>
      <c r="E220" s="88"/>
      <c r="F220" s="51" t="s">
        <v>420</v>
      </c>
      <c r="G220" s="495">
        <v>2009</v>
      </c>
      <c r="H220" s="186" t="s">
        <v>700</v>
      </c>
      <c r="I220" s="50" t="s">
        <v>479</v>
      </c>
      <c r="J220" s="140"/>
      <c r="K220" s="83"/>
      <c r="L220" s="140"/>
      <c r="M220" s="49" t="s">
        <v>81</v>
      </c>
      <c r="N220" s="96">
        <v>25036333.702830691</v>
      </c>
      <c r="O220" s="185"/>
      <c r="P220" s="4"/>
      <c r="Q220" s="4"/>
      <c r="R220" s="10"/>
      <c r="S220" s="4"/>
      <c r="T220" s="4"/>
      <c r="U220" s="4"/>
      <c r="V220" s="4"/>
      <c r="W220" s="4"/>
      <c r="X220" s="51" t="s">
        <v>418</v>
      </c>
      <c r="Y220" s="51" t="s">
        <v>419</v>
      </c>
      <c r="Z220" s="51" t="s">
        <v>420</v>
      </c>
      <c r="AA220" s="51" t="s">
        <v>72</v>
      </c>
      <c r="AB220" s="51" t="s">
        <v>72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51" t="s">
        <v>420</v>
      </c>
      <c r="AO220" s="49" t="s">
        <v>81</v>
      </c>
      <c r="AP220" s="495">
        <v>2009</v>
      </c>
      <c r="AQ220" s="14"/>
      <c r="AR220" s="14"/>
      <c r="AS220" s="14"/>
      <c r="AT220" s="96">
        <v>25036333.702830691</v>
      </c>
      <c r="AU220" s="98" t="s">
        <v>421</v>
      </c>
      <c r="AV220" s="185"/>
      <c r="AW220" s="184" t="s">
        <v>652</v>
      </c>
      <c r="AX220" s="186" t="s">
        <v>700</v>
      </c>
      <c r="AY220" s="185"/>
      <c r="AZ220" s="189" t="s">
        <v>509</v>
      </c>
      <c r="BA220" s="185"/>
      <c r="BB220" s="185"/>
    </row>
    <row r="221" spans="1:54" ht="30" hidden="1" customHeight="1" x14ac:dyDescent="0.2">
      <c r="A221" s="5"/>
      <c r="B221" s="7"/>
      <c r="C221" s="70" t="s">
        <v>497</v>
      </c>
      <c r="D221" s="65" t="s">
        <v>451</v>
      </c>
      <c r="E221" s="65" t="s">
        <v>498</v>
      </c>
      <c r="F221" s="51" t="s">
        <v>420</v>
      </c>
      <c r="G221" s="495">
        <v>2010</v>
      </c>
      <c r="H221" s="186" t="s">
        <v>674</v>
      </c>
      <c r="I221" s="50" t="s">
        <v>479</v>
      </c>
      <c r="J221" s="140"/>
      <c r="K221" s="83"/>
      <c r="L221" s="140"/>
      <c r="M221" s="49" t="s">
        <v>81</v>
      </c>
      <c r="N221" s="96">
        <v>163858200</v>
      </c>
      <c r="O221" s="185"/>
      <c r="P221" s="4"/>
      <c r="Q221" s="4"/>
      <c r="R221" s="10"/>
      <c r="S221" s="4"/>
      <c r="T221" s="4"/>
      <c r="U221" s="4"/>
      <c r="V221" s="4"/>
      <c r="W221" s="4"/>
      <c r="X221" s="51" t="s">
        <v>418</v>
      </c>
      <c r="Y221" s="51" t="s">
        <v>176</v>
      </c>
      <c r="Z221" s="51" t="s">
        <v>420</v>
      </c>
      <c r="AA221" s="51" t="s">
        <v>499</v>
      </c>
      <c r="AB221" s="51" t="s">
        <v>500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51" t="s">
        <v>420</v>
      </c>
      <c r="AO221" s="49" t="s">
        <v>81</v>
      </c>
      <c r="AP221" s="495">
        <v>2010</v>
      </c>
      <c r="AQ221" s="14"/>
      <c r="AR221" s="14"/>
      <c r="AS221" s="14"/>
      <c r="AT221" s="96">
        <v>163858200</v>
      </c>
      <c r="AU221" s="98" t="s">
        <v>421</v>
      </c>
      <c r="AV221" s="185"/>
      <c r="AW221" s="184" t="s">
        <v>645</v>
      </c>
      <c r="AX221" s="186" t="s">
        <v>674</v>
      </c>
      <c r="AY221" s="185"/>
      <c r="AZ221" s="190" t="s">
        <v>486</v>
      </c>
      <c r="BA221" s="185"/>
      <c r="BB221" s="185"/>
    </row>
    <row r="222" spans="1:54" ht="30" hidden="1" customHeight="1" x14ac:dyDescent="0.2">
      <c r="A222" s="5"/>
      <c r="B222" s="7"/>
      <c r="C222" s="71" t="s">
        <v>501</v>
      </c>
      <c r="D222" s="65" t="s">
        <v>451</v>
      </c>
      <c r="E222" s="65" t="s">
        <v>331</v>
      </c>
      <c r="F222" s="51" t="s">
        <v>420</v>
      </c>
      <c r="G222" s="495">
        <v>2010</v>
      </c>
      <c r="H222" s="186" t="s">
        <v>674</v>
      </c>
      <c r="I222" s="51" t="s">
        <v>479</v>
      </c>
      <c r="J222" s="140"/>
      <c r="K222" s="83"/>
      <c r="L222" s="140"/>
      <c r="M222" s="49" t="s">
        <v>81</v>
      </c>
      <c r="N222" s="96">
        <v>32917090</v>
      </c>
      <c r="O222" s="185"/>
      <c r="P222" s="4"/>
      <c r="Q222" s="4"/>
      <c r="R222" s="10"/>
      <c r="S222" s="4"/>
      <c r="T222" s="4"/>
      <c r="U222" s="4"/>
      <c r="V222" s="4"/>
      <c r="W222" s="4"/>
      <c r="X222" s="51" t="s">
        <v>418</v>
      </c>
      <c r="Y222" s="51" t="s">
        <v>419</v>
      </c>
      <c r="Z222" s="51" t="s">
        <v>420</v>
      </c>
      <c r="AA222" s="94">
        <v>40262</v>
      </c>
      <c r="AB222" s="51" t="s">
        <v>502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51" t="s">
        <v>420</v>
      </c>
      <c r="AO222" s="49" t="s">
        <v>81</v>
      </c>
      <c r="AP222" s="495">
        <v>2010</v>
      </c>
      <c r="AQ222" s="14"/>
      <c r="AR222" s="14"/>
      <c r="AS222" s="14"/>
      <c r="AT222" s="96">
        <v>32917090</v>
      </c>
      <c r="AU222" s="98" t="s">
        <v>421</v>
      </c>
      <c r="AV222" s="185"/>
      <c r="AW222" s="184" t="s">
        <v>645</v>
      </c>
      <c r="AX222" s="186" t="s">
        <v>674</v>
      </c>
      <c r="AY222" s="185"/>
      <c r="AZ222" s="190" t="s">
        <v>503</v>
      </c>
      <c r="BA222" s="185"/>
      <c r="BB222" s="185"/>
    </row>
    <row r="223" spans="1:54" ht="30" hidden="1" customHeight="1" x14ac:dyDescent="0.2">
      <c r="A223" s="5"/>
      <c r="B223" s="7"/>
      <c r="C223" s="72" t="s">
        <v>504</v>
      </c>
      <c r="D223" s="84" t="s">
        <v>72</v>
      </c>
      <c r="E223" s="84" t="s">
        <v>72</v>
      </c>
      <c r="F223" s="51" t="s">
        <v>420</v>
      </c>
      <c r="G223" s="495">
        <v>2011</v>
      </c>
      <c r="H223" s="186" t="s">
        <v>605</v>
      </c>
      <c r="I223" s="51" t="s">
        <v>479</v>
      </c>
      <c r="J223" s="140"/>
      <c r="K223" s="83"/>
      <c r="L223" s="140"/>
      <c r="M223" s="49" t="s">
        <v>81</v>
      </c>
      <c r="N223" s="96">
        <v>92575959.790467396</v>
      </c>
      <c r="O223" s="185"/>
      <c r="P223" s="4"/>
      <c r="Q223" s="4"/>
      <c r="R223" s="10"/>
      <c r="S223" s="4"/>
      <c r="T223" s="4"/>
      <c r="U223" s="4"/>
      <c r="V223" s="4"/>
      <c r="W223" s="4"/>
      <c r="X223" s="84" t="s">
        <v>418</v>
      </c>
      <c r="Y223" s="84" t="s">
        <v>419</v>
      </c>
      <c r="Z223" s="84" t="s">
        <v>420</v>
      </c>
      <c r="AA223" s="51" t="s">
        <v>72</v>
      </c>
      <c r="AB223" s="51" t="s">
        <v>72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51" t="s">
        <v>420</v>
      </c>
      <c r="AO223" s="49" t="s">
        <v>81</v>
      </c>
      <c r="AP223" s="495">
        <v>2011</v>
      </c>
      <c r="AQ223" s="14"/>
      <c r="AR223" s="14"/>
      <c r="AS223" s="14"/>
      <c r="AT223" s="96">
        <v>92575959.790467396</v>
      </c>
      <c r="AU223" s="188" t="s">
        <v>421</v>
      </c>
      <c r="AV223" s="185"/>
      <c r="AW223" s="184" t="s">
        <v>638</v>
      </c>
      <c r="AX223" s="186" t="s">
        <v>605</v>
      </c>
      <c r="AY223" s="185"/>
      <c r="AZ223" s="189" t="s">
        <v>701</v>
      </c>
      <c r="BA223" s="185"/>
      <c r="BB223" s="185"/>
    </row>
    <row r="224" spans="1:54" ht="30" hidden="1" customHeight="1" x14ac:dyDescent="0.2">
      <c r="A224" s="5"/>
      <c r="B224" s="7"/>
      <c r="C224" s="73" t="s">
        <v>505</v>
      </c>
      <c r="D224" s="84" t="s">
        <v>72</v>
      </c>
      <c r="E224" s="84" t="s">
        <v>72</v>
      </c>
      <c r="F224" s="51" t="s">
        <v>420</v>
      </c>
      <c r="G224" s="495">
        <v>2011</v>
      </c>
      <c r="H224" s="186" t="s">
        <v>605</v>
      </c>
      <c r="I224" s="51" t="s">
        <v>479</v>
      </c>
      <c r="J224" s="140"/>
      <c r="K224" s="83"/>
      <c r="L224" s="140"/>
      <c r="M224" s="49" t="s">
        <v>81</v>
      </c>
      <c r="N224" s="96">
        <v>109398598.04309413</v>
      </c>
      <c r="O224" s="185"/>
      <c r="P224" s="4"/>
      <c r="Q224" s="4"/>
      <c r="R224" s="10"/>
      <c r="S224" s="4"/>
      <c r="T224" s="4"/>
      <c r="U224" s="4"/>
      <c r="V224" s="4"/>
      <c r="W224" s="4"/>
      <c r="X224" s="84" t="s">
        <v>418</v>
      </c>
      <c r="Y224" s="84" t="s">
        <v>419</v>
      </c>
      <c r="Z224" s="84" t="s">
        <v>420</v>
      </c>
      <c r="AA224" s="51" t="s">
        <v>72</v>
      </c>
      <c r="AB224" s="51" t="s">
        <v>72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51" t="s">
        <v>420</v>
      </c>
      <c r="AO224" s="49" t="s">
        <v>81</v>
      </c>
      <c r="AP224" s="495">
        <v>2011</v>
      </c>
      <c r="AQ224" s="14"/>
      <c r="AR224" s="14"/>
      <c r="AS224" s="14"/>
      <c r="AT224" s="96">
        <v>109398598.04309413</v>
      </c>
      <c r="AU224" s="188" t="s">
        <v>421</v>
      </c>
      <c r="AV224" s="185"/>
      <c r="AW224" s="184" t="s">
        <v>638</v>
      </c>
      <c r="AX224" s="186" t="s">
        <v>605</v>
      </c>
      <c r="AY224" s="185"/>
      <c r="AZ224" s="189" t="s">
        <v>701</v>
      </c>
      <c r="BA224" s="185"/>
      <c r="BB224" s="185"/>
    </row>
    <row r="225" spans="1:54" ht="30" hidden="1" customHeight="1" x14ac:dyDescent="0.2">
      <c r="A225" s="5"/>
      <c r="B225" s="7"/>
      <c r="C225" s="72" t="s">
        <v>506</v>
      </c>
      <c r="D225" s="84" t="s">
        <v>72</v>
      </c>
      <c r="E225" s="84" t="s">
        <v>72</v>
      </c>
      <c r="F225" s="51" t="s">
        <v>420</v>
      </c>
      <c r="G225" s="495">
        <v>2011</v>
      </c>
      <c r="H225" s="186"/>
      <c r="I225" s="51" t="s">
        <v>479</v>
      </c>
      <c r="J225" s="140"/>
      <c r="K225" s="83"/>
      <c r="L225" s="140"/>
      <c r="M225" s="49" t="s">
        <v>81</v>
      </c>
      <c r="N225" s="96">
        <v>14425010.090973293</v>
      </c>
      <c r="O225" s="185"/>
      <c r="P225" s="4"/>
      <c r="Q225" s="4"/>
      <c r="R225" s="10"/>
      <c r="S225" s="4"/>
      <c r="T225" s="4"/>
      <c r="U225" s="4"/>
      <c r="V225" s="4"/>
      <c r="W225" s="4"/>
      <c r="X225" s="84" t="s">
        <v>418</v>
      </c>
      <c r="Y225" s="84" t="s">
        <v>72</v>
      </c>
      <c r="Z225" s="84" t="s">
        <v>72</v>
      </c>
      <c r="AA225" s="51" t="s">
        <v>72</v>
      </c>
      <c r="AB225" s="51" t="s">
        <v>72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51" t="s">
        <v>420</v>
      </c>
      <c r="AO225" s="49" t="s">
        <v>81</v>
      </c>
      <c r="AP225" s="495">
        <v>2011</v>
      </c>
      <c r="AQ225" s="14"/>
      <c r="AR225" s="14"/>
      <c r="AS225" s="14"/>
      <c r="AT225" s="96">
        <v>14425010.090973293</v>
      </c>
      <c r="AU225" s="188" t="s">
        <v>421</v>
      </c>
      <c r="AV225" s="185"/>
      <c r="AW225" s="184" t="s">
        <v>645</v>
      </c>
      <c r="AX225" s="186"/>
      <c r="AY225" s="185"/>
      <c r="AZ225" s="189"/>
      <c r="BA225" s="185"/>
      <c r="BB225" s="185"/>
    </row>
    <row r="226" spans="1:54" ht="30" hidden="1" customHeight="1" x14ac:dyDescent="0.2">
      <c r="A226" s="5"/>
      <c r="B226" s="7"/>
      <c r="C226" s="73" t="s">
        <v>507</v>
      </c>
      <c r="D226" s="84" t="s">
        <v>72</v>
      </c>
      <c r="E226" s="84" t="s">
        <v>72</v>
      </c>
      <c r="F226" s="51" t="s">
        <v>420</v>
      </c>
      <c r="G226" s="495">
        <v>2011</v>
      </c>
      <c r="H226" s="186"/>
      <c r="I226" s="51" t="s">
        <v>479</v>
      </c>
      <c r="J226" s="140"/>
      <c r="K226" s="83"/>
      <c r="L226" s="140"/>
      <c r="M226" s="49" t="s">
        <v>81</v>
      </c>
      <c r="N226" s="96">
        <v>9164582.0754651725</v>
      </c>
      <c r="O226" s="185"/>
      <c r="P226" s="4"/>
      <c r="Q226" s="4"/>
      <c r="R226" s="10"/>
      <c r="S226" s="4"/>
      <c r="T226" s="4"/>
      <c r="U226" s="4"/>
      <c r="V226" s="4"/>
      <c r="W226" s="4"/>
      <c r="X226" s="84" t="s">
        <v>418</v>
      </c>
      <c r="Y226" s="84" t="s">
        <v>72</v>
      </c>
      <c r="Z226" s="84" t="s">
        <v>72</v>
      </c>
      <c r="AA226" s="51" t="s">
        <v>72</v>
      </c>
      <c r="AB226" s="51" t="s">
        <v>72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51" t="s">
        <v>420</v>
      </c>
      <c r="AO226" s="49" t="s">
        <v>81</v>
      </c>
      <c r="AP226" s="495">
        <v>2011</v>
      </c>
      <c r="AQ226" s="14"/>
      <c r="AR226" s="14"/>
      <c r="AS226" s="14"/>
      <c r="AT226" s="96">
        <v>9164582.0754651725</v>
      </c>
      <c r="AU226" s="188" t="s">
        <v>421</v>
      </c>
      <c r="AV226" s="185"/>
      <c r="AW226" s="184" t="s">
        <v>645</v>
      </c>
      <c r="AX226" s="186"/>
      <c r="AY226" s="185"/>
      <c r="AZ226" s="189"/>
      <c r="BA226" s="185"/>
      <c r="BB226" s="185"/>
    </row>
    <row r="227" spans="1:54" ht="30" hidden="1" customHeight="1" x14ac:dyDescent="0.2">
      <c r="A227" s="5"/>
      <c r="B227" s="7"/>
      <c r="C227" s="74" t="s">
        <v>508</v>
      </c>
      <c r="D227" s="85" t="s">
        <v>72</v>
      </c>
      <c r="E227" s="85" t="s">
        <v>72</v>
      </c>
      <c r="F227" s="51" t="s">
        <v>420</v>
      </c>
      <c r="G227" s="495">
        <v>2011</v>
      </c>
      <c r="H227" s="186" t="s">
        <v>674</v>
      </c>
      <c r="I227" s="51" t="s">
        <v>479</v>
      </c>
      <c r="J227" s="140"/>
      <c r="K227" s="83"/>
      <c r="L227" s="140"/>
      <c r="M227" s="49" t="s">
        <v>81</v>
      </c>
      <c r="N227" s="96">
        <v>190792360.9490416</v>
      </c>
      <c r="O227" s="185"/>
      <c r="P227" s="4"/>
      <c r="Q227" s="4"/>
      <c r="R227" s="10"/>
      <c r="S227" s="4"/>
      <c r="T227" s="4"/>
      <c r="U227" s="4"/>
      <c r="V227" s="4"/>
      <c r="W227" s="4"/>
      <c r="X227" s="85" t="s">
        <v>418</v>
      </c>
      <c r="Y227" s="85" t="s">
        <v>176</v>
      </c>
      <c r="Z227" s="85" t="s">
        <v>420</v>
      </c>
      <c r="AA227" s="51" t="s">
        <v>72</v>
      </c>
      <c r="AB227" s="51" t="s">
        <v>72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51" t="s">
        <v>420</v>
      </c>
      <c r="AO227" s="49" t="s">
        <v>81</v>
      </c>
      <c r="AP227" s="495">
        <v>2011</v>
      </c>
      <c r="AQ227" s="14"/>
      <c r="AR227" s="14"/>
      <c r="AS227" s="14"/>
      <c r="AT227" s="96">
        <v>190792360.9490416</v>
      </c>
      <c r="AU227" s="188" t="s">
        <v>421</v>
      </c>
      <c r="AV227" s="185"/>
      <c r="AW227" s="184" t="s">
        <v>645</v>
      </c>
      <c r="AX227" s="186" t="s">
        <v>674</v>
      </c>
      <c r="AY227" s="185"/>
      <c r="AZ227" s="188" t="s">
        <v>509</v>
      </c>
      <c r="BA227" s="185"/>
      <c r="BB227" s="185"/>
    </row>
    <row r="228" spans="1:54" ht="30" hidden="1" customHeight="1" x14ac:dyDescent="0.2">
      <c r="A228" s="5"/>
      <c r="B228" s="7"/>
      <c r="C228" s="75" t="s">
        <v>510</v>
      </c>
      <c r="D228" s="85" t="s">
        <v>72</v>
      </c>
      <c r="E228" s="85" t="s">
        <v>72</v>
      </c>
      <c r="F228" s="51" t="s">
        <v>420</v>
      </c>
      <c r="G228" s="495">
        <v>2011</v>
      </c>
      <c r="H228" s="186" t="s">
        <v>674</v>
      </c>
      <c r="I228" s="51" t="s">
        <v>479</v>
      </c>
      <c r="J228" s="140"/>
      <c r="K228" s="83"/>
      <c r="L228" s="140"/>
      <c r="M228" s="49" t="s">
        <v>81</v>
      </c>
      <c r="N228" s="96">
        <v>139901871.30121672</v>
      </c>
      <c r="O228" s="185"/>
      <c r="P228" s="4"/>
      <c r="Q228" s="4"/>
      <c r="R228" s="10"/>
      <c r="S228" s="4"/>
      <c r="T228" s="4"/>
      <c r="U228" s="4"/>
      <c r="V228" s="4"/>
      <c r="W228" s="4"/>
      <c r="X228" s="85" t="s">
        <v>485</v>
      </c>
      <c r="Y228" s="85" t="s">
        <v>419</v>
      </c>
      <c r="Z228" s="85" t="s">
        <v>420</v>
      </c>
      <c r="AA228" s="51" t="s">
        <v>72</v>
      </c>
      <c r="AB228" s="51" t="s">
        <v>72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51" t="s">
        <v>420</v>
      </c>
      <c r="AO228" s="49" t="s">
        <v>81</v>
      </c>
      <c r="AP228" s="495">
        <v>2011</v>
      </c>
      <c r="AQ228" s="14"/>
      <c r="AR228" s="14"/>
      <c r="AS228" s="14"/>
      <c r="AT228" s="96">
        <v>139901871.30121672</v>
      </c>
      <c r="AU228" s="188" t="s">
        <v>421</v>
      </c>
      <c r="AV228" s="185"/>
      <c r="AW228" s="184" t="s">
        <v>645</v>
      </c>
      <c r="AX228" s="186" t="s">
        <v>674</v>
      </c>
      <c r="AY228" s="185"/>
      <c r="AZ228" s="188" t="s">
        <v>509</v>
      </c>
      <c r="BA228" s="185"/>
      <c r="BB228" s="185"/>
    </row>
    <row r="229" spans="1:54" ht="30" hidden="1" customHeight="1" x14ac:dyDescent="0.2">
      <c r="A229" s="5"/>
      <c r="B229" s="7"/>
      <c r="C229" s="76" t="s">
        <v>511</v>
      </c>
      <c r="D229" s="84" t="s">
        <v>72</v>
      </c>
      <c r="E229" s="84" t="s">
        <v>72</v>
      </c>
      <c r="F229" s="51" t="s">
        <v>420</v>
      </c>
      <c r="G229" s="495">
        <v>2011</v>
      </c>
      <c r="H229" s="186" t="s">
        <v>674</v>
      </c>
      <c r="I229" s="51" t="s">
        <v>479</v>
      </c>
      <c r="J229" s="140"/>
      <c r="K229" s="83"/>
      <c r="L229" s="140"/>
      <c r="M229" s="49" t="s">
        <v>81</v>
      </c>
      <c r="N229" s="96">
        <v>38343200.645464532</v>
      </c>
      <c r="O229" s="185"/>
      <c r="P229" s="4"/>
      <c r="Q229" s="4"/>
      <c r="R229" s="10"/>
      <c r="S229" s="4"/>
      <c r="T229" s="4"/>
      <c r="U229" s="4"/>
      <c r="V229" s="4"/>
      <c r="W229" s="4"/>
      <c r="X229" s="84" t="s">
        <v>485</v>
      </c>
      <c r="Y229" s="84" t="s">
        <v>72</v>
      </c>
      <c r="Z229" s="84" t="s">
        <v>420</v>
      </c>
      <c r="AA229" s="51" t="s">
        <v>72</v>
      </c>
      <c r="AB229" s="51" t="s">
        <v>72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51" t="s">
        <v>420</v>
      </c>
      <c r="AO229" s="49" t="s">
        <v>81</v>
      </c>
      <c r="AP229" s="495">
        <v>2011</v>
      </c>
      <c r="AQ229" s="14"/>
      <c r="AR229" s="14"/>
      <c r="AS229" s="14"/>
      <c r="AT229" s="96">
        <v>38343200.645464532</v>
      </c>
      <c r="AU229" s="188" t="s">
        <v>421</v>
      </c>
      <c r="AV229" s="185"/>
      <c r="AW229" s="184" t="s">
        <v>645</v>
      </c>
      <c r="AX229" s="186" t="s">
        <v>674</v>
      </c>
      <c r="AY229" s="185"/>
      <c r="AZ229" s="188" t="s">
        <v>509</v>
      </c>
      <c r="BA229" s="185"/>
      <c r="BB229" s="185"/>
    </row>
    <row r="230" spans="1:54" ht="30" hidden="1" customHeight="1" x14ac:dyDescent="0.2">
      <c r="A230" s="5"/>
      <c r="B230" s="7"/>
      <c r="C230" s="76" t="s">
        <v>512</v>
      </c>
      <c r="D230" s="84" t="s">
        <v>72</v>
      </c>
      <c r="E230" s="84" t="s">
        <v>72</v>
      </c>
      <c r="F230" s="51" t="s">
        <v>420</v>
      </c>
      <c r="G230" s="495">
        <v>2011</v>
      </c>
      <c r="H230" s="186" t="s">
        <v>674</v>
      </c>
      <c r="I230" s="51" t="s">
        <v>479</v>
      </c>
      <c r="J230" s="140"/>
      <c r="K230" s="83"/>
      <c r="L230" s="140"/>
      <c r="M230" s="49" t="s">
        <v>81</v>
      </c>
      <c r="N230" s="96">
        <v>8639734.8736958876</v>
      </c>
      <c r="O230" s="185"/>
      <c r="P230" s="4"/>
      <c r="Q230" s="4"/>
      <c r="R230" s="10"/>
      <c r="S230" s="4"/>
      <c r="T230" s="4"/>
      <c r="U230" s="4"/>
      <c r="V230" s="4"/>
      <c r="W230" s="4"/>
      <c r="X230" s="84" t="s">
        <v>418</v>
      </c>
      <c r="Y230" s="84" t="s">
        <v>419</v>
      </c>
      <c r="Z230" s="84" t="s">
        <v>420</v>
      </c>
      <c r="AA230" s="51" t="s">
        <v>72</v>
      </c>
      <c r="AB230" s="51" t="s">
        <v>72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51" t="s">
        <v>420</v>
      </c>
      <c r="AO230" s="49" t="s">
        <v>81</v>
      </c>
      <c r="AP230" s="495">
        <v>2011</v>
      </c>
      <c r="AQ230" s="14"/>
      <c r="AR230" s="14"/>
      <c r="AS230" s="14"/>
      <c r="AT230" s="96">
        <v>8639734.8736958876</v>
      </c>
      <c r="AU230" s="188" t="s">
        <v>421</v>
      </c>
      <c r="AV230" s="185"/>
      <c r="AW230" s="184" t="s">
        <v>645</v>
      </c>
      <c r="AX230" s="186" t="s">
        <v>674</v>
      </c>
      <c r="AY230" s="185"/>
      <c r="AZ230" s="188" t="s">
        <v>509</v>
      </c>
      <c r="BA230" s="185"/>
      <c r="BB230" s="185"/>
    </row>
    <row r="231" spans="1:54" ht="30" hidden="1" customHeight="1" x14ac:dyDescent="0.2">
      <c r="A231" s="5"/>
      <c r="B231" s="7"/>
      <c r="C231" s="76" t="s">
        <v>513</v>
      </c>
      <c r="D231" s="84" t="s">
        <v>72</v>
      </c>
      <c r="E231" s="84" t="s">
        <v>72</v>
      </c>
      <c r="F231" s="51" t="s">
        <v>420</v>
      </c>
      <c r="G231" s="495">
        <v>2011</v>
      </c>
      <c r="H231" s="186" t="s">
        <v>674</v>
      </c>
      <c r="I231" s="51" t="s">
        <v>479</v>
      </c>
      <c r="J231" s="140"/>
      <c r="K231" s="83"/>
      <c r="L231" s="140"/>
      <c r="M231" s="49" t="s">
        <v>81</v>
      </c>
      <c r="N231" s="96">
        <v>23291895.230581254</v>
      </c>
      <c r="O231" s="185"/>
      <c r="P231" s="4"/>
      <c r="Q231" s="4"/>
      <c r="R231" s="10"/>
      <c r="S231" s="4"/>
      <c r="T231" s="4"/>
      <c r="U231" s="4"/>
      <c r="V231" s="4"/>
      <c r="W231" s="4"/>
      <c r="X231" s="84" t="s">
        <v>418</v>
      </c>
      <c r="Y231" s="84" t="s">
        <v>72</v>
      </c>
      <c r="Z231" s="84" t="s">
        <v>420</v>
      </c>
      <c r="AA231" s="51" t="s">
        <v>72</v>
      </c>
      <c r="AB231" s="51" t="s">
        <v>72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51" t="s">
        <v>420</v>
      </c>
      <c r="AO231" s="49" t="s">
        <v>81</v>
      </c>
      <c r="AP231" s="495">
        <v>2011</v>
      </c>
      <c r="AQ231" s="14"/>
      <c r="AR231" s="14"/>
      <c r="AS231" s="14"/>
      <c r="AT231" s="96">
        <v>23291895.230581254</v>
      </c>
      <c r="AU231" s="188" t="s">
        <v>421</v>
      </c>
      <c r="AV231" s="185"/>
      <c r="AW231" s="184" t="s">
        <v>645</v>
      </c>
      <c r="AX231" s="186" t="s">
        <v>674</v>
      </c>
      <c r="AY231" s="185"/>
      <c r="AZ231" s="188" t="s">
        <v>509</v>
      </c>
      <c r="BA231" s="185"/>
      <c r="BB231" s="185"/>
    </row>
    <row r="232" spans="1:54" ht="30" hidden="1" customHeight="1" x14ac:dyDescent="0.2">
      <c r="A232" s="5"/>
      <c r="B232" s="7"/>
      <c r="C232" s="77" t="s">
        <v>514</v>
      </c>
      <c r="D232" s="84" t="s">
        <v>72</v>
      </c>
      <c r="E232" s="84" t="s">
        <v>72</v>
      </c>
      <c r="F232" s="51" t="s">
        <v>420</v>
      </c>
      <c r="G232" s="495">
        <v>2011</v>
      </c>
      <c r="H232" s="186" t="s">
        <v>668</v>
      </c>
      <c r="I232" s="51" t="s">
        <v>410</v>
      </c>
      <c r="J232" s="140"/>
      <c r="K232" s="83"/>
      <c r="L232" s="140"/>
      <c r="M232" s="49" t="s">
        <v>81</v>
      </c>
      <c r="N232" s="96">
        <v>731098996.62053251</v>
      </c>
      <c r="O232" s="185"/>
      <c r="P232" s="4"/>
      <c r="Q232" s="4"/>
      <c r="R232" s="10"/>
      <c r="S232" s="4"/>
      <c r="T232" s="4"/>
      <c r="U232" s="4"/>
      <c r="V232" s="4"/>
      <c r="W232" s="4"/>
      <c r="X232" s="84" t="s">
        <v>418</v>
      </c>
      <c r="Y232" s="84" t="s">
        <v>419</v>
      </c>
      <c r="Z232" s="84" t="s">
        <v>420</v>
      </c>
      <c r="AA232" s="51" t="s">
        <v>72</v>
      </c>
      <c r="AB232" s="51" t="s">
        <v>72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51" t="s">
        <v>420</v>
      </c>
      <c r="AO232" s="49" t="s">
        <v>81</v>
      </c>
      <c r="AP232" s="495">
        <v>2011</v>
      </c>
      <c r="AQ232" s="14"/>
      <c r="AR232" s="14"/>
      <c r="AS232" s="14"/>
      <c r="AT232" s="96">
        <v>731098996.62053251</v>
      </c>
      <c r="AU232" s="188" t="s">
        <v>421</v>
      </c>
      <c r="AV232" s="185"/>
      <c r="AW232" s="184" t="s">
        <v>645</v>
      </c>
      <c r="AX232" s="186" t="s">
        <v>668</v>
      </c>
      <c r="AY232" s="185"/>
      <c r="AZ232" s="188" t="s">
        <v>515</v>
      </c>
      <c r="BA232" s="185"/>
      <c r="BB232" s="185"/>
    </row>
    <row r="233" spans="1:54" ht="30" hidden="1" customHeight="1" x14ac:dyDescent="0.2">
      <c r="A233" s="5"/>
      <c r="B233" s="7"/>
      <c r="C233" s="77" t="s">
        <v>516</v>
      </c>
      <c r="D233" s="84" t="s">
        <v>72</v>
      </c>
      <c r="E233" s="84" t="s">
        <v>72</v>
      </c>
      <c r="F233" s="51" t="s">
        <v>420</v>
      </c>
      <c r="G233" s="495">
        <v>2011</v>
      </c>
      <c r="H233" s="186"/>
      <c r="I233" s="51" t="s">
        <v>410</v>
      </c>
      <c r="J233" s="140"/>
      <c r="K233" s="83"/>
      <c r="L233" s="140"/>
      <c r="M233" s="49" t="s">
        <v>81</v>
      </c>
      <c r="N233" s="96">
        <v>38015779.365687214</v>
      </c>
      <c r="O233" s="185"/>
      <c r="P233" s="4"/>
      <c r="Q233" s="4"/>
      <c r="R233" s="10"/>
      <c r="S233" s="4"/>
      <c r="T233" s="4"/>
      <c r="U233" s="4"/>
      <c r="V233" s="4"/>
      <c r="W233" s="4"/>
      <c r="X233" s="84" t="s">
        <v>418</v>
      </c>
      <c r="Y233" s="84"/>
      <c r="Z233" s="84"/>
      <c r="AA233" s="51" t="s">
        <v>72</v>
      </c>
      <c r="AB233" s="51" t="s">
        <v>72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51" t="s">
        <v>420</v>
      </c>
      <c r="AO233" s="49" t="s">
        <v>81</v>
      </c>
      <c r="AP233" s="495">
        <v>2011</v>
      </c>
      <c r="AQ233" s="14"/>
      <c r="AR233" s="14"/>
      <c r="AS233" s="14"/>
      <c r="AT233" s="96">
        <v>38015779.365687214</v>
      </c>
      <c r="AU233" s="188"/>
      <c r="AV233" s="185"/>
      <c r="AW233" s="184"/>
      <c r="AX233" s="186"/>
      <c r="AY233" s="185"/>
      <c r="AZ233" s="188"/>
      <c r="BA233" s="185"/>
      <c r="BB233" s="185"/>
    </row>
    <row r="234" spans="1:54" ht="30" hidden="1" customHeight="1" x14ac:dyDescent="0.2">
      <c r="A234" s="5"/>
      <c r="B234" s="7"/>
      <c r="C234" s="77" t="s">
        <v>517</v>
      </c>
      <c r="D234" s="84" t="s">
        <v>72</v>
      </c>
      <c r="E234" s="84" t="s">
        <v>72</v>
      </c>
      <c r="F234" s="51" t="s">
        <v>420</v>
      </c>
      <c r="G234" s="495">
        <v>2011</v>
      </c>
      <c r="H234" s="186"/>
      <c r="I234" s="51" t="s">
        <v>410</v>
      </c>
      <c r="J234" s="140"/>
      <c r="K234" s="83"/>
      <c r="L234" s="140"/>
      <c r="M234" s="49" t="s">
        <v>81</v>
      </c>
      <c r="N234" s="96">
        <v>27872281.381800696</v>
      </c>
      <c r="O234" s="185"/>
      <c r="P234" s="4"/>
      <c r="Q234" s="4"/>
      <c r="R234" s="10"/>
      <c r="S234" s="4"/>
      <c r="T234" s="4"/>
      <c r="U234" s="4"/>
      <c r="V234" s="4"/>
      <c r="W234" s="4"/>
      <c r="X234" s="84" t="s">
        <v>418</v>
      </c>
      <c r="Y234" s="84"/>
      <c r="Z234" s="84"/>
      <c r="AA234" s="51" t="s">
        <v>72</v>
      </c>
      <c r="AB234" s="51" t="s">
        <v>72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51" t="s">
        <v>420</v>
      </c>
      <c r="AO234" s="49" t="s">
        <v>81</v>
      </c>
      <c r="AP234" s="495">
        <v>2011</v>
      </c>
      <c r="AQ234" s="14"/>
      <c r="AR234" s="14"/>
      <c r="AS234" s="14"/>
      <c r="AT234" s="96">
        <v>27872281.381800696</v>
      </c>
      <c r="AU234" s="188"/>
      <c r="AV234" s="185"/>
      <c r="AW234" s="184"/>
      <c r="AX234" s="186"/>
      <c r="AY234" s="185"/>
      <c r="AZ234" s="188"/>
      <c r="BA234" s="185"/>
      <c r="BB234" s="185"/>
    </row>
    <row r="235" spans="1:54" ht="30" hidden="1" customHeight="1" x14ac:dyDescent="0.2">
      <c r="A235" s="5"/>
      <c r="B235" s="7"/>
      <c r="C235" s="77" t="s">
        <v>518</v>
      </c>
      <c r="D235" s="84" t="s">
        <v>72</v>
      </c>
      <c r="E235" s="84" t="s">
        <v>72</v>
      </c>
      <c r="F235" s="51" t="s">
        <v>420</v>
      </c>
      <c r="G235" s="495">
        <v>2011</v>
      </c>
      <c r="H235" s="186" t="s">
        <v>675</v>
      </c>
      <c r="I235" s="51" t="s">
        <v>410</v>
      </c>
      <c r="J235" s="140"/>
      <c r="K235" s="83"/>
      <c r="L235" s="140"/>
      <c r="M235" s="49" t="s">
        <v>81</v>
      </c>
      <c r="N235" s="96">
        <v>50021185.994659789</v>
      </c>
      <c r="O235" s="185"/>
      <c r="P235" s="4"/>
      <c r="Q235" s="4"/>
      <c r="R235" s="10"/>
      <c r="S235" s="4"/>
      <c r="T235" s="4"/>
      <c r="U235" s="4"/>
      <c r="V235" s="4"/>
      <c r="W235" s="4"/>
      <c r="X235" s="84" t="s">
        <v>418</v>
      </c>
      <c r="Y235" s="84" t="s">
        <v>419</v>
      </c>
      <c r="Z235" s="84" t="s">
        <v>420</v>
      </c>
      <c r="AA235" s="51" t="s">
        <v>72</v>
      </c>
      <c r="AB235" s="51" t="s">
        <v>72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51" t="s">
        <v>420</v>
      </c>
      <c r="AO235" s="49" t="s">
        <v>81</v>
      </c>
      <c r="AP235" s="495">
        <v>2011</v>
      </c>
      <c r="AQ235" s="14"/>
      <c r="AR235" s="14"/>
      <c r="AS235" s="14"/>
      <c r="AT235" s="96">
        <v>50021185.994659789</v>
      </c>
      <c r="AU235" s="188" t="s">
        <v>421</v>
      </c>
      <c r="AV235" s="185"/>
      <c r="AW235" s="184" t="s">
        <v>645</v>
      </c>
      <c r="AX235" s="186" t="s">
        <v>675</v>
      </c>
      <c r="AY235" s="185"/>
      <c r="AZ235" s="188" t="s">
        <v>519</v>
      </c>
      <c r="BA235" s="185"/>
      <c r="BB235" s="185"/>
    </row>
    <row r="236" spans="1:54" ht="30" hidden="1" customHeight="1" x14ac:dyDescent="0.2">
      <c r="A236" s="5"/>
      <c r="B236" s="7"/>
      <c r="C236" s="77" t="s">
        <v>516</v>
      </c>
      <c r="D236" s="84" t="s">
        <v>72</v>
      </c>
      <c r="E236" s="84" t="s">
        <v>72</v>
      </c>
      <c r="F236" s="51" t="s">
        <v>420</v>
      </c>
      <c r="G236" s="495">
        <v>2011</v>
      </c>
      <c r="H236" s="186"/>
      <c r="I236" s="51" t="s">
        <v>410</v>
      </c>
      <c r="J236" s="140"/>
      <c r="K236" s="83"/>
      <c r="L236" s="140"/>
      <c r="M236" s="49" t="s">
        <v>81</v>
      </c>
      <c r="N236" s="96">
        <v>2993503.1447962844</v>
      </c>
      <c r="O236" s="185"/>
      <c r="P236" s="4"/>
      <c r="Q236" s="4"/>
      <c r="R236" s="10"/>
      <c r="S236" s="4"/>
      <c r="T236" s="4"/>
      <c r="U236" s="4"/>
      <c r="V236" s="4"/>
      <c r="W236" s="4"/>
      <c r="X236" s="84" t="s">
        <v>418</v>
      </c>
      <c r="Y236" s="84"/>
      <c r="Z236" s="84"/>
      <c r="AA236" s="51" t="s">
        <v>72</v>
      </c>
      <c r="AB236" s="51" t="s">
        <v>72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51" t="s">
        <v>420</v>
      </c>
      <c r="AO236" s="49" t="s">
        <v>81</v>
      </c>
      <c r="AP236" s="495">
        <v>2011</v>
      </c>
      <c r="AQ236" s="14"/>
      <c r="AR236" s="14"/>
      <c r="AS236" s="14"/>
      <c r="AT236" s="96">
        <v>2993503.1447962844</v>
      </c>
      <c r="AU236" s="188"/>
      <c r="AV236" s="185"/>
      <c r="AW236" s="184"/>
      <c r="AX236" s="186"/>
      <c r="AY236" s="185"/>
      <c r="AZ236" s="188"/>
      <c r="BA236" s="185"/>
      <c r="BB236" s="185"/>
    </row>
    <row r="237" spans="1:54" ht="30" hidden="1" customHeight="1" x14ac:dyDescent="0.2">
      <c r="A237" s="5"/>
      <c r="B237" s="7"/>
      <c r="C237" s="77" t="s">
        <v>520</v>
      </c>
      <c r="D237" s="84" t="s">
        <v>72</v>
      </c>
      <c r="E237" s="84" t="s">
        <v>72</v>
      </c>
      <c r="F237" s="51" t="s">
        <v>420</v>
      </c>
      <c r="G237" s="495">
        <v>2011</v>
      </c>
      <c r="H237" s="186" t="s">
        <v>676</v>
      </c>
      <c r="I237" s="51" t="s">
        <v>410</v>
      </c>
      <c r="J237" s="140"/>
      <c r="K237" s="83"/>
      <c r="L237" s="140"/>
      <c r="M237" s="49" t="s">
        <v>81</v>
      </c>
      <c r="N237" s="96">
        <v>49002891.815656818</v>
      </c>
      <c r="O237" s="185"/>
      <c r="P237" s="4"/>
      <c r="Q237" s="4"/>
      <c r="R237" s="10"/>
      <c r="S237" s="4"/>
      <c r="T237" s="4"/>
      <c r="U237" s="4"/>
      <c r="V237" s="4"/>
      <c r="W237" s="4"/>
      <c r="X237" s="84" t="s">
        <v>418</v>
      </c>
      <c r="Y237" s="84" t="s">
        <v>419</v>
      </c>
      <c r="Z237" s="84" t="s">
        <v>420</v>
      </c>
      <c r="AA237" s="51" t="s">
        <v>72</v>
      </c>
      <c r="AB237" s="51" t="s">
        <v>72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51" t="s">
        <v>420</v>
      </c>
      <c r="AO237" s="49" t="s">
        <v>81</v>
      </c>
      <c r="AP237" s="495">
        <v>2011</v>
      </c>
      <c r="AQ237" s="14"/>
      <c r="AR237" s="14"/>
      <c r="AS237" s="14"/>
      <c r="AT237" s="96">
        <v>49002891.815656818</v>
      </c>
      <c r="AU237" s="188" t="s">
        <v>421</v>
      </c>
      <c r="AV237" s="185"/>
      <c r="AW237" s="184" t="s">
        <v>645</v>
      </c>
      <c r="AX237" s="186" t="s">
        <v>676</v>
      </c>
      <c r="AY237" s="185"/>
      <c r="AZ237" s="188" t="s">
        <v>521</v>
      </c>
      <c r="BA237" s="185"/>
      <c r="BB237" s="185"/>
    </row>
    <row r="238" spans="1:54" ht="30" hidden="1" customHeight="1" x14ac:dyDescent="0.2">
      <c r="A238" s="5"/>
      <c r="B238" s="7"/>
      <c r="C238" s="77" t="s">
        <v>516</v>
      </c>
      <c r="D238" s="84" t="s">
        <v>72</v>
      </c>
      <c r="E238" s="84" t="s">
        <v>72</v>
      </c>
      <c r="F238" s="51" t="s">
        <v>420</v>
      </c>
      <c r="G238" s="495">
        <v>2011</v>
      </c>
      <c r="H238" s="186"/>
      <c r="I238" s="51" t="s">
        <v>410</v>
      </c>
      <c r="J238" s="140"/>
      <c r="K238" s="83"/>
      <c r="L238" s="140"/>
      <c r="M238" s="49" t="s">
        <v>81</v>
      </c>
      <c r="N238" s="96">
        <v>3451333.0375298336</v>
      </c>
      <c r="O238" s="185"/>
      <c r="P238" s="4"/>
      <c r="Q238" s="4"/>
      <c r="R238" s="10"/>
      <c r="S238" s="4"/>
      <c r="T238" s="4"/>
      <c r="U238" s="4"/>
      <c r="V238" s="4"/>
      <c r="W238" s="4"/>
      <c r="X238" s="84" t="s">
        <v>418</v>
      </c>
      <c r="Y238" s="84"/>
      <c r="Z238" s="84"/>
      <c r="AA238" s="51" t="s">
        <v>72</v>
      </c>
      <c r="AB238" s="51" t="s">
        <v>72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51" t="s">
        <v>420</v>
      </c>
      <c r="AO238" s="49" t="s">
        <v>81</v>
      </c>
      <c r="AP238" s="495">
        <v>2011</v>
      </c>
      <c r="AQ238" s="14"/>
      <c r="AR238" s="14"/>
      <c r="AS238" s="14"/>
      <c r="AT238" s="96">
        <v>3451333.0375298336</v>
      </c>
      <c r="AU238" s="188"/>
      <c r="AV238" s="185"/>
      <c r="AW238" s="184"/>
      <c r="AX238" s="186"/>
      <c r="AY238" s="185"/>
      <c r="AZ238" s="188"/>
      <c r="BA238" s="185"/>
      <c r="BB238" s="185"/>
    </row>
    <row r="239" spans="1:54" ht="30" hidden="1" customHeight="1" x14ac:dyDescent="0.2">
      <c r="A239" s="5"/>
      <c r="B239" s="7"/>
      <c r="C239" s="77" t="s">
        <v>522</v>
      </c>
      <c r="D239" s="84" t="s">
        <v>72</v>
      </c>
      <c r="E239" s="84" t="s">
        <v>72</v>
      </c>
      <c r="F239" s="51" t="s">
        <v>420</v>
      </c>
      <c r="G239" s="495">
        <v>2011</v>
      </c>
      <c r="H239" s="186" t="s">
        <v>671</v>
      </c>
      <c r="I239" s="51" t="s">
        <v>410</v>
      </c>
      <c r="J239" s="140"/>
      <c r="K239" s="83"/>
      <c r="L239" s="140"/>
      <c r="M239" s="49" t="s">
        <v>81</v>
      </c>
      <c r="N239" s="96">
        <v>30085964.379633244</v>
      </c>
      <c r="O239" s="185"/>
      <c r="P239" s="4"/>
      <c r="Q239" s="4"/>
      <c r="R239" s="10"/>
      <c r="S239" s="4"/>
      <c r="T239" s="4"/>
      <c r="U239" s="4"/>
      <c r="V239" s="4"/>
      <c r="W239" s="4"/>
      <c r="X239" s="84" t="s">
        <v>418</v>
      </c>
      <c r="Y239" s="84" t="s">
        <v>419</v>
      </c>
      <c r="Z239" s="84" t="s">
        <v>420</v>
      </c>
      <c r="AA239" s="51" t="s">
        <v>72</v>
      </c>
      <c r="AB239" s="51" t="s">
        <v>72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51" t="s">
        <v>420</v>
      </c>
      <c r="AO239" s="49" t="s">
        <v>81</v>
      </c>
      <c r="AP239" s="495">
        <v>2011</v>
      </c>
      <c r="AQ239" s="14"/>
      <c r="AR239" s="14"/>
      <c r="AS239" s="14"/>
      <c r="AT239" s="96">
        <v>30085964.379633244</v>
      </c>
      <c r="AU239" s="188" t="s">
        <v>421</v>
      </c>
      <c r="AV239" s="185"/>
      <c r="AW239" s="184" t="s">
        <v>645</v>
      </c>
      <c r="AX239" s="186" t="s">
        <v>671</v>
      </c>
      <c r="AY239" s="185"/>
      <c r="AZ239" s="188" t="s">
        <v>523</v>
      </c>
      <c r="BA239" s="185"/>
      <c r="BB239" s="185"/>
    </row>
    <row r="240" spans="1:54" ht="30" hidden="1" customHeight="1" x14ac:dyDescent="0.2">
      <c r="A240" s="5"/>
      <c r="B240" s="7"/>
      <c r="C240" s="77" t="s">
        <v>524</v>
      </c>
      <c r="D240" s="84" t="s">
        <v>72</v>
      </c>
      <c r="E240" s="84" t="s">
        <v>72</v>
      </c>
      <c r="F240" s="51" t="s">
        <v>420</v>
      </c>
      <c r="G240" s="495">
        <v>2011</v>
      </c>
      <c r="H240" s="186" t="s">
        <v>677</v>
      </c>
      <c r="I240" s="51" t="s">
        <v>410</v>
      </c>
      <c r="J240" s="140"/>
      <c r="K240" s="83"/>
      <c r="L240" s="140"/>
      <c r="M240" s="49" t="s">
        <v>81</v>
      </c>
      <c r="N240" s="96">
        <v>60141742.172932409</v>
      </c>
      <c r="O240" s="185"/>
      <c r="P240" s="4"/>
      <c r="Q240" s="4"/>
      <c r="R240" s="10"/>
      <c r="S240" s="4"/>
      <c r="T240" s="4"/>
      <c r="U240" s="4"/>
      <c r="V240" s="4"/>
      <c r="W240" s="4"/>
      <c r="X240" s="84" t="s">
        <v>418</v>
      </c>
      <c r="Y240" s="84" t="s">
        <v>419</v>
      </c>
      <c r="Z240" s="84" t="s">
        <v>420</v>
      </c>
      <c r="AA240" s="51" t="s">
        <v>72</v>
      </c>
      <c r="AB240" s="51" t="s">
        <v>72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51" t="s">
        <v>420</v>
      </c>
      <c r="AO240" s="49" t="s">
        <v>81</v>
      </c>
      <c r="AP240" s="495">
        <v>2011</v>
      </c>
      <c r="AQ240" s="14"/>
      <c r="AR240" s="14"/>
      <c r="AS240" s="14"/>
      <c r="AT240" s="96">
        <v>60141742.172932409</v>
      </c>
      <c r="AU240" s="188" t="s">
        <v>421</v>
      </c>
      <c r="AV240" s="185"/>
      <c r="AW240" s="184" t="s">
        <v>645</v>
      </c>
      <c r="AX240" s="186" t="s">
        <v>677</v>
      </c>
      <c r="AY240" s="185"/>
      <c r="AZ240" s="188" t="s">
        <v>525</v>
      </c>
      <c r="BA240" s="185"/>
      <c r="BB240" s="185"/>
    </row>
    <row r="241" spans="1:54" ht="30" hidden="1" customHeight="1" x14ac:dyDescent="0.2">
      <c r="A241" s="5"/>
      <c r="B241" s="7"/>
      <c r="C241" s="78" t="s">
        <v>516</v>
      </c>
      <c r="D241" s="84" t="s">
        <v>72</v>
      </c>
      <c r="E241" s="84" t="s">
        <v>72</v>
      </c>
      <c r="F241" s="51" t="s">
        <v>420</v>
      </c>
      <c r="G241" s="495">
        <v>2011</v>
      </c>
      <c r="H241" s="186"/>
      <c r="I241" s="51" t="s">
        <v>410</v>
      </c>
      <c r="J241" s="140"/>
      <c r="K241" s="83"/>
      <c r="L241" s="140"/>
      <c r="M241" s="49" t="s">
        <v>81</v>
      </c>
      <c r="N241" s="96">
        <v>4226122.0867712246</v>
      </c>
      <c r="O241" s="185"/>
      <c r="P241" s="4"/>
      <c r="Q241" s="4"/>
      <c r="R241" s="10"/>
      <c r="S241" s="4"/>
      <c r="T241" s="4"/>
      <c r="U241" s="4"/>
      <c r="V241" s="4"/>
      <c r="W241" s="4"/>
      <c r="X241" s="84" t="s">
        <v>418</v>
      </c>
      <c r="Y241" s="84"/>
      <c r="Z241" s="84"/>
      <c r="AA241" s="51" t="s">
        <v>72</v>
      </c>
      <c r="AB241" s="51" t="s">
        <v>72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51" t="s">
        <v>420</v>
      </c>
      <c r="AO241" s="49" t="s">
        <v>81</v>
      </c>
      <c r="AP241" s="495">
        <v>2011</v>
      </c>
      <c r="AQ241" s="14"/>
      <c r="AR241" s="14"/>
      <c r="AS241" s="14"/>
      <c r="AT241" s="96">
        <v>4226122.0867712246</v>
      </c>
      <c r="AU241" s="188"/>
      <c r="AV241" s="185"/>
      <c r="AW241" s="184"/>
      <c r="AX241" s="186"/>
      <c r="AY241" s="185"/>
      <c r="AZ241" s="188"/>
      <c r="BA241" s="185"/>
      <c r="BB241" s="185"/>
    </row>
    <row r="242" spans="1:54" ht="30" hidden="1" customHeight="1" x14ac:dyDescent="0.2">
      <c r="A242" s="5"/>
      <c r="B242" s="7"/>
      <c r="C242" s="77" t="s">
        <v>526</v>
      </c>
      <c r="D242" s="86" t="s">
        <v>72</v>
      </c>
      <c r="E242" s="84" t="s">
        <v>72</v>
      </c>
      <c r="F242" s="51" t="s">
        <v>420</v>
      </c>
      <c r="G242" s="495">
        <v>2011</v>
      </c>
      <c r="H242" s="186" t="s">
        <v>659</v>
      </c>
      <c r="I242" s="51" t="s">
        <v>410</v>
      </c>
      <c r="J242" s="140"/>
      <c r="K242" s="83"/>
      <c r="L242" s="140"/>
      <c r="M242" s="49" t="s">
        <v>81</v>
      </c>
      <c r="N242" s="95">
        <v>623012505.51396096</v>
      </c>
      <c r="O242" s="185"/>
      <c r="P242" s="4"/>
      <c r="Q242" s="4"/>
      <c r="R242" s="10"/>
      <c r="S242" s="4"/>
      <c r="T242" s="4"/>
      <c r="U242" s="4"/>
      <c r="V242" s="4"/>
      <c r="W242" s="4"/>
      <c r="X242" s="84" t="s">
        <v>418</v>
      </c>
      <c r="Y242" s="84" t="s">
        <v>72</v>
      </c>
      <c r="Z242" s="84" t="s">
        <v>420</v>
      </c>
      <c r="AA242" s="51" t="s">
        <v>72</v>
      </c>
      <c r="AB242" s="51" t="s">
        <v>72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51" t="s">
        <v>420</v>
      </c>
      <c r="AO242" s="49" t="s">
        <v>81</v>
      </c>
      <c r="AP242" s="495">
        <v>2011</v>
      </c>
      <c r="AQ242" s="14"/>
      <c r="AR242" s="14"/>
      <c r="AS242" s="14"/>
      <c r="AT242" s="95">
        <v>623012505.51396096</v>
      </c>
      <c r="AU242" s="188" t="s">
        <v>421</v>
      </c>
      <c r="AV242" s="185"/>
      <c r="AW242" s="184" t="s">
        <v>645</v>
      </c>
      <c r="AX242" s="186" t="s">
        <v>659</v>
      </c>
      <c r="AY242" s="185"/>
      <c r="AZ242" s="188" t="s">
        <v>527</v>
      </c>
      <c r="BA242" s="185"/>
      <c r="BB242" s="185"/>
    </row>
    <row r="243" spans="1:54" ht="30" hidden="1" customHeight="1" x14ac:dyDescent="0.2">
      <c r="A243" s="5"/>
      <c r="B243" s="7"/>
      <c r="C243" s="77" t="s">
        <v>517</v>
      </c>
      <c r="D243" s="86" t="s">
        <v>72</v>
      </c>
      <c r="E243" s="84" t="s">
        <v>72</v>
      </c>
      <c r="F243" s="51" t="s">
        <v>420</v>
      </c>
      <c r="G243" s="495">
        <v>2011</v>
      </c>
      <c r="H243" s="186"/>
      <c r="I243" s="51" t="s">
        <v>410</v>
      </c>
      <c r="J243" s="140"/>
      <c r="K243" s="83"/>
      <c r="L243" s="140"/>
      <c r="M243" s="49" t="s">
        <v>81</v>
      </c>
      <c r="N243" s="96">
        <v>21349231.761531636</v>
      </c>
      <c r="O243" s="185"/>
      <c r="P243" s="4"/>
      <c r="Q243" s="4"/>
      <c r="R243" s="10"/>
      <c r="S243" s="4"/>
      <c r="T243" s="4"/>
      <c r="U243" s="4"/>
      <c r="V243" s="4"/>
      <c r="W243" s="4"/>
      <c r="X243" s="84" t="s">
        <v>418</v>
      </c>
      <c r="Y243" s="84" t="s">
        <v>72</v>
      </c>
      <c r="Z243" s="84" t="s">
        <v>72</v>
      </c>
      <c r="AA243" s="51" t="s">
        <v>72</v>
      </c>
      <c r="AB243" s="51" t="s">
        <v>72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51" t="s">
        <v>420</v>
      </c>
      <c r="AO243" s="49" t="s">
        <v>81</v>
      </c>
      <c r="AP243" s="495">
        <v>2011</v>
      </c>
      <c r="AQ243" s="14"/>
      <c r="AR243" s="14"/>
      <c r="AS243" s="14"/>
      <c r="AT243" s="96">
        <v>21349231.761531636</v>
      </c>
      <c r="AU243" s="188"/>
      <c r="AV243" s="185"/>
      <c r="AW243" s="184"/>
      <c r="AX243" s="186"/>
      <c r="AY243" s="185"/>
      <c r="AZ243" s="188" t="s">
        <v>72</v>
      </c>
      <c r="BA243" s="185"/>
      <c r="BB243" s="185"/>
    </row>
    <row r="244" spans="1:54" ht="30" hidden="1" customHeight="1" x14ac:dyDescent="0.2">
      <c r="A244" s="5"/>
      <c r="B244" s="7"/>
      <c r="C244" s="77" t="s">
        <v>528</v>
      </c>
      <c r="D244" s="86" t="s">
        <v>72</v>
      </c>
      <c r="E244" s="84" t="s">
        <v>72</v>
      </c>
      <c r="F244" s="51" t="s">
        <v>420</v>
      </c>
      <c r="G244" s="495">
        <v>2011</v>
      </c>
      <c r="H244" s="186" t="s">
        <v>678</v>
      </c>
      <c r="I244" s="51" t="s">
        <v>410</v>
      </c>
      <c r="J244" s="140"/>
      <c r="K244" s="83"/>
      <c r="L244" s="140"/>
      <c r="M244" s="49" t="s">
        <v>81</v>
      </c>
      <c r="N244" s="96">
        <v>486672247.83550978</v>
      </c>
      <c r="O244" s="185"/>
      <c r="P244" s="4"/>
      <c r="Q244" s="4"/>
      <c r="R244" s="10"/>
      <c r="S244" s="4"/>
      <c r="T244" s="4"/>
      <c r="U244" s="4"/>
      <c r="V244" s="4"/>
      <c r="W244" s="4"/>
      <c r="X244" s="84" t="s">
        <v>418</v>
      </c>
      <c r="Y244" s="84" t="s">
        <v>419</v>
      </c>
      <c r="Z244" s="84" t="s">
        <v>420</v>
      </c>
      <c r="AA244" s="51" t="s">
        <v>72</v>
      </c>
      <c r="AB244" s="51" t="s">
        <v>72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51" t="s">
        <v>420</v>
      </c>
      <c r="AO244" s="49" t="s">
        <v>81</v>
      </c>
      <c r="AP244" s="495">
        <v>2011</v>
      </c>
      <c r="AQ244" s="14"/>
      <c r="AR244" s="14"/>
      <c r="AS244" s="14"/>
      <c r="AT244" s="96">
        <v>486672247.83550978</v>
      </c>
      <c r="AU244" s="188" t="s">
        <v>421</v>
      </c>
      <c r="AV244" s="185"/>
      <c r="AW244" s="184" t="s">
        <v>645</v>
      </c>
      <c r="AX244" s="186" t="s">
        <v>678</v>
      </c>
      <c r="AY244" s="185"/>
      <c r="AZ244" s="188" t="s">
        <v>529</v>
      </c>
      <c r="BA244" s="185"/>
      <c r="BB244" s="185"/>
    </row>
    <row r="245" spans="1:54" ht="30" hidden="1" customHeight="1" x14ac:dyDescent="0.2">
      <c r="A245" s="5"/>
      <c r="B245" s="7"/>
      <c r="C245" s="77" t="s">
        <v>516</v>
      </c>
      <c r="D245" s="86" t="s">
        <v>72</v>
      </c>
      <c r="E245" s="84" t="s">
        <v>72</v>
      </c>
      <c r="F245" s="51" t="s">
        <v>420</v>
      </c>
      <c r="G245" s="495">
        <v>2011</v>
      </c>
      <c r="H245" s="186"/>
      <c r="I245" s="51" t="s">
        <v>410</v>
      </c>
      <c r="J245" s="140"/>
      <c r="K245" s="83"/>
      <c r="L245" s="140"/>
      <c r="M245" s="49" t="s">
        <v>81</v>
      </c>
      <c r="N245" s="96"/>
      <c r="O245" s="185"/>
      <c r="P245" s="4"/>
      <c r="Q245" s="4"/>
      <c r="R245" s="10"/>
      <c r="S245" s="4"/>
      <c r="T245" s="4"/>
      <c r="U245" s="4"/>
      <c r="V245" s="4"/>
      <c r="W245" s="4"/>
      <c r="X245" s="84" t="s">
        <v>418</v>
      </c>
      <c r="Y245" s="84" t="s">
        <v>72</v>
      </c>
      <c r="Z245" s="84" t="s">
        <v>72</v>
      </c>
      <c r="AA245" s="51" t="s">
        <v>72</v>
      </c>
      <c r="AB245" s="51" t="s">
        <v>72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51" t="s">
        <v>420</v>
      </c>
      <c r="AO245" s="49" t="s">
        <v>81</v>
      </c>
      <c r="AP245" s="495">
        <v>2011</v>
      </c>
      <c r="AQ245" s="14"/>
      <c r="AR245" s="14"/>
      <c r="AS245" s="14"/>
      <c r="AT245" s="96">
        <v>27985319.804135185</v>
      </c>
      <c r="AU245" s="188"/>
      <c r="AV245" s="185"/>
      <c r="AW245" s="184"/>
      <c r="AX245" s="186"/>
      <c r="AY245" s="185"/>
      <c r="AZ245" s="188" t="s">
        <v>72</v>
      </c>
      <c r="BA245" s="185"/>
      <c r="BB245" s="185"/>
    </row>
    <row r="246" spans="1:54" ht="30" hidden="1" customHeight="1" x14ac:dyDescent="0.2">
      <c r="A246" s="5"/>
      <c r="B246" s="7"/>
      <c r="C246" s="77" t="s">
        <v>517</v>
      </c>
      <c r="D246" s="86" t="s">
        <v>72</v>
      </c>
      <c r="E246" s="84" t="s">
        <v>72</v>
      </c>
      <c r="F246" s="51" t="s">
        <v>420</v>
      </c>
      <c r="G246" s="495">
        <v>2011</v>
      </c>
      <c r="H246" s="186"/>
      <c r="I246" s="51" t="s">
        <v>410</v>
      </c>
      <c r="J246" s="140"/>
      <c r="K246" s="83"/>
      <c r="L246" s="140"/>
      <c r="M246" s="49" t="s">
        <v>81</v>
      </c>
      <c r="N246" s="96">
        <v>20850821.757120468</v>
      </c>
      <c r="O246" s="185"/>
      <c r="P246" s="4"/>
      <c r="Q246" s="4"/>
      <c r="R246" s="10"/>
      <c r="S246" s="4"/>
      <c r="T246" s="4"/>
      <c r="U246" s="4"/>
      <c r="V246" s="4"/>
      <c r="W246" s="4"/>
      <c r="X246" s="84" t="s">
        <v>418</v>
      </c>
      <c r="Y246" s="84" t="s">
        <v>72</v>
      </c>
      <c r="Z246" s="84" t="s">
        <v>72</v>
      </c>
      <c r="AA246" s="51" t="s">
        <v>72</v>
      </c>
      <c r="AB246" s="51" t="s">
        <v>72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51" t="s">
        <v>420</v>
      </c>
      <c r="AO246" s="49" t="s">
        <v>81</v>
      </c>
      <c r="AP246" s="495">
        <v>2011</v>
      </c>
      <c r="AQ246" s="14"/>
      <c r="AR246" s="14"/>
      <c r="AS246" s="14"/>
      <c r="AT246" s="96">
        <v>20850821.757120468</v>
      </c>
      <c r="AU246" s="188"/>
      <c r="AV246" s="185"/>
      <c r="AW246" s="184"/>
      <c r="AX246" s="186"/>
      <c r="AY246" s="185"/>
      <c r="AZ246" s="188" t="s">
        <v>72</v>
      </c>
      <c r="BA246" s="185"/>
      <c r="BB246" s="185"/>
    </row>
    <row r="247" spans="1:54" ht="30" hidden="1" customHeight="1" x14ac:dyDescent="0.2">
      <c r="A247" s="5"/>
      <c r="B247" s="7"/>
      <c r="C247" s="77" t="s">
        <v>530</v>
      </c>
      <c r="D247" s="86" t="s">
        <v>72</v>
      </c>
      <c r="E247" s="84" t="s">
        <v>72</v>
      </c>
      <c r="F247" s="51" t="s">
        <v>420</v>
      </c>
      <c r="G247" s="495">
        <v>2011</v>
      </c>
      <c r="H247" s="186" t="s">
        <v>679</v>
      </c>
      <c r="I247" s="51" t="s">
        <v>410</v>
      </c>
      <c r="J247" s="140"/>
      <c r="K247" s="83"/>
      <c r="L247" s="140"/>
      <c r="M247" s="49" t="s">
        <v>81</v>
      </c>
      <c r="N247" s="96">
        <v>140680243.18057182</v>
      </c>
      <c r="O247" s="185"/>
      <c r="P247" s="4"/>
      <c r="Q247" s="4"/>
      <c r="R247" s="10"/>
      <c r="S247" s="4"/>
      <c r="T247" s="4"/>
      <c r="U247" s="4"/>
      <c r="V247" s="4"/>
      <c r="W247" s="4"/>
      <c r="X247" s="84" t="s">
        <v>418</v>
      </c>
      <c r="Y247" s="84" t="s">
        <v>419</v>
      </c>
      <c r="Z247" s="84" t="s">
        <v>420</v>
      </c>
      <c r="AA247" s="51" t="s">
        <v>72</v>
      </c>
      <c r="AB247" s="51" t="s">
        <v>72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51" t="s">
        <v>420</v>
      </c>
      <c r="AO247" s="49" t="s">
        <v>81</v>
      </c>
      <c r="AP247" s="495">
        <v>2011</v>
      </c>
      <c r="AQ247" s="14"/>
      <c r="AR247" s="14"/>
      <c r="AS247" s="14"/>
      <c r="AT247" s="96">
        <v>140680243.18057182</v>
      </c>
      <c r="AU247" s="188" t="s">
        <v>421</v>
      </c>
      <c r="AV247" s="185"/>
      <c r="AW247" s="184" t="s">
        <v>645</v>
      </c>
      <c r="AX247" s="186" t="s">
        <v>679</v>
      </c>
      <c r="AY247" s="185"/>
      <c r="AZ247" s="188" t="s">
        <v>531</v>
      </c>
      <c r="BA247" s="185"/>
      <c r="BB247" s="185"/>
    </row>
    <row r="248" spans="1:54" ht="30" hidden="1" customHeight="1" x14ac:dyDescent="0.2">
      <c r="A248" s="5"/>
      <c r="B248" s="7"/>
      <c r="C248" s="77" t="s">
        <v>516</v>
      </c>
      <c r="D248" s="86" t="s">
        <v>72</v>
      </c>
      <c r="E248" s="84" t="s">
        <v>72</v>
      </c>
      <c r="F248" s="51" t="s">
        <v>420</v>
      </c>
      <c r="G248" s="495">
        <v>2011</v>
      </c>
      <c r="H248" s="186"/>
      <c r="I248" s="51" t="s">
        <v>410</v>
      </c>
      <c r="J248" s="140"/>
      <c r="K248" s="83"/>
      <c r="L248" s="140"/>
      <c r="M248" s="49" t="s">
        <v>81</v>
      </c>
      <c r="N248" s="96">
        <v>10551018.238542888</v>
      </c>
      <c r="O248" s="185"/>
      <c r="P248" s="4"/>
      <c r="Q248" s="4"/>
      <c r="R248" s="10"/>
      <c r="S248" s="4"/>
      <c r="T248" s="4"/>
      <c r="U248" s="4"/>
      <c r="V248" s="4"/>
      <c r="W248" s="4"/>
      <c r="X248" s="84" t="s">
        <v>418</v>
      </c>
      <c r="Y248" s="84" t="s">
        <v>72</v>
      </c>
      <c r="Z248" s="84" t="s">
        <v>72</v>
      </c>
      <c r="AA248" s="51" t="s">
        <v>72</v>
      </c>
      <c r="AB248" s="51" t="s">
        <v>72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51" t="s">
        <v>420</v>
      </c>
      <c r="AO248" s="49" t="s">
        <v>81</v>
      </c>
      <c r="AP248" s="495">
        <v>2011</v>
      </c>
      <c r="AQ248" s="14"/>
      <c r="AR248" s="14"/>
      <c r="AS248" s="14"/>
      <c r="AT248" s="96">
        <v>10551018.238542888</v>
      </c>
      <c r="AU248" s="188"/>
      <c r="AV248" s="185"/>
      <c r="AW248" s="184"/>
      <c r="AX248" s="186"/>
      <c r="AY248" s="185"/>
      <c r="AZ248" s="188" t="s">
        <v>72</v>
      </c>
      <c r="BA248" s="185"/>
      <c r="BB248" s="185"/>
    </row>
    <row r="249" spans="1:54" ht="30" hidden="1" customHeight="1" x14ac:dyDescent="0.2">
      <c r="A249" s="5"/>
      <c r="B249" s="7"/>
      <c r="C249" s="77" t="s">
        <v>532</v>
      </c>
      <c r="D249" s="86" t="s">
        <v>72</v>
      </c>
      <c r="E249" s="84" t="s">
        <v>72</v>
      </c>
      <c r="F249" s="51" t="s">
        <v>420</v>
      </c>
      <c r="G249" s="495">
        <v>2011</v>
      </c>
      <c r="H249" s="186" t="s">
        <v>680</v>
      </c>
      <c r="I249" s="51" t="s">
        <v>410</v>
      </c>
      <c r="J249" s="140"/>
      <c r="K249" s="83"/>
      <c r="L249" s="140"/>
      <c r="M249" s="49" t="s">
        <v>81</v>
      </c>
      <c r="N249" s="96">
        <v>203651734.60483536</v>
      </c>
      <c r="O249" s="185"/>
      <c r="P249" s="4"/>
      <c r="Q249" s="4"/>
      <c r="R249" s="10"/>
      <c r="S249" s="4"/>
      <c r="T249" s="4"/>
      <c r="U249" s="4"/>
      <c r="V249" s="4"/>
      <c r="W249" s="4"/>
      <c r="X249" s="84" t="s">
        <v>418</v>
      </c>
      <c r="Y249" s="84" t="s">
        <v>419</v>
      </c>
      <c r="Z249" s="84" t="s">
        <v>420</v>
      </c>
      <c r="AA249" s="51" t="s">
        <v>72</v>
      </c>
      <c r="AB249" s="51" t="s">
        <v>72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51" t="s">
        <v>420</v>
      </c>
      <c r="AO249" s="49" t="s">
        <v>81</v>
      </c>
      <c r="AP249" s="495">
        <v>2011</v>
      </c>
      <c r="AQ249" s="14"/>
      <c r="AR249" s="14"/>
      <c r="AS249" s="14"/>
      <c r="AT249" s="96">
        <v>203651734.60483536</v>
      </c>
      <c r="AU249" s="188" t="s">
        <v>421</v>
      </c>
      <c r="AV249" s="185"/>
      <c r="AW249" s="184" t="s">
        <v>645</v>
      </c>
      <c r="AX249" s="186" t="s">
        <v>680</v>
      </c>
      <c r="AY249" s="185"/>
      <c r="AZ249" s="188" t="s">
        <v>533</v>
      </c>
      <c r="BA249" s="185"/>
      <c r="BB249" s="185"/>
    </row>
    <row r="250" spans="1:54" ht="30" hidden="1" customHeight="1" x14ac:dyDescent="0.2">
      <c r="A250" s="5"/>
      <c r="B250" s="7"/>
      <c r="C250" s="77" t="s">
        <v>516</v>
      </c>
      <c r="D250" s="86" t="s">
        <v>72</v>
      </c>
      <c r="E250" s="84" t="s">
        <v>72</v>
      </c>
      <c r="F250" s="51" t="s">
        <v>420</v>
      </c>
      <c r="G250" s="495">
        <v>2011</v>
      </c>
      <c r="H250" s="186"/>
      <c r="I250" s="51" t="s">
        <v>410</v>
      </c>
      <c r="J250" s="140"/>
      <c r="K250" s="83"/>
      <c r="L250" s="140"/>
      <c r="M250" s="49" t="s">
        <v>81</v>
      </c>
      <c r="N250" s="96">
        <v>12959664.97357025</v>
      </c>
      <c r="O250" s="185"/>
      <c r="P250" s="4"/>
      <c r="Q250" s="4"/>
      <c r="R250" s="10"/>
      <c r="S250" s="4"/>
      <c r="T250" s="4"/>
      <c r="U250" s="4"/>
      <c r="V250" s="4"/>
      <c r="W250" s="4"/>
      <c r="X250" s="84" t="s">
        <v>418</v>
      </c>
      <c r="Y250" s="84" t="s">
        <v>72</v>
      </c>
      <c r="Z250" s="84" t="s">
        <v>72</v>
      </c>
      <c r="AA250" s="51" t="s">
        <v>72</v>
      </c>
      <c r="AB250" s="51" t="s">
        <v>72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51" t="s">
        <v>420</v>
      </c>
      <c r="AO250" s="49" t="s">
        <v>81</v>
      </c>
      <c r="AP250" s="495">
        <v>2011</v>
      </c>
      <c r="AQ250" s="14"/>
      <c r="AR250" s="14"/>
      <c r="AS250" s="14"/>
      <c r="AT250" s="96">
        <v>12959664.97357025</v>
      </c>
      <c r="AU250" s="188"/>
      <c r="AV250" s="185"/>
      <c r="AW250" s="184"/>
      <c r="AX250" s="186"/>
      <c r="AY250" s="185"/>
      <c r="AZ250" s="188" t="s">
        <v>72</v>
      </c>
      <c r="BA250" s="185"/>
      <c r="BB250" s="185"/>
    </row>
    <row r="251" spans="1:54" ht="30" hidden="1" customHeight="1" x14ac:dyDescent="0.2">
      <c r="A251" s="5"/>
      <c r="B251" s="7"/>
      <c r="C251" s="77" t="s">
        <v>517</v>
      </c>
      <c r="D251" s="86" t="s">
        <v>72</v>
      </c>
      <c r="E251" s="84" t="s">
        <v>72</v>
      </c>
      <c r="F251" s="51" t="s">
        <v>420</v>
      </c>
      <c r="G251" s="495">
        <v>2011</v>
      </c>
      <c r="H251" s="186"/>
      <c r="I251" s="51" t="s">
        <v>410</v>
      </c>
      <c r="J251" s="140"/>
      <c r="K251" s="83"/>
      <c r="L251" s="140"/>
      <c r="M251" s="49" t="s">
        <v>81</v>
      </c>
      <c r="N251" s="96">
        <v>8040880.7566495417</v>
      </c>
      <c r="O251" s="185"/>
      <c r="P251" s="4"/>
      <c r="Q251" s="4"/>
      <c r="R251" s="10"/>
      <c r="S251" s="4"/>
      <c r="T251" s="4"/>
      <c r="U251" s="4"/>
      <c r="V251" s="4"/>
      <c r="W251" s="4"/>
      <c r="X251" s="84" t="s">
        <v>418</v>
      </c>
      <c r="Y251" s="84" t="s">
        <v>72</v>
      </c>
      <c r="Z251" s="84" t="s">
        <v>72</v>
      </c>
      <c r="AA251" s="51" t="s">
        <v>72</v>
      </c>
      <c r="AB251" s="51" t="s">
        <v>72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51" t="s">
        <v>420</v>
      </c>
      <c r="AO251" s="49" t="s">
        <v>81</v>
      </c>
      <c r="AP251" s="495">
        <v>2011</v>
      </c>
      <c r="AQ251" s="14"/>
      <c r="AR251" s="14"/>
      <c r="AS251" s="14"/>
      <c r="AT251" s="96">
        <v>8040880.7566495417</v>
      </c>
      <c r="AU251" s="188"/>
      <c r="AV251" s="185"/>
      <c r="AW251" s="184"/>
      <c r="AX251" s="186"/>
      <c r="AY251" s="185"/>
      <c r="AZ251" s="188" t="s">
        <v>72</v>
      </c>
      <c r="BA251" s="185"/>
      <c r="BB251" s="185"/>
    </row>
    <row r="252" spans="1:54" ht="30" hidden="1" customHeight="1" x14ac:dyDescent="0.2">
      <c r="A252" s="5"/>
      <c r="B252" s="7"/>
      <c r="C252" s="79" t="s">
        <v>534</v>
      </c>
      <c r="D252" s="86" t="s">
        <v>72</v>
      </c>
      <c r="E252" s="84" t="s">
        <v>72</v>
      </c>
      <c r="F252" s="51" t="s">
        <v>420</v>
      </c>
      <c r="G252" s="495">
        <v>2011</v>
      </c>
      <c r="H252" s="186" t="s">
        <v>665</v>
      </c>
      <c r="I252" s="51" t="s">
        <v>410</v>
      </c>
      <c r="J252" s="140"/>
      <c r="K252" s="83"/>
      <c r="L252" s="140"/>
      <c r="M252" s="49" t="s">
        <v>81</v>
      </c>
      <c r="N252" s="96">
        <v>46489796.076779686</v>
      </c>
      <c r="O252" s="185"/>
      <c r="P252" s="4"/>
      <c r="Q252" s="4"/>
      <c r="R252" s="10"/>
      <c r="S252" s="4"/>
      <c r="T252" s="4"/>
      <c r="U252" s="4"/>
      <c r="V252" s="4"/>
      <c r="W252" s="4"/>
      <c r="X252" s="84" t="s">
        <v>418</v>
      </c>
      <c r="Y252" s="84" t="s">
        <v>419</v>
      </c>
      <c r="Z252" s="84" t="s">
        <v>420</v>
      </c>
      <c r="AA252" s="51" t="s">
        <v>72</v>
      </c>
      <c r="AB252" s="51" t="s">
        <v>72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51" t="s">
        <v>420</v>
      </c>
      <c r="AO252" s="49" t="s">
        <v>81</v>
      </c>
      <c r="AP252" s="495">
        <v>2011</v>
      </c>
      <c r="AQ252" s="14"/>
      <c r="AR252" s="14"/>
      <c r="AS252" s="14"/>
      <c r="AT252" s="96">
        <v>46489796.076779686</v>
      </c>
      <c r="AU252" s="188" t="s">
        <v>421</v>
      </c>
      <c r="AV252" s="185"/>
      <c r="AW252" s="184" t="s">
        <v>645</v>
      </c>
      <c r="AX252" s="186" t="s">
        <v>665</v>
      </c>
      <c r="AY252" s="185"/>
      <c r="AZ252" s="188" t="s">
        <v>535</v>
      </c>
      <c r="BA252" s="185"/>
      <c r="BB252" s="185"/>
    </row>
    <row r="253" spans="1:54" ht="30" hidden="1" customHeight="1" x14ac:dyDescent="0.2">
      <c r="A253" s="5"/>
      <c r="B253" s="7"/>
      <c r="C253" s="77" t="s">
        <v>536</v>
      </c>
      <c r="D253" s="86" t="s">
        <v>72</v>
      </c>
      <c r="E253" s="84" t="s">
        <v>72</v>
      </c>
      <c r="F253" s="51" t="s">
        <v>420</v>
      </c>
      <c r="G253" s="495">
        <v>2011</v>
      </c>
      <c r="H253" s="186" t="s">
        <v>681</v>
      </c>
      <c r="I253" s="51" t="s">
        <v>410</v>
      </c>
      <c r="J253" s="140"/>
      <c r="K253" s="83"/>
      <c r="L253" s="140"/>
      <c r="M253" s="49" t="s">
        <v>81</v>
      </c>
      <c r="N253" s="96">
        <v>277733133.7134552</v>
      </c>
      <c r="O253" s="185"/>
      <c r="P253" s="4"/>
      <c r="Q253" s="4"/>
      <c r="R253" s="10"/>
      <c r="S253" s="4"/>
      <c r="T253" s="4"/>
      <c r="U253" s="4"/>
      <c r="V253" s="4"/>
      <c r="W253" s="4"/>
      <c r="X253" s="84" t="s">
        <v>418</v>
      </c>
      <c r="Y253" s="84" t="s">
        <v>419</v>
      </c>
      <c r="Z253" s="84" t="s">
        <v>420</v>
      </c>
      <c r="AA253" s="51" t="s">
        <v>72</v>
      </c>
      <c r="AB253" s="51" t="s">
        <v>72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51" t="s">
        <v>420</v>
      </c>
      <c r="AO253" s="49" t="s">
        <v>81</v>
      </c>
      <c r="AP253" s="495">
        <v>2011</v>
      </c>
      <c r="AQ253" s="14"/>
      <c r="AR253" s="14"/>
      <c r="AS253" s="14"/>
      <c r="AT253" s="96">
        <v>277733133.7134552</v>
      </c>
      <c r="AU253" s="188" t="s">
        <v>421</v>
      </c>
      <c r="AV253" s="185"/>
      <c r="AW253" s="184" t="s">
        <v>645</v>
      </c>
      <c r="AX253" s="186" t="s">
        <v>681</v>
      </c>
      <c r="AY253" s="185"/>
      <c r="AZ253" s="188" t="s">
        <v>537</v>
      </c>
      <c r="BA253" s="185"/>
      <c r="BB253" s="185"/>
    </row>
    <row r="254" spans="1:54" ht="30" hidden="1" customHeight="1" x14ac:dyDescent="0.2">
      <c r="A254" s="5"/>
      <c r="B254" s="7"/>
      <c r="C254" s="77" t="s">
        <v>516</v>
      </c>
      <c r="D254" s="86" t="s">
        <v>72</v>
      </c>
      <c r="E254" s="84" t="s">
        <v>72</v>
      </c>
      <c r="F254" s="51" t="s">
        <v>420</v>
      </c>
      <c r="G254" s="495">
        <v>2011</v>
      </c>
      <c r="H254" s="186"/>
      <c r="I254" s="51" t="s">
        <v>410</v>
      </c>
      <c r="J254" s="140"/>
      <c r="K254" s="83"/>
      <c r="L254" s="140"/>
      <c r="M254" s="49" t="s">
        <v>81</v>
      </c>
      <c r="N254" s="96">
        <v>14349384.804418327</v>
      </c>
      <c r="O254" s="185"/>
      <c r="P254" s="4"/>
      <c r="Q254" s="4"/>
      <c r="R254" s="10"/>
      <c r="S254" s="4"/>
      <c r="T254" s="4"/>
      <c r="U254" s="4"/>
      <c r="V254" s="4"/>
      <c r="W254" s="4"/>
      <c r="X254" s="84" t="s">
        <v>418</v>
      </c>
      <c r="Y254" s="84" t="s">
        <v>72</v>
      </c>
      <c r="Z254" s="84" t="s">
        <v>72</v>
      </c>
      <c r="AA254" s="51" t="s">
        <v>72</v>
      </c>
      <c r="AB254" s="51" t="s">
        <v>72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51" t="s">
        <v>420</v>
      </c>
      <c r="AO254" s="49" t="s">
        <v>81</v>
      </c>
      <c r="AP254" s="495">
        <v>2011</v>
      </c>
      <c r="AQ254" s="14"/>
      <c r="AR254" s="14"/>
      <c r="AS254" s="14"/>
      <c r="AT254" s="96">
        <v>14349384.804418327</v>
      </c>
      <c r="AU254" s="188"/>
      <c r="AV254" s="185"/>
      <c r="AW254" s="184"/>
      <c r="AX254" s="186"/>
      <c r="AY254" s="185"/>
      <c r="AZ254" s="188" t="s">
        <v>72</v>
      </c>
      <c r="BA254" s="185"/>
      <c r="BB254" s="185"/>
    </row>
    <row r="255" spans="1:54" ht="30" hidden="1" customHeight="1" x14ac:dyDescent="0.2">
      <c r="A255" s="5"/>
      <c r="B255" s="7"/>
      <c r="C255" s="77" t="s">
        <v>517</v>
      </c>
      <c r="D255" s="86" t="s">
        <v>72</v>
      </c>
      <c r="E255" s="84" t="s">
        <v>72</v>
      </c>
      <c r="F255" s="51" t="s">
        <v>420</v>
      </c>
      <c r="G255" s="495">
        <v>2011</v>
      </c>
      <c r="H255" s="186"/>
      <c r="I255" s="51" t="s">
        <v>410</v>
      </c>
      <c r="J255" s="140"/>
      <c r="K255" s="83"/>
      <c r="L255" s="140"/>
      <c r="M255" s="49" t="s">
        <v>81</v>
      </c>
      <c r="N255" s="96">
        <v>11053447.678473501</v>
      </c>
      <c r="O255" s="185"/>
      <c r="P255" s="4"/>
      <c r="Q255" s="4"/>
      <c r="R255" s="10"/>
      <c r="S255" s="4"/>
      <c r="T255" s="4"/>
      <c r="U255" s="4"/>
      <c r="V255" s="4"/>
      <c r="W255" s="4"/>
      <c r="X255" s="84" t="s">
        <v>418</v>
      </c>
      <c r="Y255" s="84" t="s">
        <v>72</v>
      </c>
      <c r="Z255" s="84" t="s">
        <v>72</v>
      </c>
      <c r="AA255" s="51" t="s">
        <v>72</v>
      </c>
      <c r="AB255" s="51" t="s">
        <v>72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51" t="s">
        <v>420</v>
      </c>
      <c r="AO255" s="49" t="s">
        <v>81</v>
      </c>
      <c r="AP255" s="495">
        <v>2011</v>
      </c>
      <c r="AQ255" s="14"/>
      <c r="AR255" s="14"/>
      <c r="AS255" s="14"/>
      <c r="AT255" s="96">
        <v>11053447.678473501</v>
      </c>
      <c r="AU255" s="188"/>
      <c r="AV255" s="185"/>
      <c r="AW255" s="184"/>
      <c r="AX255" s="186"/>
      <c r="AY255" s="185"/>
      <c r="AZ255" s="188" t="s">
        <v>72</v>
      </c>
      <c r="BA255" s="185"/>
      <c r="BB255" s="185"/>
    </row>
    <row r="256" spans="1:54" ht="30" hidden="1" customHeight="1" x14ac:dyDescent="0.2">
      <c r="A256" s="5"/>
      <c r="B256" s="7"/>
      <c r="C256" s="77" t="s">
        <v>538</v>
      </c>
      <c r="D256" s="86" t="s">
        <v>72</v>
      </c>
      <c r="E256" s="84" t="s">
        <v>72</v>
      </c>
      <c r="F256" s="51" t="s">
        <v>420</v>
      </c>
      <c r="G256" s="495">
        <v>2011</v>
      </c>
      <c r="H256" s="186" t="s">
        <v>539</v>
      </c>
      <c r="I256" s="51" t="s">
        <v>410</v>
      </c>
      <c r="J256" s="140"/>
      <c r="K256" s="83"/>
      <c r="L256" s="140"/>
      <c r="M256" s="49" t="s">
        <v>81</v>
      </c>
      <c r="N256" s="96">
        <v>168816291.81668621</v>
      </c>
      <c r="O256" s="185"/>
      <c r="P256" s="4"/>
      <c r="Q256" s="4"/>
      <c r="R256" s="10"/>
      <c r="S256" s="4"/>
      <c r="T256" s="4"/>
      <c r="U256" s="4"/>
      <c r="V256" s="4"/>
      <c r="W256" s="4"/>
      <c r="X256" s="84" t="s">
        <v>418</v>
      </c>
      <c r="Y256" s="84" t="s">
        <v>419</v>
      </c>
      <c r="Z256" s="84" t="s">
        <v>420</v>
      </c>
      <c r="AA256" s="51" t="s">
        <v>72</v>
      </c>
      <c r="AB256" s="51" t="s">
        <v>72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51" t="s">
        <v>420</v>
      </c>
      <c r="AO256" s="49" t="s">
        <v>81</v>
      </c>
      <c r="AP256" s="495">
        <v>2011</v>
      </c>
      <c r="AQ256" s="14"/>
      <c r="AR256" s="14"/>
      <c r="AS256" s="14"/>
      <c r="AT256" s="96">
        <v>168816291.81668621</v>
      </c>
      <c r="AU256" s="188" t="s">
        <v>421</v>
      </c>
      <c r="AV256" s="185"/>
      <c r="AW256" s="184" t="s">
        <v>645</v>
      </c>
      <c r="AX256" s="186" t="s">
        <v>539</v>
      </c>
      <c r="AY256" s="185"/>
      <c r="AZ256" s="188" t="s">
        <v>539</v>
      </c>
      <c r="BA256" s="185"/>
      <c r="BB256" s="185"/>
    </row>
    <row r="257" spans="1:54" ht="30" hidden="1" customHeight="1" x14ac:dyDescent="0.2">
      <c r="A257" s="5"/>
      <c r="B257" s="7"/>
      <c r="C257" s="77" t="s">
        <v>516</v>
      </c>
      <c r="D257" s="86" t="s">
        <v>72</v>
      </c>
      <c r="E257" s="84" t="s">
        <v>72</v>
      </c>
      <c r="F257" s="51" t="s">
        <v>420</v>
      </c>
      <c r="G257" s="495">
        <v>2011</v>
      </c>
      <c r="H257" s="186"/>
      <c r="I257" s="51" t="s">
        <v>410</v>
      </c>
      <c r="J257" s="140"/>
      <c r="K257" s="83"/>
      <c r="L257" s="140"/>
      <c r="M257" s="49" t="s">
        <v>81</v>
      </c>
      <c r="N257" s="96">
        <v>11103690.622466562</v>
      </c>
      <c r="O257" s="185"/>
      <c r="P257" s="4"/>
      <c r="Q257" s="4"/>
      <c r="R257" s="10"/>
      <c r="S257" s="4"/>
      <c r="T257" s="4"/>
      <c r="U257" s="4"/>
      <c r="V257" s="4"/>
      <c r="W257" s="4"/>
      <c r="X257" s="84" t="s">
        <v>418</v>
      </c>
      <c r="Y257" s="84" t="s">
        <v>72</v>
      </c>
      <c r="Z257" s="84" t="s">
        <v>72</v>
      </c>
      <c r="AA257" s="51" t="s">
        <v>72</v>
      </c>
      <c r="AB257" s="51" t="s">
        <v>72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51" t="s">
        <v>420</v>
      </c>
      <c r="AO257" s="49" t="s">
        <v>81</v>
      </c>
      <c r="AP257" s="495">
        <v>2011</v>
      </c>
      <c r="AQ257" s="14"/>
      <c r="AR257" s="14"/>
      <c r="AS257" s="14"/>
      <c r="AT257" s="96">
        <v>11103690.622466562</v>
      </c>
      <c r="AU257" s="188"/>
      <c r="AV257" s="185"/>
      <c r="AW257" s="184"/>
      <c r="AX257" s="186"/>
      <c r="AY257" s="185"/>
      <c r="AZ257" s="188" t="s">
        <v>72</v>
      </c>
      <c r="BA257" s="185"/>
      <c r="BB257" s="185"/>
    </row>
    <row r="258" spans="1:54" ht="30" hidden="1" customHeight="1" x14ac:dyDescent="0.2">
      <c r="A258" s="5"/>
      <c r="B258" s="7"/>
      <c r="C258" s="77" t="s">
        <v>517</v>
      </c>
      <c r="D258" s="86" t="s">
        <v>72</v>
      </c>
      <c r="E258" s="84" t="s">
        <v>72</v>
      </c>
      <c r="F258" s="51" t="s">
        <v>420</v>
      </c>
      <c r="G258" s="495">
        <v>2011</v>
      </c>
      <c r="H258" s="186"/>
      <c r="I258" s="51" t="s">
        <v>410</v>
      </c>
      <c r="J258" s="140"/>
      <c r="K258" s="83"/>
      <c r="L258" s="140"/>
      <c r="M258" s="49" t="s">
        <v>81</v>
      </c>
      <c r="N258" s="96">
        <v>8018773.861292595</v>
      </c>
      <c r="O258" s="185"/>
      <c r="P258" s="4"/>
      <c r="Q258" s="4"/>
      <c r="R258" s="10"/>
      <c r="S258" s="4"/>
      <c r="T258" s="4"/>
      <c r="U258" s="4"/>
      <c r="V258" s="4"/>
      <c r="W258" s="4"/>
      <c r="X258" s="84" t="s">
        <v>418</v>
      </c>
      <c r="Y258" s="84" t="s">
        <v>72</v>
      </c>
      <c r="Z258" s="84" t="s">
        <v>72</v>
      </c>
      <c r="AA258" s="51" t="s">
        <v>72</v>
      </c>
      <c r="AB258" s="51" t="s">
        <v>72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51" t="s">
        <v>420</v>
      </c>
      <c r="AO258" s="49" t="s">
        <v>81</v>
      </c>
      <c r="AP258" s="495">
        <v>2011</v>
      </c>
      <c r="AQ258" s="14"/>
      <c r="AR258" s="14"/>
      <c r="AS258" s="14"/>
      <c r="AT258" s="96">
        <v>8018773.861292595</v>
      </c>
      <c r="AU258" s="188"/>
      <c r="AV258" s="185"/>
      <c r="AW258" s="184"/>
      <c r="AX258" s="186"/>
      <c r="AY258" s="185"/>
      <c r="AZ258" s="188" t="s">
        <v>72</v>
      </c>
      <c r="BA258" s="185"/>
      <c r="BB258" s="185"/>
    </row>
    <row r="259" spans="1:54" ht="30" hidden="1" customHeight="1" x14ac:dyDescent="0.2">
      <c r="A259" s="5"/>
      <c r="B259" s="7"/>
      <c r="C259" s="80" t="s">
        <v>540</v>
      </c>
      <c r="D259" s="86" t="s">
        <v>72</v>
      </c>
      <c r="E259" s="84" t="s">
        <v>72</v>
      </c>
      <c r="F259" s="51" t="s">
        <v>420</v>
      </c>
      <c r="G259" s="495">
        <v>2011</v>
      </c>
      <c r="H259" s="186" t="s">
        <v>682</v>
      </c>
      <c r="I259" s="51" t="s">
        <v>410</v>
      </c>
      <c r="J259" s="140"/>
      <c r="K259" s="83"/>
      <c r="L259" s="140"/>
      <c r="M259" s="49" t="s">
        <v>81</v>
      </c>
      <c r="N259" s="96">
        <v>89420000</v>
      </c>
      <c r="O259" s="185"/>
      <c r="P259" s="4"/>
      <c r="Q259" s="4"/>
      <c r="R259" s="10"/>
      <c r="S259" s="4"/>
      <c r="T259" s="4"/>
      <c r="U259" s="4"/>
      <c r="V259" s="4"/>
      <c r="W259" s="4"/>
      <c r="X259" s="84" t="s">
        <v>418</v>
      </c>
      <c r="Y259" s="84" t="s">
        <v>419</v>
      </c>
      <c r="Z259" s="84" t="s">
        <v>420</v>
      </c>
      <c r="AA259" s="51" t="s">
        <v>72</v>
      </c>
      <c r="AB259" s="51" t="s">
        <v>72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51" t="s">
        <v>420</v>
      </c>
      <c r="AO259" s="49" t="s">
        <v>81</v>
      </c>
      <c r="AP259" s="495">
        <v>2011</v>
      </c>
      <c r="AQ259" s="14"/>
      <c r="AR259" s="14"/>
      <c r="AS259" s="14"/>
      <c r="AT259" s="96">
        <v>89420000</v>
      </c>
      <c r="AU259" s="188" t="s">
        <v>421</v>
      </c>
      <c r="AV259" s="185"/>
      <c r="AW259" s="184" t="s">
        <v>645</v>
      </c>
      <c r="AX259" s="186" t="s">
        <v>682</v>
      </c>
      <c r="AY259" s="185"/>
      <c r="AZ259" s="188" t="s">
        <v>537</v>
      </c>
      <c r="BA259" s="185"/>
      <c r="BB259" s="185"/>
    </row>
    <row r="260" spans="1:54" ht="30" hidden="1" customHeight="1" x14ac:dyDescent="0.2">
      <c r="A260" s="5"/>
      <c r="B260" s="7"/>
      <c r="C260" s="81" t="s">
        <v>516</v>
      </c>
      <c r="D260" s="86" t="s">
        <v>72</v>
      </c>
      <c r="E260" s="84" t="s">
        <v>72</v>
      </c>
      <c r="F260" s="51" t="s">
        <v>420</v>
      </c>
      <c r="G260" s="495">
        <v>2011</v>
      </c>
      <c r="H260" s="186"/>
      <c r="I260" s="51" t="s">
        <v>410</v>
      </c>
      <c r="J260" s="140"/>
      <c r="K260" s="83"/>
      <c r="L260" s="140"/>
      <c r="M260" s="49" t="s">
        <v>81</v>
      </c>
      <c r="N260" s="96">
        <v>6200000</v>
      </c>
      <c r="O260" s="185"/>
      <c r="P260" s="4"/>
      <c r="Q260" s="4"/>
      <c r="R260" s="10"/>
      <c r="S260" s="4"/>
      <c r="T260" s="4"/>
      <c r="U260" s="4"/>
      <c r="V260" s="4"/>
      <c r="W260" s="4"/>
      <c r="X260" s="84" t="s">
        <v>418</v>
      </c>
      <c r="Y260" s="84" t="s">
        <v>419</v>
      </c>
      <c r="Z260" s="84" t="s">
        <v>420</v>
      </c>
      <c r="AA260" s="51" t="s">
        <v>72</v>
      </c>
      <c r="AB260" s="51" t="s">
        <v>72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51" t="s">
        <v>420</v>
      </c>
      <c r="AO260" s="49" t="s">
        <v>81</v>
      </c>
      <c r="AP260" s="495">
        <v>2011</v>
      </c>
      <c r="AQ260" s="14"/>
      <c r="AR260" s="14"/>
      <c r="AS260" s="14"/>
      <c r="AT260" s="96">
        <v>6200000</v>
      </c>
      <c r="AU260" s="188"/>
      <c r="AV260" s="185"/>
      <c r="AW260" s="184"/>
      <c r="AX260" s="186"/>
      <c r="AY260" s="185"/>
      <c r="AZ260" s="188"/>
      <c r="BA260" s="185"/>
      <c r="BB260" s="185"/>
    </row>
    <row r="261" spans="1:54" ht="29.25" hidden="1" customHeight="1" x14ac:dyDescent="0.2">
      <c r="A261" s="5"/>
      <c r="B261" s="7"/>
      <c r="C261" s="211" t="s">
        <v>728</v>
      </c>
      <c r="D261" s="86"/>
      <c r="E261" s="84"/>
      <c r="F261" s="51" t="s">
        <v>420</v>
      </c>
      <c r="G261" s="495">
        <v>2012</v>
      </c>
      <c r="H261" s="84" t="s">
        <v>733</v>
      </c>
      <c r="I261" s="51" t="s">
        <v>410</v>
      </c>
      <c r="J261" s="140"/>
      <c r="K261" s="83"/>
      <c r="L261" s="140"/>
      <c r="M261" s="49" t="s">
        <v>81</v>
      </c>
      <c r="N261" s="96">
        <v>57708400.200000003</v>
      </c>
      <c r="O261" s="185"/>
      <c r="P261" s="4"/>
      <c r="Q261" s="4"/>
      <c r="R261" s="10"/>
      <c r="S261" s="4"/>
      <c r="T261" s="4"/>
      <c r="U261" s="4"/>
      <c r="V261" s="4"/>
      <c r="W261" s="4"/>
      <c r="X261" s="84" t="s">
        <v>418</v>
      </c>
      <c r="Y261" s="84" t="s">
        <v>419</v>
      </c>
      <c r="Z261" s="51" t="s">
        <v>420</v>
      </c>
      <c r="AA261" s="51"/>
      <c r="AB261" s="51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51" t="s">
        <v>420</v>
      </c>
      <c r="AO261" s="49" t="s">
        <v>81</v>
      </c>
      <c r="AP261" s="495">
        <v>2012</v>
      </c>
      <c r="AQ261" s="14"/>
      <c r="AR261" s="14"/>
      <c r="AS261" s="14"/>
      <c r="AT261" s="96">
        <v>57708400.200000003</v>
      </c>
      <c r="AU261" s="188" t="s">
        <v>421</v>
      </c>
      <c r="AV261" s="185"/>
      <c r="AW261" s="184" t="s">
        <v>645</v>
      </c>
      <c r="AX261" s="84" t="s">
        <v>733</v>
      </c>
      <c r="AY261" s="185"/>
      <c r="AZ261" s="84"/>
      <c r="BA261" s="185"/>
      <c r="BB261" s="185"/>
    </row>
    <row r="262" spans="1:54" ht="27.75" hidden="1" customHeight="1" x14ac:dyDescent="0.2">
      <c r="A262" s="5"/>
      <c r="B262" s="7"/>
      <c r="C262" s="211" t="s">
        <v>729</v>
      </c>
      <c r="D262" s="86"/>
      <c r="E262" s="84"/>
      <c r="F262" s="51" t="s">
        <v>420</v>
      </c>
      <c r="G262" s="495">
        <v>2012</v>
      </c>
      <c r="H262" s="84" t="s">
        <v>734</v>
      </c>
      <c r="I262" s="51" t="s">
        <v>410</v>
      </c>
      <c r="J262" s="140"/>
      <c r="K262" s="83"/>
      <c r="L262" s="140"/>
      <c r="M262" s="49" t="s">
        <v>81</v>
      </c>
      <c r="N262" s="96">
        <v>69507400.200000003</v>
      </c>
      <c r="O262" s="185"/>
      <c r="P262" s="4"/>
      <c r="Q262" s="4"/>
      <c r="R262" s="10"/>
      <c r="S262" s="4"/>
      <c r="T262" s="4"/>
      <c r="U262" s="4"/>
      <c r="V262" s="4"/>
      <c r="W262" s="4"/>
      <c r="X262" s="84" t="s">
        <v>418</v>
      </c>
      <c r="Y262" s="84" t="s">
        <v>419</v>
      </c>
      <c r="Z262" s="51" t="s">
        <v>420</v>
      </c>
      <c r="AA262" s="51"/>
      <c r="AB262" s="51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51" t="s">
        <v>420</v>
      </c>
      <c r="AO262" s="49" t="s">
        <v>81</v>
      </c>
      <c r="AP262" s="495">
        <v>2012</v>
      </c>
      <c r="AQ262" s="14"/>
      <c r="AR262" s="14"/>
      <c r="AS262" s="14"/>
      <c r="AT262" s="96">
        <v>69507400.200000003</v>
      </c>
      <c r="AU262" s="188" t="s">
        <v>421</v>
      </c>
      <c r="AV262" s="185"/>
      <c r="AW262" s="184" t="s">
        <v>645</v>
      </c>
      <c r="AX262" s="84" t="s">
        <v>734</v>
      </c>
      <c r="AY262" s="185"/>
      <c r="AZ262" s="84"/>
      <c r="BA262" s="185"/>
      <c r="BB262" s="185"/>
    </row>
    <row r="263" spans="1:54" ht="24" hidden="1" customHeight="1" x14ac:dyDescent="0.2">
      <c r="A263" s="5"/>
      <c r="B263" s="7"/>
      <c r="C263" s="63" t="s">
        <v>730</v>
      </c>
      <c r="D263" s="86"/>
      <c r="E263" s="84"/>
      <c r="F263" s="51" t="s">
        <v>420</v>
      </c>
      <c r="G263" s="495">
        <v>2012</v>
      </c>
      <c r="H263" s="84" t="s">
        <v>735</v>
      </c>
      <c r="I263" s="51" t="s">
        <v>410</v>
      </c>
      <c r="J263" s="140"/>
      <c r="K263" s="83"/>
      <c r="L263" s="140"/>
      <c r="M263" s="49" t="s">
        <v>81</v>
      </c>
      <c r="N263" s="96">
        <v>105414400.2</v>
      </c>
      <c r="O263" s="185"/>
      <c r="P263" s="4"/>
      <c r="Q263" s="4"/>
      <c r="R263" s="10"/>
      <c r="S263" s="4"/>
      <c r="T263" s="4"/>
      <c r="U263" s="4"/>
      <c r="V263" s="4"/>
      <c r="W263" s="4"/>
      <c r="X263" s="84" t="s">
        <v>418</v>
      </c>
      <c r="Y263" s="84" t="s">
        <v>419</v>
      </c>
      <c r="Z263" s="51" t="s">
        <v>420</v>
      </c>
      <c r="AA263" s="51"/>
      <c r="AB263" s="51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51" t="s">
        <v>420</v>
      </c>
      <c r="AO263" s="49" t="s">
        <v>81</v>
      </c>
      <c r="AP263" s="495">
        <v>2012</v>
      </c>
      <c r="AQ263" s="14"/>
      <c r="AR263" s="14"/>
      <c r="AS263" s="14"/>
      <c r="AT263" s="96">
        <v>105414400.2</v>
      </c>
      <c r="AU263" s="188" t="s">
        <v>421</v>
      </c>
      <c r="AV263" s="185"/>
      <c r="AW263" s="184" t="s">
        <v>645</v>
      </c>
      <c r="AX263" s="84" t="s">
        <v>735</v>
      </c>
      <c r="AY263" s="185"/>
      <c r="AZ263" s="84"/>
      <c r="BA263" s="185"/>
      <c r="BB263" s="185"/>
    </row>
    <row r="264" spans="1:54" ht="24" hidden="1" customHeight="1" x14ac:dyDescent="0.2">
      <c r="A264" s="5"/>
      <c r="B264" s="7"/>
      <c r="C264" s="210" t="s">
        <v>731</v>
      </c>
      <c r="D264" s="86"/>
      <c r="E264" s="84"/>
      <c r="F264" s="51" t="s">
        <v>420</v>
      </c>
      <c r="G264" s="495">
        <v>2012</v>
      </c>
      <c r="H264" s="84" t="s">
        <v>736</v>
      </c>
      <c r="I264" s="51" t="s">
        <v>410</v>
      </c>
      <c r="J264" s="140"/>
      <c r="K264" s="83"/>
      <c r="L264" s="140"/>
      <c r="M264" s="49" t="s">
        <v>81</v>
      </c>
      <c r="N264" s="96">
        <v>102088400.2</v>
      </c>
      <c r="O264" s="185"/>
      <c r="P264" s="4"/>
      <c r="Q264" s="4"/>
      <c r="R264" s="10"/>
      <c r="S264" s="4"/>
      <c r="T264" s="4"/>
      <c r="U264" s="4"/>
      <c r="V264" s="4"/>
      <c r="W264" s="4"/>
      <c r="X264" s="84" t="s">
        <v>418</v>
      </c>
      <c r="Y264" s="84" t="s">
        <v>419</v>
      </c>
      <c r="Z264" s="51" t="s">
        <v>420</v>
      </c>
      <c r="AA264" s="51"/>
      <c r="AB264" s="51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51" t="s">
        <v>420</v>
      </c>
      <c r="AO264" s="49" t="s">
        <v>81</v>
      </c>
      <c r="AP264" s="495">
        <v>2012</v>
      </c>
      <c r="AQ264" s="14"/>
      <c r="AR264" s="14"/>
      <c r="AS264" s="14"/>
      <c r="AT264" s="96">
        <v>102088400.2</v>
      </c>
      <c r="AU264" s="188" t="s">
        <v>421</v>
      </c>
      <c r="AV264" s="185"/>
      <c r="AW264" s="184" t="s">
        <v>645</v>
      </c>
      <c r="AX264" s="84" t="s">
        <v>736</v>
      </c>
      <c r="AY264" s="185"/>
      <c r="AZ264" s="84"/>
      <c r="BA264" s="185"/>
      <c r="BB264" s="185"/>
    </row>
    <row r="265" spans="1:54" ht="48" hidden="1" x14ac:dyDescent="0.2">
      <c r="A265" s="5"/>
      <c r="B265" s="7"/>
      <c r="C265" s="210" t="s">
        <v>732</v>
      </c>
      <c r="D265" s="86"/>
      <c r="E265" s="84"/>
      <c r="F265" s="51" t="s">
        <v>420</v>
      </c>
      <c r="G265" s="495">
        <v>2012</v>
      </c>
      <c r="H265" s="84" t="s">
        <v>737</v>
      </c>
      <c r="I265" s="51" t="s">
        <v>410</v>
      </c>
      <c r="J265" s="140"/>
      <c r="K265" s="83"/>
      <c r="L265" s="140"/>
      <c r="M265" s="30" t="s">
        <v>81</v>
      </c>
      <c r="N265" s="96">
        <v>433674400.19999999</v>
      </c>
      <c r="O265" s="185"/>
      <c r="P265" s="4"/>
      <c r="Q265" s="4"/>
      <c r="R265" s="10"/>
      <c r="S265" s="4"/>
      <c r="T265" s="4"/>
      <c r="U265" s="4"/>
      <c r="V265" s="4"/>
      <c r="W265" s="4"/>
      <c r="X265" s="84" t="s">
        <v>418</v>
      </c>
      <c r="Y265" s="84" t="s">
        <v>419</v>
      </c>
      <c r="Z265" s="51" t="s">
        <v>420</v>
      </c>
      <c r="AA265" s="51"/>
      <c r="AB265" s="51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51" t="s">
        <v>420</v>
      </c>
      <c r="AO265" s="30" t="s">
        <v>81</v>
      </c>
      <c r="AP265" s="495">
        <v>2012</v>
      </c>
      <c r="AQ265" s="14"/>
      <c r="AR265" s="14"/>
      <c r="AS265" s="14"/>
      <c r="AT265" s="96">
        <v>433674400.19999999</v>
      </c>
      <c r="AU265" s="188" t="s">
        <v>421</v>
      </c>
      <c r="AV265" s="185"/>
      <c r="AW265" s="184" t="s">
        <v>645</v>
      </c>
      <c r="AX265" s="84" t="s">
        <v>737</v>
      </c>
      <c r="AY265" s="185"/>
      <c r="AZ265" s="84"/>
      <c r="BA265" s="185"/>
      <c r="BB265" s="185"/>
    </row>
    <row r="266" spans="1:54" ht="28.5" hidden="1" customHeight="1" x14ac:dyDescent="0.2">
      <c r="A266" s="5"/>
      <c r="B266" s="7"/>
      <c r="C266" s="210" t="s">
        <v>738</v>
      </c>
      <c r="D266" s="86"/>
      <c r="E266" s="84"/>
      <c r="F266" s="51" t="s">
        <v>420</v>
      </c>
      <c r="G266" s="495">
        <v>2012</v>
      </c>
      <c r="H266" s="229" t="s">
        <v>741</v>
      </c>
      <c r="I266" s="51" t="s">
        <v>410</v>
      </c>
      <c r="J266" s="140"/>
      <c r="K266" s="83"/>
      <c r="L266" s="140"/>
      <c r="M266" s="30" t="s">
        <v>81</v>
      </c>
      <c r="N266" s="96">
        <v>230456696.66666666</v>
      </c>
      <c r="O266" s="185"/>
      <c r="P266" s="4"/>
      <c r="Q266" s="4"/>
      <c r="R266" s="10"/>
      <c r="S266" s="4"/>
      <c r="T266" s="4"/>
      <c r="U266" s="4"/>
      <c r="V266" s="4"/>
      <c r="W266" s="4"/>
      <c r="X266" s="84" t="s">
        <v>418</v>
      </c>
      <c r="Y266" s="84" t="s">
        <v>419</v>
      </c>
      <c r="Z266" s="51" t="s">
        <v>420</v>
      </c>
      <c r="AA266" s="51"/>
      <c r="AB266" s="51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51" t="s">
        <v>420</v>
      </c>
      <c r="AO266" s="30" t="s">
        <v>81</v>
      </c>
      <c r="AP266" s="495">
        <v>2012</v>
      </c>
      <c r="AQ266" s="14"/>
      <c r="AR266" s="14"/>
      <c r="AS266" s="14"/>
      <c r="AT266" s="96">
        <v>230456696.66666666</v>
      </c>
      <c r="AU266" s="188" t="s">
        <v>421</v>
      </c>
      <c r="AV266" s="185"/>
      <c r="AW266" s="184" t="s">
        <v>645</v>
      </c>
      <c r="AX266" s="229" t="s">
        <v>741</v>
      </c>
      <c r="AY266" s="185"/>
      <c r="AZ266" s="188"/>
      <c r="BA266" s="185"/>
      <c r="BB266" s="185"/>
    </row>
    <row r="267" spans="1:54" ht="33" hidden="1" customHeight="1" x14ac:dyDescent="0.2">
      <c r="A267" s="5"/>
      <c r="B267" s="7"/>
      <c r="C267" s="210" t="s">
        <v>739</v>
      </c>
      <c r="D267" s="86"/>
      <c r="E267" s="84"/>
      <c r="F267" s="51" t="s">
        <v>420</v>
      </c>
      <c r="G267" s="495">
        <v>2012</v>
      </c>
      <c r="H267" s="229" t="s">
        <v>742</v>
      </c>
      <c r="I267" s="51" t="s">
        <v>410</v>
      </c>
      <c r="J267" s="140"/>
      <c r="K267" s="83"/>
      <c r="L267" s="140"/>
      <c r="M267" s="30" t="s">
        <v>81</v>
      </c>
      <c r="N267" s="96">
        <v>375584696.66666669</v>
      </c>
      <c r="O267" s="185"/>
      <c r="P267" s="4"/>
      <c r="Q267" s="4"/>
      <c r="R267" s="10"/>
      <c r="S267" s="4"/>
      <c r="T267" s="4"/>
      <c r="U267" s="4"/>
      <c r="V267" s="4"/>
      <c r="W267" s="4"/>
      <c r="X267" s="84" t="s">
        <v>418</v>
      </c>
      <c r="Y267" s="84" t="s">
        <v>419</v>
      </c>
      <c r="Z267" s="51" t="s">
        <v>420</v>
      </c>
      <c r="AA267" s="51"/>
      <c r="AB267" s="51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51" t="s">
        <v>420</v>
      </c>
      <c r="AO267" s="30" t="s">
        <v>81</v>
      </c>
      <c r="AP267" s="495">
        <v>2012</v>
      </c>
      <c r="AQ267" s="14"/>
      <c r="AR267" s="14"/>
      <c r="AS267" s="14"/>
      <c r="AT267" s="96">
        <v>375584696.66666669</v>
      </c>
      <c r="AU267" s="188" t="s">
        <v>421</v>
      </c>
      <c r="AV267" s="185"/>
      <c r="AW267" s="184" t="s">
        <v>645</v>
      </c>
      <c r="AX267" s="229" t="s">
        <v>742</v>
      </c>
      <c r="AY267" s="185"/>
      <c r="AZ267" s="188"/>
      <c r="BA267" s="185"/>
      <c r="BB267" s="185"/>
    </row>
    <row r="268" spans="1:54" ht="30" hidden="1" customHeight="1" x14ac:dyDescent="0.2">
      <c r="A268" s="5"/>
      <c r="B268" s="7"/>
      <c r="C268" s="210" t="s">
        <v>740</v>
      </c>
      <c r="D268" s="86"/>
      <c r="E268" s="84"/>
      <c r="F268" s="51" t="s">
        <v>420</v>
      </c>
      <c r="G268" s="495">
        <v>2012</v>
      </c>
      <c r="H268" s="229" t="s">
        <v>743</v>
      </c>
      <c r="I268" s="51" t="s">
        <v>410</v>
      </c>
      <c r="J268" s="140"/>
      <c r="K268" s="83"/>
      <c r="L268" s="140"/>
      <c r="M268" s="30" t="s">
        <v>81</v>
      </c>
      <c r="N268" s="96">
        <v>107878696.66666667</v>
      </c>
      <c r="O268" s="185"/>
      <c r="P268" s="4"/>
      <c r="Q268" s="4"/>
      <c r="R268" s="10"/>
      <c r="S268" s="4"/>
      <c r="T268" s="4"/>
      <c r="U268" s="4"/>
      <c r="V268" s="4"/>
      <c r="W268" s="4"/>
      <c r="X268" s="84" t="s">
        <v>418</v>
      </c>
      <c r="Y268" s="84" t="s">
        <v>419</v>
      </c>
      <c r="Z268" s="51" t="s">
        <v>420</v>
      </c>
      <c r="AA268" s="51"/>
      <c r="AB268" s="51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51" t="s">
        <v>420</v>
      </c>
      <c r="AO268" s="30" t="s">
        <v>81</v>
      </c>
      <c r="AP268" s="495">
        <v>2012</v>
      </c>
      <c r="AQ268" s="14"/>
      <c r="AR268" s="14"/>
      <c r="AS268" s="14"/>
      <c r="AT268" s="96">
        <v>107878696.66666667</v>
      </c>
      <c r="AU268" s="188" t="s">
        <v>421</v>
      </c>
      <c r="AV268" s="185"/>
      <c r="AW268" s="184" t="s">
        <v>645</v>
      </c>
      <c r="AX268" s="229" t="s">
        <v>743</v>
      </c>
      <c r="AY268" s="185"/>
      <c r="AZ268" s="188"/>
      <c r="BA268" s="185"/>
      <c r="BB268" s="185"/>
    </row>
    <row r="269" spans="1:54" ht="27.75" hidden="1" customHeight="1" x14ac:dyDescent="0.2">
      <c r="A269" s="5"/>
      <c r="B269" s="7"/>
      <c r="C269" s="210" t="s">
        <v>744</v>
      </c>
      <c r="D269" s="86"/>
      <c r="E269" s="84"/>
      <c r="F269" s="51" t="s">
        <v>420</v>
      </c>
      <c r="G269" s="495">
        <v>2012</v>
      </c>
      <c r="H269" s="229" t="s">
        <v>747</v>
      </c>
      <c r="I269" s="51" t="s">
        <v>410</v>
      </c>
      <c r="J269" s="140"/>
      <c r="K269" s="83"/>
      <c r="L269" s="140"/>
      <c r="M269" s="30" t="s">
        <v>81</v>
      </c>
      <c r="N269" s="96">
        <v>61260000</v>
      </c>
      <c r="O269" s="185"/>
      <c r="P269" s="4"/>
      <c r="Q269" s="4"/>
      <c r="R269" s="10"/>
      <c r="S269" s="4"/>
      <c r="T269" s="4"/>
      <c r="U269" s="4"/>
      <c r="V269" s="4"/>
      <c r="W269" s="4"/>
      <c r="X269" s="84" t="s">
        <v>418</v>
      </c>
      <c r="Y269" s="84" t="s">
        <v>419</v>
      </c>
      <c r="Z269" s="51" t="s">
        <v>420</v>
      </c>
      <c r="AA269" s="51"/>
      <c r="AB269" s="51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51" t="s">
        <v>420</v>
      </c>
      <c r="AO269" s="30" t="s">
        <v>81</v>
      </c>
      <c r="AP269" s="495">
        <v>2012</v>
      </c>
      <c r="AQ269" s="14"/>
      <c r="AR269" s="14"/>
      <c r="AS269" s="14"/>
      <c r="AT269" s="96">
        <v>61260000</v>
      </c>
      <c r="AU269" s="188" t="s">
        <v>421</v>
      </c>
      <c r="AV269" s="185"/>
      <c r="AW269" s="184" t="s">
        <v>645</v>
      </c>
      <c r="AX269" s="229" t="s">
        <v>747</v>
      </c>
      <c r="AY269" s="185"/>
      <c r="AZ269" s="188"/>
      <c r="BA269" s="185"/>
      <c r="BB269" s="185"/>
    </row>
    <row r="270" spans="1:54" ht="26.25" hidden="1" customHeight="1" x14ac:dyDescent="0.2">
      <c r="A270" s="5"/>
      <c r="B270" s="7"/>
      <c r="C270" s="210" t="s">
        <v>745</v>
      </c>
      <c r="D270" s="86"/>
      <c r="E270" s="84"/>
      <c r="F270" s="51" t="s">
        <v>420</v>
      </c>
      <c r="G270" s="495">
        <v>2012</v>
      </c>
      <c r="H270" s="229" t="s">
        <v>748</v>
      </c>
      <c r="I270" s="51" t="s">
        <v>410</v>
      </c>
      <c r="J270" s="140"/>
      <c r="K270" s="83"/>
      <c r="L270" s="140"/>
      <c r="M270" s="30" t="s">
        <v>81</v>
      </c>
      <c r="N270" s="96">
        <v>12150000</v>
      </c>
      <c r="O270" s="185"/>
      <c r="P270" s="4"/>
      <c r="Q270" s="4"/>
      <c r="R270" s="10"/>
      <c r="S270" s="4"/>
      <c r="T270" s="4"/>
      <c r="U270" s="4"/>
      <c r="V270" s="4"/>
      <c r="W270" s="4"/>
      <c r="X270" s="84" t="s">
        <v>418</v>
      </c>
      <c r="Y270" s="84" t="s">
        <v>419</v>
      </c>
      <c r="Z270" s="51" t="s">
        <v>420</v>
      </c>
      <c r="AA270" s="51"/>
      <c r="AB270" s="51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51" t="s">
        <v>420</v>
      </c>
      <c r="AO270" s="30" t="s">
        <v>81</v>
      </c>
      <c r="AP270" s="495">
        <v>2012</v>
      </c>
      <c r="AQ270" s="14"/>
      <c r="AR270" s="14"/>
      <c r="AS270" s="14"/>
      <c r="AT270" s="96">
        <v>12150000</v>
      </c>
      <c r="AU270" s="188" t="s">
        <v>421</v>
      </c>
      <c r="AV270" s="185"/>
      <c r="AW270" s="184" t="s">
        <v>645</v>
      </c>
      <c r="AX270" s="229" t="s">
        <v>748</v>
      </c>
      <c r="AY270" s="185"/>
      <c r="AZ270" s="188"/>
      <c r="BA270" s="185"/>
      <c r="BB270" s="185"/>
    </row>
    <row r="271" spans="1:54" ht="24" hidden="1" customHeight="1" x14ac:dyDescent="0.2">
      <c r="A271" s="5"/>
      <c r="B271" s="7"/>
      <c r="C271" s="210" t="s">
        <v>746</v>
      </c>
      <c r="D271" s="86"/>
      <c r="E271" s="84"/>
      <c r="F271" s="51" t="s">
        <v>420</v>
      </c>
      <c r="G271" s="495">
        <v>2012</v>
      </c>
      <c r="H271" s="229" t="s">
        <v>749</v>
      </c>
      <c r="I271" s="51" t="s">
        <v>410</v>
      </c>
      <c r="J271" s="140"/>
      <c r="K271" s="83"/>
      <c r="L271" s="140"/>
      <c r="M271" s="30" t="s">
        <v>81</v>
      </c>
      <c r="N271" s="96">
        <v>61360000</v>
      </c>
      <c r="O271" s="185"/>
      <c r="P271" s="4"/>
      <c r="Q271" s="4"/>
      <c r="R271" s="10"/>
      <c r="S271" s="4"/>
      <c r="T271" s="4"/>
      <c r="U271" s="4"/>
      <c r="V271" s="4"/>
      <c r="W271" s="4"/>
      <c r="X271" s="84" t="s">
        <v>418</v>
      </c>
      <c r="Y271" s="84" t="s">
        <v>419</v>
      </c>
      <c r="Z271" s="51" t="s">
        <v>420</v>
      </c>
      <c r="AA271" s="51"/>
      <c r="AB271" s="51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51" t="s">
        <v>420</v>
      </c>
      <c r="AO271" s="30" t="s">
        <v>81</v>
      </c>
      <c r="AP271" s="495">
        <v>2012</v>
      </c>
      <c r="AQ271" s="14"/>
      <c r="AR271" s="14"/>
      <c r="AS271" s="14"/>
      <c r="AT271" s="96">
        <v>61360000</v>
      </c>
      <c r="AU271" s="188" t="s">
        <v>421</v>
      </c>
      <c r="AV271" s="185"/>
      <c r="AW271" s="184" t="s">
        <v>645</v>
      </c>
      <c r="AX271" s="229" t="s">
        <v>749</v>
      </c>
      <c r="AY271" s="185"/>
      <c r="AZ271" s="188"/>
      <c r="BA271" s="185"/>
      <c r="BB271" s="185"/>
    </row>
    <row r="272" spans="1:54" ht="35.25" hidden="1" customHeight="1" x14ac:dyDescent="0.2">
      <c r="A272" s="5"/>
      <c r="B272" s="7"/>
      <c r="C272" s="212" t="s">
        <v>750</v>
      </c>
      <c r="D272" s="86"/>
      <c r="E272" s="84"/>
      <c r="F272" s="51" t="s">
        <v>420</v>
      </c>
      <c r="G272" s="495">
        <v>2012</v>
      </c>
      <c r="H272" s="184" t="s">
        <v>752</v>
      </c>
      <c r="I272" s="51" t="s">
        <v>410</v>
      </c>
      <c r="J272" s="140"/>
      <c r="K272" s="83"/>
      <c r="L272" s="140"/>
      <c r="M272" s="30" t="s">
        <v>81</v>
      </c>
      <c r="N272" s="96">
        <v>483226415</v>
      </c>
      <c r="O272" s="185"/>
      <c r="P272" s="4"/>
      <c r="Q272" s="4"/>
      <c r="R272" s="10"/>
      <c r="S272" s="4"/>
      <c r="T272" s="4"/>
      <c r="U272" s="4"/>
      <c r="V272" s="4"/>
      <c r="W272" s="4"/>
      <c r="X272" s="84" t="s">
        <v>418</v>
      </c>
      <c r="Y272" s="84" t="s">
        <v>419</v>
      </c>
      <c r="Z272" s="51" t="s">
        <v>420</v>
      </c>
      <c r="AA272" s="51"/>
      <c r="AB272" s="51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51" t="s">
        <v>420</v>
      </c>
      <c r="AO272" s="30" t="s">
        <v>81</v>
      </c>
      <c r="AP272" s="495">
        <v>2012</v>
      </c>
      <c r="AQ272" s="14"/>
      <c r="AR272" s="14"/>
      <c r="AS272" s="14"/>
      <c r="AT272" s="96">
        <v>483226415</v>
      </c>
      <c r="AU272" s="188" t="s">
        <v>421</v>
      </c>
      <c r="AV272" s="185"/>
      <c r="AW272" s="184" t="s">
        <v>753</v>
      </c>
      <c r="AX272" s="184" t="s">
        <v>752</v>
      </c>
      <c r="AY272" s="185"/>
      <c r="AZ272" s="188"/>
      <c r="BA272" s="185"/>
      <c r="BB272" s="185"/>
    </row>
    <row r="273" spans="1:54" hidden="1" x14ac:dyDescent="0.2">
      <c r="A273" s="5"/>
      <c r="B273" s="7"/>
      <c r="C273" s="78"/>
      <c r="D273" s="86"/>
      <c r="E273" s="84"/>
      <c r="F273" s="51"/>
      <c r="G273" s="495"/>
      <c r="H273" s="186"/>
      <c r="I273" s="51"/>
      <c r="J273" s="140"/>
      <c r="K273" s="83"/>
      <c r="L273" s="140"/>
      <c r="M273" s="49"/>
      <c r="N273" s="96"/>
      <c r="O273" s="185"/>
      <c r="P273" s="4"/>
      <c r="Q273" s="4"/>
      <c r="R273" s="10"/>
      <c r="S273" s="4"/>
      <c r="T273" s="4"/>
      <c r="U273" s="4"/>
      <c r="V273" s="4"/>
      <c r="W273" s="4"/>
      <c r="X273" s="84"/>
      <c r="Y273" s="84"/>
      <c r="Z273" s="84"/>
      <c r="AA273" s="51"/>
      <c r="AB273" s="51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51"/>
      <c r="AO273" s="49"/>
      <c r="AP273" s="495"/>
      <c r="AQ273" s="14"/>
      <c r="AR273" s="14"/>
      <c r="AS273" s="14"/>
      <c r="AT273" s="96"/>
      <c r="AU273" s="188"/>
      <c r="AV273" s="185"/>
      <c r="AW273" s="184"/>
      <c r="AX273" s="186"/>
      <c r="AY273" s="185"/>
      <c r="AZ273" s="188"/>
      <c r="BA273" s="185"/>
      <c r="BB273" s="185"/>
    </row>
    <row r="274" spans="1:54" hidden="1" x14ac:dyDescent="0.2">
      <c r="A274" s="5"/>
      <c r="B274" s="7"/>
      <c r="C274" s="7"/>
      <c r="D274" s="119"/>
      <c r="E274" s="7"/>
      <c r="F274" s="7"/>
      <c r="G274" s="13"/>
      <c r="H274" s="7"/>
      <c r="I274" s="7"/>
      <c r="J274" s="7"/>
      <c r="K274" s="7"/>
      <c r="L274" s="7"/>
      <c r="M274" s="13"/>
      <c r="N274" s="13"/>
      <c r="O274" s="7"/>
      <c r="P274" s="7"/>
      <c r="Q274" s="7"/>
      <c r="R274" s="119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4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13"/>
      <c r="AP274" s="13"/>
      <c r="AQ274" s="13"/>
      <c r="AR274" s="13"/>
      <c r="AS274" s="13"/>
      <c r="AT274" s="13"/>
      <c r="AU274" s="119"/>
      <c r="AV274" s="7"/>
      <c r="AW274" s="119"/>
      <c r="AX274" s="7"/>
      <c r="AY274" s="7"/>
      <c r="AZ274" s="7"/>
      <c r="BA274" s="7"/>
      <c r="BB274" s="7"/>
    </row>
    <row r="275" spans="1:54" ht="16" hidden="1" x14ac:dyDescent="0.2">
      <c r="A275" s="5" t="s">
        <v>541</v>
      </c>
      <c r="B275" s="8" t="s">
        <v>542</v>
      </c>
      <c r="C275" s="7"/>
      <c r="D275" s="119"/>
      <c r="E275" s="7"/>
      <c r="F275" s="7"/>
      <c r="G275" s="13"/>
      <c r="H275" s="7"/>
      <c r="I275" s="7"/>
      <c r="J275" s="7"/>
      <c r="K275" s="7"/>
      <c r="L275" s="7"/>
      <c r="M275" s="13"/>
      <c r="N275" s="13"/>
      <c r="O275" s="7"/>
      <c r="P275" s="7"/>
      <c r="Q275" s="7"/>
      <c r="R275" s="119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13"/>
      <c r="AP275" s="13"/>
      <c r="AQ275" s="13"/>
      <c r="AR275" s="13"/>
      <c r="AS275" s="13"/>
      <c r="AT275" s="13"/>
      <c r="AU275" s="119"/>
      <c r="AV275" s="7"/>
      <c r="AW275" s="119"/>
      <c r="AX275" s="7"/>
      <c r="AY275" s="7"/>
      <c r="AZ275" s="7"/>
      <c r="BA275" s="7"/>
      <c r="BB275" s="7"/>
    </row>
    <row r="276" spans="1:54" ht="16" hidden="1" x14ac:dyDescent="0.2">
      <c r="A276" s="5"/>
      <c r="B276" s="7" t="s">
        <v>407</v>
      </c>
      <c r="C276" s="86" t="s">
        <v>72</v>
      </c>
      <c r="D276" s="86" t="s">
        <v>72</v>
      </c>
      <c r="E276" s="86" t="s">
        <v>72</v>
      </c>
      <c r="F276" s="86" t="s">
        <v>72</v>
      </c>
      <c r="G276" s="132" t="s">
        <v>72</v>
      </c>
      <c r="H276" s="86" t="s">
        <v>72</v>
      </c>
      <c r="I276" s="86" t="s">
        <v>72</v>
      </c>
      <c r="J276" s="86" t="s">
        <v>72</v>
      </c>
      <c r="K276" s="86" t="s">
        <v>72</v>
      </c>
      <c r="L276" s="86" t="s">
        <v>72</v>
      </c>
      <c r="M276" s="132" t="s">
        <v>72</v>
      </c>
      <c r="N276" s="132" t="s">
        <v>72</v>
      </c>
      <c r="O276" s="86" t="s">
        <v>72</v>
      </c>
      <c r="P276" s="86" t="s">
        <v>72</v>
      </c>
      <c r="Q276" s="86" t="s">
        <v>72</v>
      </c>
      <c r="R276" s="86" t="s">
        <v>72</v>
      </c>
      <c r="S276" s="86" t="s">
        <v>72</v>
      </c>
      <c r="T276" s="86" t="s">
        <v>72</v>
      </c>
      <c r="U276" s="86" t="s">
        <v>72</v>
      </c>
      <c r="V276" s="86" t="s">
        <v>72</v>
      </c>
      <c r="W276" s="86" t="s">
        <v>72</v>
      </c>
      <c r="X276" s="86" t="s">
        <v>72</v>
      </c>
      <c r="Y276" s="86" t="s">
        <v>72</v>
      </c>
      <c r="Z276" s="86" t="s">
        <v>72</v>
      </c>
      <c r="AA276" s="86" t="s">
        <v>72</v>
      </c>
      <c r="AB276" s="86" t="s">
        <v>72</v>
      </c>
      <c r="AC276" s="86" t="s">
        <v>72</v>
      </c>
      <c r="AD276" s="86" t="s">
        <v>72</v>
      </c>
      <c r="AE276" s="86" t="s">
        <v>72</v>
      </c>
      <c r="AF276" s="86" t="s">
        <v>72</v>
      </c>
      <c r="AG276" s="86" t="s">
        <v>72</v>
      </c>
      <c r="AH276" s="86" t="s">
        <v>72</v>
      </c>
      <c r="AI276" s="86" t="s">
        <v>72</v>
      </c>
      <c r="AJ276" s="86" t="s">
        <v>72</v>
      </c>
      <c r="AK276" s="86" t="s">
        <v>72</v>
      </c>
      <c r="AL276" s="86" t="s">
        <v>72</v>
      </c>
      <c r="AM276" s="86" t="s">
        <v>72</v>
      </c>
      <c r="AN276" s="86" t="s">
        <v>72</v>
      </c>
      <c r="AO276" s="132" t="s">
        <v>72</v>
      </c>
      <c r="AP276" s="132" t="s">
        <v>72</v>
      </c>
      <c r="AQ276" s="132" t="s">
        <v>72</v>
      </c>
      <c r="AR276" s="132" t="s">
        <v>72</v>
      </c>
      <c r="AS276" s="132" t="s">
        <v>72</v>
      </c>
      <c r="AT276" s="132" t="s">
        <v>72</v>
      </c>
      <c r="AU276" s="86" t="s">
        <v>72</v>
      </c>
      <c r="AV276" s="86" t="s">
        <v>72</v>
      </c>
      <c r="AW276" s="86" t="s">
        <v>72</v>
      </c>
      <c r="AX276" s="86" t="s">
        <v>72</v>
      </c>
      <c r="AY276" s="86" t="s">
        <v>72</v>
      </c>
      <c r="AZ276" s="86" t="s">
        <v>72</v>
      </c>
      <c r="BA276" s="86" t="s">
        <v>72</v>
      </c>
      <c r="BB276" s="86" t="s">
        <v>72</v>
      </c>
    </row>
    <row r="277" spans="1:54" hidden="1" x14ac:dyDescent="0.2">
      <c r="A277" s="5"/>
      <c r="B277" s="8"/>
      <c r="C277" s="4"/>
      <c r="D277" s="10"/>
      <c r="E277" s="4"/>
      <c r="F277" s="4"/>
      <c r="G277" s="14"/>
      <c r="H277" s="4"/>
      <c r="I277" s="4"/>
      <c r="J277" s="4"/>
      <c r="K277" s="4"/>
      <c r="L277" s="4"/>
      <c r="M277" s="14"/>
      <c r="N277" s="14"/>
      <c r="O277" s="4"/>
      <c r="P277" s="4"/>
      <c r="Q277" s="4"/>
      <c r="R277" s="10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14"/>
      <c r="AP277" s="14"/>
      <c r="AQ277" s="14"/>
      <c r="AR277" s="14"/>
      <c r="AS277" s="14"/>
      <c r="AT277" s="14"/>
      <c r="AU277" s="10"/>
      <c r="AV277" s="4"/>
      <c r="AW277" s="10"/>
      <c r="AX277" s="4"/>
      <c r="AY277" s="4"/>
      <c r="AZ277" s="4"/>
      <c r="BA277" s="4"/>
      <c r="BB277" s="4"/>
    </row>
    <row r="278" spans="1:54" ht="16" hidden="1" x14ac:dyDescent="0.2">
      <c r="A278" s="5" t="s">
        <v>543</v>
      </c>
      <c r="B278" s="9" t="s">
        <v>544</v>
      </c>
      <c r="C278" s="4"/>
      <c r="D278" s="10"/>
      <c r="E278" s="4"/>
      <c r="F278" s="4"/>
      <c r="G278" s="14"/>
      <c r="H278" s="4"/>
      <c r="I278" s="4"/>
      <c r="J278" s="4"/>
      <c r="K278" s="4"/>
      <c r="L278" s="4"/>
      <c r="M278" s="14"/>
      <c r="N278" s="131">
        <f>SUM(N279,N282,N285,N304)</f>
        <v>3102755611.0710354</v>
      </c>
      <c r="O278" s="4"/>
      <c r="P278" s="4"/>
      <c r="Q278" s="4"/>
      <c r="R278" s="10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14"/>
      <c r="AP278" s="14"/>
      <c r="AQ278" s="14"/>
      <c r="AR278" s="14"/>
      <c r="AS278" s="14"/>
      <c r="AT278" s="131">
        <f>SUM(AT279,AT282,AT285,AT304)</f>
        <v>3102755611.0710354</v>
      </c>
      <c r="AU278" s="10"/>
      <c r="AV278" s="4"/>
      <c r="AW278" s="10"/>
      <c r="AX278" s="4"/>
      <c r="AY278" s="4"/>
      <c r="AZ278" s="4"/>
      <c r="BA278" s="4"/>
      <c r="BB278" s="4"/>
    </row>
    <row r="279" spans="1:54" ht="16" hidden="1" x14ac:dyDescent="0.2">
      <c r="A279" s="5" t="s">
        <v>545</v>
      </c>
      <c r="B279" s="8" t="s">
        <v>546</v>
      </c>
      <c r="C279" s="4"/>
      <c r="D279" s="10"/>
      <c r="E279" s="4"/>
      <c r="F279" s="4"/>
      <c r="G279" s="14"/>
      <c r="H279" s="4"/>
      <c r="I279" s="4"/>
      <c r="J279" s="4"/>
      <c r="K279" s="4"/>
      <c r="L279" s="4"/>
      <c r="M279" s="14"/>
      <c r="N279" s="14"/>
      <c r="O279" s="4"/>
      <c r="P279" s="4"/>
      <c r="Q279" s="4"/>
      <c r="R279" s="10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14"/>
      <c r="AP279" s="14"/>
      <c r="AQ279" s="14"/>
      <c r="AR279" s="14"/>
      <c r="AS279" s="14"/>
      <c r="AT279" s="14"/>
      <c r="AU279" s="10"/>
      <c r="AV279" s="4"/>
      <c r="AW279" s="10"/>
      <c r="AX279" s="4"/>
      <c r="AY279" s="4"/>
      <c r="AZ279" s="4"/>
      <c r="BA279" s="4"/>
      <c r="BB279" s="4"/>
    </row>
    <row r="280" spans="1:54" ht="16" hidden="1" x14ac:dyDescent="0.2">
      <c r="A280" s="5"/>
      <c r="B280" s="7" t="s">
        <v>547</v>
      </c>
      <c r="C280" s="86" t="s">
        <v>72</v>
      </c>
      <c r="D280" s="86" t="s">
        <v>72</v>
      </c>
      <c r="E280" s="86" t="s">
        <v>72</v>
      </c>
      <c r="F280" s="86" t="s">
        <v>72</v>
      </c>
      <c r="G280" s="132" t="s">
        <v>72</v>
      </c>
      <c r="H280" s="86" t="s">
        <v>72</v>
      </c>
      <c r="I280" s="86" t="s">
        <v>72</v>
      </c>
      <c r="J280" s="86" t="s">
        <v>72</v>
      </c>
      <c r="K280" s="86" t="s">
        <v>72</v>
      </c>
      <c r="L280" s="86" t="s">
        <v>72</v>
      </c>
      <c r="M280" s="132" t="s">
        <v>72</v>
      </c>
      <c r="N280" s="132" t="s">
        <v>72</v>
      </c>
      <c r="O280" s="86" t="s">
        <v>72</v>
      </c>
      <c r="P280" s="86" t="s">
        <v>72</v>
      </c>
      <c r="Q280" s="86" t="s">
        <v>72</v>
      </c>
      <c r="R280" s="86" t="s">
        <v>72</v>
      </c>
      <c r="S280" s="86" t="s">
        <v>72</v>
      </c>
      <c r="T280" s="86" t="s">
        <v>72</v>
      </c>
      <c r="U280" s="86" t="s">
        <v>72</v>
      </c>
      <c r="V280" s="86" t="s">
        <v>72</v>
      </c>
      <c r="W280" s="86" t="s">
        <v>72</v>
      </c>
      <c r="X280" s="86" t="s">
        <v>72</v>
      </c>
      <c r="Y280" s="86" t="s">
        <v>72</v>
      </c>
      <c r="Z280" s="86" t="s">
        <v>72</v>
      </c>
      <c r="AA280" s="86" t="s">
        <v>72</v>
      </c>
      <c r="AB280" s="86" t="s">
        <v>72</v>
      </c>
      <c r="AC280" s="86" t="s">
        <v>72</v>
      </c>
      <c r="AD280" s="86" t="s">
        <v>72</v>
      </c>
      <c r="AE280" s="86" t="s">
        <v>72</v>
      </c>
      <c r="AF280" s="86" t="s">
        <v>72</v>
      </c>
      <c r="AG280" s="86" t="s">
        <v>72</v>
      </c>
      <c r="AH280" s="86" t="s">
        <v>72</v>
      </c>
      <c r="AI280" s="86" t="s">
        <v>72</v>
      </c>
      <c r="AJ280" s="86" t="s">
        <v>72</v>
      </c>
      <c r="AK280" s="86" t="s">
        <v>72</v>
      </c>
      <c r="AL280" s="86" t="s">
        <v>72</v>
      </c>
      <c r="AM280" s="86" t="s">
        <v>72</v>
      </c>
      <c r="AN280" s="86" t="s">
        <v>72</v>
      </c>
      <c r="AO280" s="132" t="s">
        <v>72</v>
      </c>
      <c r="AP280" s="132" t="s">
        <v>72</v>
      </c>
      <c r="AQ280" s="132" t="s">
        <v>72</v>
      </c>
      <c r="AR280" s="132" t="s">
        <v>72</v>
      </c>
      <c r="AS280" s="132" t="s">
        <v>72</v>
      </c>
      <c r="AT280" s="132" t="s">
        <v>72</v>
      </c>
      <c r="AU280" s="86" t="s">
        <v>72</v>
      </c>
      <c r="AV280" s="86" t="s">
        <v>72</v>
      </c>
      <c r="AW280" s="86" t="s">
        <v>72</v>
      </c>
      <c r="AX280" s="86" t="s">
        <v>72</v>
      </c>
      <c r="AY280" s="86" t="s">
        <v>72</v>
      </c>
      <c r="AZ280" s="86" t="s">
        <v>72</v>
      </c>
      <c r="BA280" s="86" t="s">
        <v>72</v>
      </c>
      <c r="BB280" s="86" t="s">
        <v>72</v>
      </c>
    </row>
    <row r="281" spans="1:54" hidden="1" x14ac:dyDescent="0.2">
      <c r="A281" s="5"/>
      <c r="B281" s="8"/>
      <c r="C281" s="7"/>
      <c r="D281" s="119"/>
      <c r="E281" s="7"/>
      <c r="F281" s="7"/>
      <c r="G281" s="13"/>
      <c r="H281" s="7"/>
      <c r="I281" s="7"/>
      <c r="J281" s="7"/>
      <c r="K281" s="7"/>
      <c r="L281" s="7"/>
      <c r="M281" s="13"/>
      <c r="N281" s="13"/>
      <c r="O281" s="7"/>
      <c r="P281" s="86"/>
      <c r="Q281" s="86"/>
      <c r="R281" s="86"/>
      <c r="S281" s="86"/>
      <c r="T281" s="86"/>
      <c r="U281" s="86"/>
      <c r="V281" s="86"/>
      <c r="W281" s="86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13"/>
      <c r="AP281" s="13"/>
      <c r="AQ281" s="13"/>
      <c r="AR281" s="13"/>
      <c r="AS281" s="13"/>
      <c r="AT281" s="13"/>
      <c r="AU281" s="119"/>
      <c r="AV281" s="7"/>
      <c r="AW281" s="119"/>
      <c r="AX281" s="7"/>
      <c r="AY281" s="7"/>
      <c r="AZ281" s="7"/>
      <c r="BA281" s="7"/>
      <c r="BB281" s="7"/>
    </row>
    <row r="282" spans="1:54" ht="16" hidden="1" x14ac:dyDescent="0.2">
      <c r="A282" s="5" t="s">
        <v>548</v>
      </c>
      <c r="B282" s="8" t="s">
        <v>549</v>
      </c>
      <c r="C282" s="7"/>
      <c r="D282" s="119"/>
      <c r="E282" s="7"/>
      <c r="F282" s="7"/>
      <c r="G282" s="13"/>
      <c r="H282" s="7"/>
      <c r="I282" s="7"/>
      <c r="J282" s="7"/>
      <c r="K282" s="7"/>
      <c r="L282" s="7"/>
      <c r="M282" s="13"/>
      <c r="N282" s="13"/>
      <c r="O282" s="7"/>
      <c r="P282" s="7"/>
      <c r="Q282" s="7"/>
      <c r="R282" s="119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13"/>
      <c r="AP282" s="13"/>
      <c r="AQ282" s="13"/>
      <c r="AR282" s="13"/>
      <c r="AS282" s="13"/>
      <c r="AT282" s="13"/>
      <c r="AU282" s="119"/>
      <c r="AV282" s="7"/>
      <c r="AW282" s="119"/>
      <c r="AX282" s="7"/>
      <c r="AY282" s="7"/>
      <c r="AZ282" s="7"/>
      <c r="BA282" s="7"/>
      <c r="BB282" s="7"/>
    </row>
    <row r="283" spans="1:54" ht="16" hidden="1" x14ac:dyDescent="0.2">
      <c r="A283" s="5"/>
      <c r="B283" s="7" t="s">
        <v>547</v>
      </c>
      <c r="C283" s="86" t="s">
        <v>72</v>
      </c>
      <c r="D283" s="86" t="s">
        <v>72</v>
      </c>
      <c r="E283" s="86" t="s">
        <v>72</v>
      </c>
      <c r="F283" s="86" t="s">
        <v>72</v>
      </c>
      <c r="G283" s="132" t="s">
        <v>72</v>
      </c>
      <c r="H283" s="86" t="s">
        <v>72</v>
      </c>
      <c r="I283" s="86" t="s">
        <v>72</v>
      </c>
      <c r="J283" s="86" t="s">
        <v>72</v>
      </c>
      <c r="K283" s="86" t="s">
        <v>72</v>
      </c>
      <c r="L283" s="86" t="s">
        <v>72</v>
      </c>
      <c r="M283" s="132" t="s">
        <v>72</v>
      </c>
      <c r="N283" s="132" t="s">
        <v>72</v>
      </c>
      <c r="O283" s="86" t="s">
        <v>72</v>
      </c>
      <c r="P283" s="86" t="s">
        <v>72</v>
      </c>
      <c r="Q283" s="86" t="s">
        <v>72</v>
      </c>
      <c r="R283" s="86" t="s">
        <v>72</v>
      </c>
      <c r="S283" s="86" t="s">
        <v>72</v>
      </c>
      <c r="T283" s="86" t="s">
        <v>72</v>
      </c>
      <c r="U283" s="86" t="s">
        <v>72</v>
      </c>
      <c r="V283" s="86" t="s">
        <v>72</v>
      </c>
      <c r="W283" s="86" t="s">
        <v>72</v>
      </c>
      <c r="X283" s="86" t="s">
        <v>72</v>
      </c>
      <c r="Y283" s="86" t="s">
        <v>72</v>
      </c>
      <c r="Z283" s="86" t="s">
        <v>72</v>
      </c>
      <c r="AA283" s="86" t="s">
        <v>72</v>
      </c>
      <c r="AB283" s="86" t="s">
        <v>72</v>
      </c>
      <c r="AC283" s="86" t="s">
        <v>72</v>
      </c>
      <c r="AD283" s="86" t="s">
        <v>72</v>
      </c>
      <c r="AE283" s="86" t="s">
        <v>72</v>
      </c>
      <c r="AF283" s="86" t="s">
        <v>72</v>
      </c>
      <c r="AG283" s="86" t="s">
        <v>72</v>
      </c>
      <c r="AH283" s="86" t="s">
        <v>72</v>
      </c>
      <c r="AI283" s="86" t="s">
        <v>72</v>
      </c>
      <c r="AJ283" s="86" t="s">
        <v>72</v>
      </c>
      <c r="AK283" s="86" t="s">
        <v>72</v>
      </c>
      <c r="AL283" s="86" t="s">
        <v>72</v>
      </c>
      <c r="AM283" s="86" t="s">
        <v>72</v>
      </c>
      <c r="AN283" s="86" t="s">
        <v>72</v>
      </c>
      <c r="AO283" s="132" t="s">
        <v>72</v>
      </c>
      <c r="AP283" s="132" t="s">
        <v>72</v>
      </c>
      <c r="AQ283" s="132" t="s">
        <v>72</v>
      </c>
      <c r="AR283" s="132" t="s">
        <v>72</v>
      </c>
      <c r="AS283" s="132" t="s">
        <v>72</v>
      </c>
      <c r="AT283" s="132" t="s">
        <v>72</v>
      </c>
      <c r="AU283" s="86" t="s">
        <v>72</v>
      </c>
      <c r="AV283" s="86" t="s">
        <v>72</v>
      </c>
      <c r="AW283" s="86" t="s">
        <v>72</v>
      </c>
      <c r="AX283" s="86" t="s">
        <v>72</v>
      </c>
      <c r="AY283" s="86" t="s">
        <v>72</v>
      </c>
      <c r="AZ283" s="86" t="s">
        <v>72</v>
      </c>
      <c r="BA283" s="86" t="s">
        <v>72</v>
      </c>
      <c r="BB283" s="86" t="s">
        <v>72</v>
      </c>
    </row>
    <row r="284" spans="1:54" hidden="1" x14ac:dyDescent="0.2">
      <c r="A284" s="5"/>
      <c r="B284" s="8"/>
      <c r="C284" s="8"/>
      <c r="D284" s="123"/>
      <c r="E284" s="8"/>
      <c r="F284" s="8"/>
      <c r="G284" s="133"/>
      <c r="H284" s="8"/>
      <c r="I284" s="8"/>
      <c r="J284" s="8"/>
      <c r="K284" s="8"/>
      <c r="L284" s="8"/>
      <c r="M284" s="133"/>
      <c r="N284" s="133"/>
      <c r="O284" s="8"/>
      <c r="P284" s="8"/>
      <c r="Q284" s="8"/>
      <c r="R284" s="123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133"/>
      <c r="AP284" s="133"/>
      <c r="AQ284" s="133"/>
      <c r="AR284" s="133"/>
      <c r="AS284" s="133"/>
      <c r="AT284" s="133"/>
      <c r="AU284" s="123"/>
      <c r="AV284" s="8"/>
      <c r="AW284" s="123"/>
      <c r="AX284" s="8"/>
      <c r="AY284" s="8"/>
      <c r="AZ284" s="8"/>
      <c r="BA284" s="8"/>
      <c r="BB284" s="8"/>
    </row>
    <row r="285" spans="1:54" ht="24" hidden="1" customHeight="1" x14ac:dyDescent="0.2">
      <c r="A285" s="5" t="s">
        <v>550</v>
      </c>
      <c r="B285" s="8" t="s">
        <v>551</v>
      </c>
      <c r="C285" s="8"/>
      <c r="D285" s="123"/>
      <c r="E285" s="8"/>
      <c r="F285" s="8"/>
      <c r="G285" s="133"/>
      <c r="H285" s="8"/>
      <c r="I285" s="8"/>
      <c r="J285" s="8"/>
      <c r="K285" s="8"/>
      <c r="L285" s="8"/>
      <c r="M285" s="133"/>
      <c r="N285" s="223">
        <f>SUM(N286:N302)</f>
        <v>1606123062.9572918</v>
      </c>
      <c r="O285" s="8"/>
      <c r="P285" s="8"/>
      <c r="Q285" s="8"/>
      <c r="R285" s="123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133"/>
      <c r="AP285" s="133"/>
      <c r="AQ285" s="133"/>
      <c r="AR285" s="133"/>
      <c r="AS285" s="133"/>
      <c r="AT285" s="223">
        <f>SUM(AT286:AT302)</f>
        <v>1606123062.9572918</v>
      </c>
      <c r="AU285" s="123"/>
      <c r="AV285" s="8"/>
      <c r="AW285" s="123"/>
      <c r="AX285" s="8"/>
      <c r="AY285" s="8"/>
      <c r="AZ285" s="8"/>
      <c r="BA285" s="8"/>
      <c r="BB285" s="8"/>
    </row>
    <row r="286" spans="1:54" ht="16" hidden="1" x14ac:dyDescent="0.2">
      <c r="A286" s="5"/>
      <c r="B286" s="7" t="s">
        <v>547</v>
      </c>
      <c r="C286" s="22" t="s">
        <v>552</v>
      </c>
      <c r="D286" s="100" t="s">
        <v>553</v>
      </c>
      <c r="E286" s="100" t="s">
        <v>554</v>
      </c>
      <c r="F286" s="4"/>
      <c r="G286" s="30">
        <v>2007</v>
      </c>
      <c r="H286" s="159" t="s">
        <v>683</v>
      </c>
      <c r="I286" s="30"/>
      <c r="J286" s="140"/>
      <c r="K286" s="140"/>
      <c r="L286" s="140"/>
      <c r="M286" s="30" t="s">
        <v>81</v>
      </c>
      <c r="N286" s="53">
        <v>542147500</v>
      </c>
      <c r="O286" s="170" t="s">
        <v>72</v>
      </c>
      <c r="P286" s="86" t="s">
        <v>72</v>
      </c>
      <c r="Q286" s="86" t="s">
        <v>72</v>
      </c>
      <c r="R286" s="86" t="s">
        <v>72</v>
      </c>
      <c r="S286" s="86" t="s">
        <v>72</v>
      </c>
      <c r="T286" s="86" t="s">
        <v>72</v>
      </c>
      <c r="U286" s="86" t="s">
        <v>72</v>
      </c>
      <c r="V286" s="86" t="s">
        <v>72</v>
      </c>
      <c r="W286" s="86" t="s">
        <v>72</v>
      </c>
      <c r="X286" s="159"/>
      <c r="Y286" s="159"/>
      <c r="Z286" s="4"/>
      <c r="AA286" s="159"/>
      <c r="AB286" s="159"/>
      <c r="AC286" s="159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0" t="s">
        <v>81</v>
      </c>
      <c r="AP286" s="30">
        <v>2007</v>
      </c>
      <c r="AQ286" s="14"/>
      <c r="AR286" s="14"/>
      <c r="AS286" s="14"/>
      <c r="AT286" s="53">
        <v>542147500</v>
      </c>
      <c r="AU286" s="169" t="s">
        <v>421</v>
      </c>
      <c r="AV286" s="170" t="s">
        <v>72</v>
      </c>
      <c r="AW286" s="169" t="s">
        <v>652</v>
      </c>
      <c r="AX286" s="159" t="s">
        <v>683</v>
      </c>
      <c r="AY286" s="170" t="s">
        <v>72</v>
      </c>
      <c r="AZ286" s="22" t="s">
        <v>509</v>
      </c>
      <c r="BA286" s="8"/>
      <c r="BB286" s="8"/>
    </row>
    <row r="287" spans="1:54" ht="16" hidden="1" x14ac:dyDescent="0.2">
      <c r="A287" s="5"/>
      <c r="B287" s="7"/>
      <c r="C287" s="22" t="s">
        <v>555</v>
      </c>
      <c r="D287" s="30"/>
      <c r="E287" s="30"/>
      <c r="F287" s="4"/>
      <c r="G287" s="30">
        <v>2007</v>
      </c>
      <c r="H287" s="159" t="s">
        <v>683</v>
      </c>
      <c r="I287" s="100" t="s">
        <v>74</v>
      </c>
      <c r="J287" s="140"/>
      <c r="K287" s="140"/>
      <c r="L287" s="140"/>
      <c r="M287" s="30" t="s">
        <v>81</v>
      </c>
      <c r="N287" s="53">
        <v>113138009.09090909</v>
      </c>
      <c r="O287" s="170" t="s">
        <v>72</v>
      </c>
      <c r="P287" s="86" t="s">
        <v>72</v>
      </c>
      <c r="Q287" s="86" t="s">
        <v>72</v>
      </c>
      <c r="R287" s="86" t="s">
        <v>72</v>
      </c>
      <c r="S287" s="86" t="s">
        <v>72</v>
      </c>
      <c r="T287" s="86" t="s">
        <v>72</v>
      </c>
      <c r="U287" s="86" t="s">
        <v>72</v>
      </c>
      <c r="V287" s="86" t="s">
        <v>72</v>
      </c>
      <c r="W287" s="86" t="s">
        <v>72</v>
      </c>
      <c r="X287" s="159"/>
      <c r="Y287" s="159"/>
      <c r="Z287" s="4"/>
      <c r="AA287" s="159"/>
      <c r="AB287" s="159"/>
      <c r="AC287" s="159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0" t="s">
        <v>81</v>
      </c>
      <c r="AP287" s="30">
        <v>2007</v>
      </c>
      <c r="AQ287" s="14"/>
      <c r="AR287" s="14"/>
      <c r="AS287" s="14"/>
      <c r="AT287" s="53">
        <v>113138009.09090909</v>
      </c>
      <c r="AU287" s="169" t="s">
        <v>421</v>
      </c>
      <c r="AV287" s="170" t="s">
        <v>72</v>
      </c>
      <c r="AW287" s="169" t="s">
        <v>652</v>
      </c>
      <c r="AX287" s="159" t="s">
        <v>683</v>
      </c>
      <c r="AY287" s="170" t="s">
        <v>72</v>
      </c>
      <c r="AZ287" s="22" t="s">
        <v>509</v>
      </c>
      <c r="BA287" s="8"/>
      <c r="BB287" s="8"/>
    </row>
    <row r="288" spans="1:54" ht="16" hidden="1" x14ac:dyDescent="0.2">
      <c r="A288" s="5"/>
      <c r="B288" s="7"/>
      <c r="C288" s="22" t="s">
        <v>556</v>
      </c>
      <c r="D288" s="107"/>
      <c r="E288" s="30" t="s">
        <v>557</v>
      </c>
      <c r="F288" s="4"/>
      <c r="G288" s="30">
        <v>2007</v>
      </c>
      <c r="H288" s="159" t="s">
        <v>683</v>
      </c>
      <c r="I288" s="100" t="s">
        <v>74</v>
      </c>
      <c r="J288" s="140"/>
      <c r="K288" s="140"/>
      <c r="L288" s="140"/>
      <c r="M288" s="30" t="s">
        <v>81</v>
      </c>
      <c r="N288" s="53">
        <v>92177409</v>
      </c>
      <c r="O288" s="170" t="s">
        <v>72</v>
      </c>
      <c r="P288" s="86" t="s">
        <v>72</v>
      </c>
      <c r="Q288" s="86" t="s">
        <v>72</v>
      </c>
      <c r="R288" s="86" t="s">
        <v>72</v>
      </c>
      <c r="S288" s="86" t="s">
        <v>72</v>
      </c>
      <c r="T288" s="86" t="s">
        <v>72</v>
      </c>
      <c r="U288" s="86" t="s">
        <v>72</v>
      </c>
      <c r="V288" s="86" t="s">
        <v>72</v>
      </c>
      <c r="W288" s="86" t="s">
        <v>72</v>
      </c>
      <c r="X288" s="159"/>
      <c r="Y288" s="159"/>
      <c r="Z288" s="4"/>
      <c r="AA288" s="159"/>
      <c r="AB288" s="159"/>
      <c r="AC288" s="159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0" t="s">
        <v>81</v>
      </c>
      <c r="AP288" s="30">
        <v>2007</v>
      </c>
      <c r="AQ288" s="14"/>
      <c r="AR288" s="14"/>
      <c r="AS288" s="14"/>
      <c r="AT288" s="53">
        <v>92177409</v>
      </c>
      <c r="AU288" s="169" t="s">
        <v>421</v>
      </c>
      <c r="AV288" s="170" t="s">
        <v>72</v>
      </c>
      <c r="AW288" s="169" t="s">
        <v>652</v>
      </c>
      <c r="AX288" s="159" t="s">
        <v>683</v>
      </c>
      <c r="AY288" s="170" t="s">
        <v>72</v>
      </c>
      <c r="AZ288" s="22" t="s">
        <v>509</v>
      </c>
      <c r="BA288" s="8"/>
      <c r="BB288" s="8"/>
    </row>
    <row r="289" spans="1:54" ht="32" hidden="1" x14ac:dyDescent="0.2">
      <c r="A289" s="5"/>
      <c r="B289" s="7"/>
      <c r="C289" s="22" t="s">
        <v>552</v>
      </c>
      <c r="D289" s="107" t="s">
        <v>553</v>
      </c>
      <c r="E289" s="27" t="s">
        <v>179</v>
      </c>
      <c r="F289" s="4"/>
      <c r="G289" s="30">
        <v>2008</v>
      </c>
      <c r="H289" s="159" t="s">
        <v>683</v>
      </c>
      <c r="I289" s="100" t="s">
        <v>74</v>
      </c>
      <c r="J289" s="140"/>
      <c r="K289" s="140"/>
      <c r="L289" s="140"/>
      <c r="M289" s="30" t="s">
        <v>81</v>
      </c>
      <c r="N289" s="53">
        <v>49417722.060921095</v>
      </c>
      <c r="O289" s="170" t="s">
        <v>72</v>
      </c>
      <c r="P289" s="86" t="s">
        <v>72</v>
      </c>
      <c r="Q289" s="86" t="s">
        <v>72</v>
      </c>
      <c r="R289" s="86" t="s">
        <v>72</v>
      </c>
      <c r="S289" s="86" t="s">
        <v>72</v>
      </c>
      <c r="T289" s="86" t="s">
        <v>72</v>
      </c>
      <c r="U289" s="86" t="s">
        <v>72</v>
      </c>
      <c r="V289" s="86" t="s">
        <v>72</v>
      </c>
      <c r="W289" s="86" t="s">
        <v>72</v>
      </c>
      <c r="X289" s="159"/>
      <c r="Y289" s="159"/>
      <c r="Z289" s="4"/>
      <c r="AA289" s="159"/>
      <c r="AB289" s="159"/>
      <c r="AC289" s="159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0" t="s">
        <v>81</v>
      </c>
      <c r="AP289" s="30">
        <v>2008</v>
      </c>
      <c r="AQ289" s="14"/>
      <c r="AR289" s="14"/>
      <c r="AS289" s="14"/>
      <c r="AT289" s="53">
        <v>49417722.060921095</v>
      </c>
      <c r="AU289" s="169" t="s">
        <v>421</v>
      </c>
      <c r="AV289" s="170" t="s">
        <v>72</v>
      </c>
      <c r="AW289" s="169" t="s">
        <v>652</v>
      </c>
      <c r="AX289" s="159" t="s">
        <v>683</v>
      </c>
      <c r="AY289" s="170" t="s">
        <v>72</v>
      </c>
      <c r="AZ289" s="160" t="s">
        <v>558</v>
      </c>
      <c r="BA289" s="8"/>
      <c r="BB289" s="8"/>
    </row>
    <row r="290" spans="1:54" ht="16" hidden="1" x14ac:dyDescent="0.2">
      <c r="A290" s="5"/>
      <c r="B290" s="7"/>
      <c r="C290" s="22" t="s">
        <v>552</v>
      </c>
      <c r="D290" s="107" t="s">
        <v>553</v>
      </c>
      <c r="E290" s="27" t="s">
        <v>559</v>
      </c>
      <c r="F290" s="4"/>
      <c r="G290" s="30">
        <v>2008</v>
      </c>
      <c r="H290" s="159" t="s">
        <v>683</v>
      </c>
      <c r="I290" s="100" t="s">
        <v>74</v>
      </c>
      <c r="J290" s="140"/>
      <c r="K290" s="140"/>
      <c r="L290" s="140"/>
      <c r="M290" s="30" t="s">
        <v>81</v>
      </c>
      <c r="N290" s="53">
        <v>31925375</v>
      </c>
      <c r="O290" s="170" t="s">
        <v>72</v>
      </c>
      <c r="P290" s="86" t="s">
        <v>72</v>
      </c>
      <c r="Q290" s="86" t="s">
        <v>72</v>
      </c>
      <c r="R290" s="86" t="s">
        <v>72</v>
      </c>
      <c r="S290" s="86" t="s">
        <v>72</v>
      </c>
      <c r="T290" s="86" t="s">
        <v>72</v>
      </c>
      <c r="U290" s="86" t="s">
        <v>72</v>
      </c>
      <c r="V290" s="86" t="s">
        <v>72</v>
      </c>
      <c r="W290" s="86" t="s">
        <v>72</v>
      </c>
      <c r="X290" s="159"/>
      <c r="Y290" s="159"/>
      <c r="Z290" s="4"/>
      <c r="AA290" s="159"/>
      <c r="AB290" s="159"/>
      <c r="AC290" s="159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0" t="s">
        <v>81</v>
      </c>
      <c r="AP290" s="30">
        <v>2008</v>
      </c>
      <c r="AQ290" s="14"/>
      <c r="AR290" s="14"/>
      <c r="AS290" s="14"/>
      <c r="AT290" s="53">
        <v>31925375</v>
      </c>
      <c r="AU290" s="169" t="s">
        <v>421</v>
      </c>
      <c r="AV290" s="170" t="s">
        <v>72</v>
      </c>
      <c r="AW290" s="169" t="s">
        <v>652</v>
      </c>
      <c r="AX290" s="159" t="s">
        <v>683</v>
      </c>
      <c r="AY290" s="170" t="s">
        <v>72</v>
      </c>
      <c r="AZ290" s="22" t="s">
        <v>560</v>
      </c>
      <c r="BA290" s="8"/>
      <c r="BB290" s="8"/>
    </row>
    <row r="291" spans="1:54" ht="16" hidden="1" x14ac:dyDescent="0.2">
      <c r="A291" s="5"/>
      <c r="B291" s="7"/>
      <c r="C291" s="22" t="s">
        <v>552</v>
      </c>
      <c r="D291" s="107"/>
      <c r="E291" s="27" t="s">
        <v>561</v>
      </c>
      <c r="F291" s="4"/>
      <c r="G291" s="30">
        <v>2008</v>
      </c>
      <c r="H291" s="159" t="s">
        <v>683</v>
      </c>
      <c r="I291" s="30"/>
      <c r="J291" s="140"/>
      <c r="K291" s="140"/>
      <c r="L291" s="140"/>
      <c r="M291" s="30" t="s">
        <v>81</v>
      </c>
      <c r="N291" s="53">
        <v>144990000</v>
      </c>
      <c r="O291" s="170" t="s">
        <v>72</v>
      </c>
      <c r="P291" s="86" t="s">
        <v>72</v>
      </c>
      <c r="Q291" s="86" t="s">
        <v>72</v>
      </c>
      <c r="R291" s="86" t="s">
        <v>72</v>
      </c>
      <c r="S291" s="86" t="s">
        <v>72</v>
      </c>
      <c r="T291" s="86" t="s">
        <v>72</v>
      </c>
      <c r="U291" s="86" t="s">
        <v>72</v>
      </c>
      <c r="V291" s="86" t="s">
        <v>72</v>
      </c>
      <c r="W291" s="86" t="s">
        <v>72</v>
      </c>
      <c r="X291" s="159"/>
      <c r="Y291" s="159"/>
      <c r="Z291" s="4"/>
      <c r="AA291" s="159"/>
      <c r="AB291" s="159"/>
      <c r="AC291" s="159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0" t="s">
        <v>81</v>
      </c>
      <c r="AP291" s="30">
        <v>2008</v>
      </c>
      <c r="AQ291" s="14"/>
      <c r="AR291" s="14"/>
      <c r="AS291" s="14"/>
      <c r="AT291" s="53">
        <v>144990000</v>
      </c>
      <c r="AU291" s="169" t="s">
        <v>421</v>
      </c>
      <c r="AV291" s="170" t="s">
        <v>72</v>
      </c>
      <c r="AW291" s="169" t="s">
        <v>652</v>
      </c>
      <c r="AX291" s="159" t="s">
        <v>683</v>
      </c>
      <c r="AY291" s="170" t="s">
        <v>72</v>
      </c>
      <c r="AZ291" s="22" t="s">
        <v>562</v>
      </c>
      <c r="BA291" s="8"/>
      <c r="BB291" s="8"/>
    </row>
    <row r="292" spans="1:54" ht="32" hidden="1" x14ac:dyDescent="0.2">
      <c r="A292" s="5"/>
      <c r="B292" s="7"/>
      <c r="C292" s="110" t="s">
        <v>563</v>
      </c>
      <c r="D292" s="107"/>
      <c r="E292" s="107" t="s">
        <v>559</v>
      </c>
      <c r="F292" s="4"/>
      <c r="G292" s="30">
        <v>2009</v>
      </c>
      <c r="H292" s="159" t="s">
        <v>683</v>
      </c>
      <c r="I292" s="100" t="s">
        <v>74</v>
      </c>
      <c r="J292" s="140"/>
      <c r="K292" s="140"/>
      <c r="L292" s="140"/>
      <c r="M292" s="30" t="s">
        <v>81</v>
      </c>
      <c r="N292" s="53">
        <v>38452052.409165233</v>
      </c>
      <c r="O292" s="170" t="s">
        <v>72</v>
      </c>
      <c r="P292" s="86" t="s">
        <v>72</v>
      </c>
      <c r="Q292" s="86" t="s">
        <v>72</v>
      </c>
      <c r="R292" s="86" t="s">
        <v>72</v>
      </c>
      <c r="S292" s="86" t="s">
        <v>72</v>
      </c>
      <c r="T292" s="86" t="s">
        <v>72</v>
      </c>
      <c r="U292" s="86" t="s">
        <v>72</v>
      </c>
      <c r="V292" s="86" t="s">
        <v>72</v>
      </c>
      <c r="W292" s="86" t="s">
        <v>72</v>
      </c>
      <c r="X292" s="159"/>
      <c r="Y292" s="159"/>
      <c r="Z292" s="4"/>
      <c r="AA292" s="159"/>
      <c r="AB292" s="159"/>
      <c r="AC292" s="159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0" t="s">
        <v>81</v>
      </c>
      <c r="AP292" s="30">
        <v>2009</v>
      </c>
      <c r="AQ292" s="14"/>
      <c r="AR292" s="14"/>
      <c r="AS292" s="14"/>
      <c r="AT292" s="53">
        <v>38452052.409165233</v>
      </c>
      <c r="AU292" s="169" t="s">
        <v>421</v>
      </c>
      <c r="AV292" s="170" t="s">
        <v>72</v>
      </c>
      <c r="AW292" s="169" t="s">
        <v>652</v>
      </c>
      <c r="AX292" s="159" t="s">
        <v>683</v>
      </c>
      <c r="AY292" s="170" t="s">
        <v>72</v>
      </c>
      <c r="AZ292" s="22" t="s">
        <v>509</v>
      </c>
      <c r="BA292" s="8"/>
      <c r="BB292" s="8"/>
    </row>
    <row r="293" spans="1:54" ht="32" hidden="1" x14ac:dyDescent="0.2">
      <c r="A293" s="5"/>
      <c r="B293" s="7"/>
      <c r="C293" s="110" t="s">
        <v>564</v>
      </c>
      <c r="D293" s="107"/>
      <c r="E293" s="30" t="s">
        <v>559</v>
      </c>
      <c r="F293" s="4"/>
      <c r="G293" s="30">
        <v>2009</v>
      </c>
      <c r="H293" s="159" t="s">
        <v>683</v>
      </c>
      <c r="I293" s="100" t="s">
        <v>74</v>
      </c>
      <c r="J293" s="140"/>
      <c r="K293" s="140"/>
      <c r="L293" s="140"/>
      <c r="M293" s="30" t="s">
        <v>81</v>
      </c>
      <c r="N293" s="53">
        <v>48571013.569471873</v>
      </c>
      <c r="O293" s="170" t="s">
        <v>72</v>
      </c>
      <c r="P293" s="86" t="s">
        <v>72</v>
      </c>
      <c r="Q293" s="86" t="s">
        <v>72</v>
      </c>
      <c r="R293" s="86" t="s">
        <v>72</v>
      </c>
      <c r="S293" s="86" t="s">
        <v>72</v>
      </c>
      <c r="T293" s="86" t="s">
        <v>72</v>
      </c>
      <c r="U293" s="86" t="s">
        <v>72</v>
      </c>
      <c r="V293" s="86" t="s">
        <v>72</v>
      </c>
      <c r="W293" s="86" t="s">
        <v>72</v>
      </c>
      <c r="X293" s="159"/>
      <c r="Y293" s="159"/>
      <c r="Z293" s="4"/>
      <c r="AA293" s="159"/>
      <c r="AB293" s="159"/>
      <c r="AC293" s="159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0" t="s">
        <v>81</v>
      </c>
      <c r="AP293" s="30">
        <v>2009</v>
      </c>
      <c r="AQ293" s="14"/>
      <c r="AR293" s="14"/>
      <c r="AS293" s="14"/>
      <c r="AT293" s="53">
        <v>48571013.569471873</v>
      </c>
      <c r="AU293" s="169" t="s">
        <v>421</v>
      </c>
      <c r="AV293" s="170" t="s">
        <v>72</v>
      </c>
      <c r="AW293" s="169" t="s">
        <v>652</v>
      </c>
      <c r="AX293" s="159" t="s">
        <v>683</v>
      </c>
      <c r="AY293" s="170" t="s">
        <v>72</v>
      </c>
      <c r="AZ293" s="22" t="s">
        <v>509</v>
      </c>
      <c r="BA293" s="8"/>
      <c r="BB293" s="8"/>
    </row>
    <row r="294" spans="1:54" ht="32" hidden="1" x14ac:dyDescent="0.2">
      <c r="A294" s="5"/>
      <c r="B294" s="7"/>
      <c r="C294" s="110" t="s">
        <v>565</v>
      </c>
      <c r="D294" s="107"/>
      <c r="E294" s="30" t="s">
        <v>559</v>
      </c>
      <c r="F294" s="4"/>
      <c r="G294" s="30">
        <v>2009</v>
      </c>
      <c r="H294" s="159" t="s">
        <v>683</v>
      </c>
      <c r="I294" s="100" t="s">
        <v>74</v>
      </c>
      <c r="J294" s="140"/>
      <c r="K294" s="140"/>
      <c r="L294" s="140"/>
      <c r="M294" s="30" t="s">
        <v>81</v>
      </c>
      <c r="N294" s="53">
        <v>37998722.949183494</v>
      </c>
      <c r="O294" s="170" t="s">
        <v>72</v>
      </c>
      <c r="P294" s="86" t="s">
        <v>72</v>
      </c>
      <c r="Q294" s="86" t="s">
        <v>72</v>
      </c>
      <c r="R294" s="86" t="s">
        <v>72</v>
      </c>
      <c r="S294" s="86" t="s">
        <v>72</v>
      </c>
      <c r="T294" s="86" t="s">
        <v>72</v>
      </c>
      <c r="U294" s="86" t="s">
        <v>72</v>
      </c>
      <c r="V294" s="86" t="s">
        <v>72</v>
      </c>
      <c r="W294" s="86" t="s">
        <v>72</v>
      </c>
      <c r="X294" s="159"/>
      <c r="Y294" s="159"/>
      <c r="Z294" s="4"/>
      <c r="AA294" s="159"/>
      <c r="AB294" s="159"/>
      <c r="AC294" s="159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0" t="s">
        <v>81</v>
      </c>
      <c r="AP294" s="30">
        <v>2009</v>
      </c>
      <c r="AQ294" s="14"/>
      <c r="AR294" s="14"/>
      <c r="AS294" s="14"/>
      <c r="AT294" s="53">
        <v>37998722.949183494</v>
      </c>
      <c r="AU294" s="169" t="s">
        <v>421</v>
      </c>
      <c r="AV294" s="170" t="s">
        <v>72</v>
      </c>
      <c r="AW294" s="169" t="s">
        <v>652</v>
      </c>
      <c r="AX294" s="159" t="s">
        <v>683</v>
      </c>
      <c r="AY294" s="170" t="s">
        <v>72</v>
      </c>
      <c r="AZ294" s="22" t="s">
        <v>509</v>
      </c>
      <c r="BA294" s="8"/>
      <c r="BB294" s="8"/>
    </row>
    <row r="295" spans="1:54" ht="32" hidden="1" x14ac:dyDescent="0.2">
      <c r="A295" s="5"/>
      <c r="B295" s="7"/>
      <c r="C295" s="110" t="s">
        <v>566</v>
      </c>
      <c r="D295" s="107"/>
      <c r="E295" s="30" t="s">
        <v>559</v>
      </c>
      <c r="F295" s="4"/>
      <c r="G295" s="30">
        <v>2009</v>
      </c>
      <c r="H295" s="159" t="s">
        <v>683</v>
      </c>
      <c r="I295" s="100" t="s">
        <v>74</v>
      </c>
      <c r="J295" s="140"/>
      <c r="K295" s="140"/>
      <c r="L295" s="140"/>
      <c r="M295" s="30" t="s">
        <v>81</v>
      </c>
      <c r="N295" s="53">
        <v>48424288.632647425</v>
      </c>
      <c r="O295" s="170" t="s">
        <v>72</v>
      </c>
      <c r="P295" s="86" t="s">
        <v>72</v>
      </c>
      <c r="Q295" s="86" t="s">
        <v>72</v>
      </c>
      <c r="R295" s="86" t="s">
        <v>72</v>
      </c>
      <c r="S295" s="86" t="s">
        <v>72</v>
      </c>
      <c r="T295" s="86" t="s">
        <v>72</v>
      </c>
      <c r="U295" s="86" t="s">
        <v>72</v>
      </c>
      <c r="V295" s="86" t="s">
        <v>72</v>
      </c>
      <c r="W295" s="86" t="s">
        <v>72</v>
      </c>
      <c r="X295" s="159"/>
      <c r="Y295" s="159"/>
      <c r="Z295" s="4"/>
      <c r="AA295" s="159"/>
      <c r="AB295" s="159"/>
      <c r="AC295" s="159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0" t="s">
        <v>81</v>
      </c>
      <c r="AP295" s="30">
        <v>2009</v>
      </c>
      <c r="AQ295" s="14"/>
      <c r="AR295" s="14"/>
      <c r="AS295" s="14"/>
      <c r="AT295" s="53">
        <v>48424288.632647425</v>
      </c>
      <c r="AU295" s="169" t="s">
        <v>421</v>
      </c>
      <c r="AV295" s="170" t="s">
        <v>72</v>
      </c>
      <c r="AW295" s="169" t="s">
        <v>652</v>
      </c>
      <c r="AX295" s="159" t="s">
        <v>683</v>
      </c>
      <c r="AY295" s="170" t="s">
        <v>72</v>
      </c>
      <c r="AZ295" s="22" t="s">
        <v>509</v>
      </c>
      <c r="BA295" s="8"/>
      <c r="BB295" s="8"/>
    </row>
    <row r="296" spans="1:54" ht="16" hidden="1" x14ac:dyDescent="0.2">
      <c r="A296" s="5"/>
      <c r="B296" s="7"/>
      <c r="C296" s="163" t="s">
        <v>567</v>
      </c>
      <c r="D296" s="140"/>
      <c r="E296" s="27" t="s">
        <v>331</v>
      </c>
      <c r="F296" s="4"/>
      <c r="G296" s="30">
        <v>2011</v>
      </c>
      <c r="H296" s="159" t="s">
        <v>683</v>
      </c>
      <c r="I296" s="100" t="s">
        <v>74</v>
      </c>
      <c r="J296" s="140"/>
      <c r="K296" s="140"/>
      <c r="L296" s="140"/>
      <c r="M296" s="30" t="s">
        <v>81</v>
      </c>
      <c r="N296" s="53">
        <v>28555200</v>
      </c>
      <c r="O296" s="170" t="s">
        <v>72</v>
      </c>
      <c r="P296" s="86" t="s">
        <v>72</v>
      </c>
      <c r="Q296" s="86" t="s">
        <v>72</v>
      </c>
      <c r="R296" s="86" t="s">
        <v>72</v>
      </c>
      <c r="S296" s="86" t="s">
        <v>72</v>
      </c>
      <c r="T296" s="86" t="s">
        <v>72</v>
      </c>
      <c r="U296" s="86" t="s">
        <v>72</v>
      </c>
      <c r="V296" s="86" t="s">
        <v>72</v>
      </c>
      <c r="W296" s="86" t="s">
        <v>72</v>
      </c>
      <c r="X296" s="159"/>
      <c r="Y296" s="159"/>
      <c r="Z296" s="4"/>
      <c r="AA296" s="159"/>
      <c r="AB296" s="159"/>
      <c r="AC296" s="159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0" t="s">
        <v>81</v>
      </c>
      <c r="AP296" s="30">
        <v>2011</v>
      </c>
      <c r="AQ296" s="14"/>
      <c r="AR296" s="14"/>
      <c r="AS296" s="14"/>
      <c r="AT296" s="53">
        <v>28555200</v>
      </c>
      <c r="AU296" s="205" t="s">
        <v>72</v>
      </c>
      <c r="AV296" s="170" t="s">
        <v>72</v>
      </c>
      <c r="AW296" s="205" t="s">
        <v>72</v>
      </c>
      <c r="AX296" s="159" t="s">
        <v>683</v>
      </c>
      <c r="AY296" s="170" t="s">
        <v>72</v>
      </c>
      <c r="AZ296" s="161" t="s">
        <v>72</v>
      </c>
      <c r="BA296" s="8"/>
      <c r="BB296" s="8"/>
    </row>
    <row r="297" spans="1:54" ht="32" hidden="1" x14ac:dyDescent="0.2">
      <c r="A297" s="5"/>
      <c r="B297" s="7"/>
      <c r="C297" s="163" t="s">
        <v>568</v>
      </c>
      <c r="D297" s="140"/>
      <c r="E297" s="27" t="s">
        <v>331</v>
      </c>
      <c r="F297" s="4"/>
      <c r="G297" s="30">
        <v>2011</v>
      </c>
      <c r="H297" s="159" t="s">
        <v>683</v>
      </c>
      <c r="I297" s="100" t="s">
        <v>74</v>
      </c>
      <c r="J297" s="140"/>
      <c r="K297" s="140"/>
      <c r="L297" s="140"/>
      <c r="M297" s="30" t="s">
        <v>81</v>
      </c>
      <c r="N297" s="53">
        <v>190973797.81375316</v>
      </c>
      <c r="O297" s="170" t="s">
        <v>72</v>
      </c>
      <c r="P297" s="86" t="s">
        <v>72</v>
      </c>
      <c r="Q297" s="86" t="s">
        <v>72</v>
      </c>
      <c r="R297" s="86" t="s">
        <v>72</v>
      </c>
      <c r="S297" s="86" t="s">
        <v>72</v>
      </c>
      <c r="T297" s="86" t="s">
        <v>72</v>
      </c>
      <c r="U297" s="86" t="s">
        <v>72</v>
      </c>
      <c r="V297" s="86" t="s">
        <v>72</v>
      </c>
      <c r="W297" s="86" t="s">
        <v>72</v>
      </c>
      <c r="X297" s="159"/>
      <c r="Y297" s="159"/>
      <c r="Z297" s="4"/>
      <c r="AA297" s="159"/>
      <c r="AB297" s="159"/>
      <c r="AC297" s="159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0" t="s">
        <v>81</v>
      </c>
      <c r="AP297" s="30">
        <v>2011</v>
      </c>
      <c r="AQ297" s="14"/>
      <c r="AR297" s="14"/>
      <c r="AS297" s="14"/>
      <c r="AT297" s="53">
        <v>190973797.81375316</v>
      </c>
      <c r="AU297" s="169" t="s">
        <v>421</v>
      </c>
      <c r="AV297" s="170" t="s">
        <v>72</v>
      </c>
      <c r="AW297" s="169" t="s">
        <v>652</v>
      </c>
      <c r="AX297" s="159" t="s">
        <v>683</v>
      </c>
      <c r="AY297" s="170" t="s">
        <v>72</v>
      </c>
      <c r="AZ297" s="22" t="s">
        <v>509</v>
      </c>
      <c r="BA297" s="8"/>
      <c r="BB297" s="8"/>
    </row>
    <row r="298" spans="1:54" ht="32" hidden="1" x14ac:dyDescent="0.2">
      <c r="A298" s="5"/>
      <c r="B298" s="7"/>
      <c r="C298" s="114" t="s">
        <v>569</v>
      </c>
      <c r="D298" s="140"/>
      <c r="E298" s="27" t="s">
        <v>570</v>
      </c>
      <c r="F298" s="4"/>
      <c r="G298" s="30">
        <v>2011</v>
      </c>
      <c r="H298" s="159" t="s">
        <v>683</v>
      </c>
      <c r="I298" s="100" t="s">
        <v>74</v>
      </c>
      <c r="J298" s="140"/>
      <c r="K298" s="140"/>
      <c r="L298" s="140"/>
      <c r="M298" s="30" t="s">
        <v>81</v>
      </c>
      <c r="N298" s="53">
        <v>45808789.228301749</v>
      </c>
      <c r="O298" s="170" t="s">
        <v>72</v>
      </c>
      <c r="P298" s="86" t="s">
        <v>72</v>
      </c>
      <c r="Q298" s="86" t="s">
        <v>72</v>
      </c>
      <c r="R298" s="86" t="s">
        <v>72</v>
      </c>
      <c r="S298" s="86" t="s">
        <v>72</v>
      </c>
      <c r="T298" s="86" t="s">
        <v>72</v>
      </c>
      <c r="U298" s="86" t="s">
        <v>72</v>
      </c>
      <c r="V298" s="86" t="s">
        <v>72</v>
      </c>
      <c r="W298" s="86" t="s">
        <v>72</v>
      </c>
      <c r="X298" s="159"/>
      <c r="Y298" s="159"/>
      <c r="Z298" s="4"/>
      <c r="AA298" s="159"/>
      <c r="AB298" s="159"/>
      <c r="AC298" s="159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0" t="s">
        <v>81</v>
      </c>
      <c r="AP298" s="30">
        <v>2011</v>
      </c>
      <c r="AQ298" s="14"/>
      <c r="AR298" s="14"/>
      <c r="AS298" s="14"/>
      <c r="AT298" s="53">
        <v>45808789.228301749</v>
      </c>
      <c r="AU298" s="169" t="s">
        <v>421</v>
      </c>
      <c r="AV298" s="170" t="s">
        <v>72</v>
      </c>
      <c r="AW298" s="169" t="s">
        <v>652</v>
      </c>
      <c r="AX298" s="159" t="s">
        <v>683</v>
      </c>
      <c r="AY298" s="170" t="s">
        <v>72</v>
      </c>
      <c r="AZ298" s="22" t="s">
        <v>509</v>
      </c>
      <c r="BA298" s="8"/>
      <c r="BB298" s="8"/>
    </row>
    <row r="299" spans="1:54" ht="32" hidden="1" x14ac:dyDescent="0.2">
      <c r="A299" s="5"/>
      <c r="B299" s="7"/>
      <c r="C299" s="114" t="s">
        <v>571</v>
      </c>
      <c r="D299" s="140"/>
      <c r="E299" s="27" t="s">
        <v>179</v>
      </c>
      <c r="F299" s="4"/>
      <c r="G299" s="30">
        <v>2011</v>
      </c>
      <c r="H299" s="159" t="s">
        <v>683</v>
      </c>
      <c r="I299" s="100" t="s">
        <v>74</v>
      </c>
      <c r="J299" s="140"/>
      <c r="K299" s="140"/>
      <c r="L299" s="140"/>
      <c r="M299" s="30" t="s">
        <v>81</v>
      </c>
      <c r="N299" s="53">
        <v>49581667.460581496</v>
      </c>
      <c r="O299" s="170" t="s">
        <v>72</v>
      </c>
      <c r="P299" s="86" t="s">
        <v>72</v>
      </c>
      <c r="Q299" s="86" t="s">
        <v>72</v>
      </c>
      <c r="R299" s="86" t="s">
        <v>72</v>
      </c>
      <c r="S299" s="86" t="s">
        <v>72</v>
      </c>
      <c r="T299" s="86" t="s">
        <v>72</v>
      </c>
      <c r="U299" s="86" t="s">
        <v>72</v>
      </c>
      <c r="V299" s="86" t="s">
        <v>72</v>
      </c>
      <c r="W299" s="86" t="s">
        <v>72</v>
      </c>
      <c r="X299" s="159"/>
      <c r="Y299" s="159"/>
      <c r="Z299" s="4"/>
      <c r="AA299" s="159"/>
      <c r="AB299" s="159"/>
      <c r="AC299" s="159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0" t="s">
        <v>81</v>
      </c>
      <c r="AP299" s="30">
        <v>2011</v>
      </c>
      <c r="AQ299" s="14"/>
      <c r="AR299" s="14"/>
      <c r="AS299" s="14"/>
      <c r="AT299" s="53">
        <v>49581667.460581496</v>
      </c>
      <c r="AU299" s="169" t="s">
        <v>421</v>
      </c>
      <c r="AV299" s="170" t="s">
        <v>72</v>
      </c>
      <c r="AW299" s="169" t="s">
        <v>652</v>
      </c>
      <c r="AX299" s="159" t="s">
        <v>683</v>
      </c>
      <c r="AY299" s="170" t="s">
        <v>72</v>
      </c>
      <c r="AZ299" s="22" t="s">
        <v>509</v>
      </c>
      <c r="BA299" s="8"/>
      <c r="BB299" s="8"/>
    </row>
    <row r="300" spans="1:54" ht="16" hidden="1" x14ac:dyDescent="0.2">
      <c r="A300" s="5"/>
      <c r="B300" s="7"/>
      <c r="C300" s="114"/>
      <c r="D300" s="140"/>
      <c r="E300" s="27"/>
      <c r="F300" s="4"/>
      <c r="G300" s="30"/>
      <c r="H300" s="159" t="s">
        <v>683</v>
      </c>
      <c r="I300" s="100"/>
      <c r="J300" s="140"/>
      <c r="K300" s="140"/>
      <c r="L300" s="140"/>
      <c r="M300" s="30"/>
      <c r="N300" s="53"/>
      <c r="O300" s="170" t="s">
        <v>72</v>
      </c>
      <c r="P300" s="86"/>
      <c r="Q300" s="86"/>
      <c r="R300" s="86"/>
      <c r="S300" s="86"/>
      <c r="T300" s="86"/>
      <c r="U300" s="86"/>
      <c r="V300" s="86"/>
      <c r="W300" s="86"/>
      <c r="X300" s="159"/>
      <c r="Y300" s="159"/>
      <c r="Z300" s="4"/>
      <c r="AA300" s="159"/>
      <c r="AB300" s="159"/>
      <c r="AC300" s="159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0"/>
      <c r="AP300" s="30"/>
      <c r="AQ300" s="14"/>
      <c r="AR300" s="14"/>
      <c r="AS300" s="14"/>
      <c r="AT300" s="53"/>
      <c r="AU300" s="169" t="s">
        <v>421</v>
      </c>
      <c r="AV300" s="170" t="s">
        <v>72</v>
      </c>
      <c r="AW300" s="169" t="s">
        <v>652</v>
      </c>
      <c r="AX300" s="159" t="s">
        <v>683</v>
      </c>
      <c r="AY300" s="170" t="s">
        <v>72</v>
      </c>
      <c r="AZ300" s="22" t="s">
        <v>509</v>
      </c>
      <c r="BA300" s="19"/>
      <c r="BB300" s="20"/>
    </row>
    <row r="301" spans="1:54" ht="32" hidden="1" x14ac:dyDescent="0.2">
      <c r="A301" s="5"/>
      <c r="B301" s="7"/>
      <c r="C301" s="114" t="s">
        <v>571</v>
      </c>
      <c r="D301" s="115" t="s">
        <v>72</v>
      </c>
      <c r="E301" s="27" t="s">
        <v>179</v>
      </c>
      <c r="F301" s="4"/>
      <c r="G301" s="30">
        <v>2011</v>
      </c>
      <c r="H301" s="159" t="s">
        <v>683</v>
      </c>
      <c r="I301" s="32" t="s">
        <v>74</v>
      </c>
      <c r="J301" s="140"/>
      <c r="K301" s="140"/>
      <c r="L301" s="140"/>
      <c r="M301" s="30" t="s">
        <v>81</v>
      </c>
      <c r="N301" s="54">
        <v>49581515.742357068</v>
      </c>
      <c r="O301" s="170" t="s">
        <v>72</v>
      </c>
      <c r="P301" s="86" t="s">
        <v>72</v>
      </c>
      <c r="Q301" s="86" t="s">
        <v>72</v>
      </c>
      <c r="R301" s="86" t="s">
        <v>72</v>
      </c>
      <c r="S301" s="86" t="s">
        <v>72</v>
      </c>
      <c r="T301" s="86" t="s">
        <v>72</v>
      </c>
      <c r="U301" s="86" t="s">
        <v>72</v>
      </c>
      <c r="V301" s="86" t="s">
        <v>72</v>
      </c>
      <c r="W301" s="86" t="s">
        <v>72</v>
      </c>
      <c r="X301" s="159"/>
      <c r="Y301" s="159"/>
      <c r="Z301" s="4"/>
      <c r="AA301" s="159"/>
      <c r="AB301" s="159"/>
      <c r="AC301" s="159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0" t="s">
        <v>81</v>
      </c>
      <c r="AP301" s="30">
        <v>2011</v>
      </c>
      <c r="AQ301" s="14"/>
      <c r="AR301" s="14"/>
      <c r="AS301" s="14"/>
      <c r="AT301" s="54">
        <v>49581515.742357068</v>
      </c>
      <c r="AU301" s="169" t="s">
        <v>421</v>
      </c>
      <c r="AV301" s="170" t="s">
        <v>72</v>
      </c>
      <c r="AW301" s="169" t="s">
        <v>652</v>
      </c>
      <c r="AX301" s="159" t="s">
        <v>683</v>
      </c>
      <c r="AY301" s="170" t="s">
        <v>72</v>
      </c>
      <c r="AZ301" s="22" t="s">
        <v>509</v>
      </c>
      <c r="BA301" s="7"/>
      <c r="BB301" s="7"/>
    </row>
    <row r="302" spans="1:54" ht="30.75" hidden="1" customHeight="1" x14ac:dyDescent="0.2">
      <c r="A302" s="5"/>
      <c r="B302" s="7"/>
      <c r="C302" s="221" t="s">
        <v>754</v>
      </c>
      <c r="D302" s="115"/>
      <c r="E302" s="222" t="s">
        <v>755</v>
      </c>
      <c r="F302" s="215"/>
      <c r="G302" s="107">
        <v>2012</v>
      </c>
      <c r="H302" s="176" t="s">
        <v>683</v>
      </c>
      <c r="I302" s="32" t="s">
        <v>74</v>
      </c>
      <c r="J302" s="140"/>
      <c r="K302" s="140"/>
      <c r="L302" s="140"/>
      <c r="M302" s="30" t="s">
        <v>81</v>
      </c>
      <c r="N302" s="217">
        <v>94380000</v>
      </c>
      <c r="O302" s="218"/>
      <c r="P302" s="86"/>
      <c r="Q302" s="86"/>
      <c r="R302" s="86"/>
      <c r="S302" s="86"/>
      <c r="T302" s="86"/>
      <c r="U302" s="86"/>
      <c r="V302" s="86"/>
      <c r="W302" s="86"/>
      <c r="X302" s="214"/>
      <c r="Y302" s="214"/>
      <c r="Z302" s="215"/>
      <c r="AA302" s="214"/>
      <c r="AB302" s="214"/>
      <c r="AC302" s="214"/>
      <c r="AD302" s="215"/>
      <c r="AE302" s="215"/>
      <c r="AF302" s="215"/>
      <c r="AG302" s="215"/>
      <c r="AH302" s="215"/>
      <c r="AI302" s="215"/>
      <c r="AJ302" s="215"/>
      <c r="AK302" s="215"/>
      <c r="AL302" s="215"/>
      <c r="AM302" s="215"/>
      <c r="AN302" s="215"/>
      <c r="AO302" s="30" t="s">
        <v>81</v>
      </c>
      <c r="AP302" s="107">
        <v>2012</v>
      </c>
      <c r="AQ302" s="216"/>
      <c r="AR302" s="216"/>
      <c r="AS302" s="216"/>
      <c r="AT302" s="217">
        <v>94380000</v>
      </c>
      <c r="AU302" s="169" t="s">
        <v>421</v>
      </c>
      <c r="AV302" s="218"/>
      <c r="AW302" s="168" t="s">
        <v>652</v>
      </c>
      <c r="AX302" s="176" t="s">
        <v>683</v>
      </c>
      <c r="AY302" s="218"/>
      <c r="AZ302" s="219"/>
      <c r="BA302" s="220"/>
      <c r="BB302" s="220"/>
    </row>
    <row r="303" spans="1:54" hidden="1" x14ac:dyDescent="0.2">
      <c r="A303" s="5"/>
      <c r="B303" s="7"/>
      <c r="C303" s="114"/>
      <c r="D303" s="115"/>
      <c r="E303" s="64"/>
      <c r="F303" s="86"/>
      <c r="G303" s="132"/>
      <c r="H303" s="86"/>
      <c r="I303" s="113"/>
      <c r="J303" s="140"/>
      <c r="K303" s="140"/>
      <c r="L303" s="140"/>
      <c r="M303" s="132"/>
      <c r="N303" s="132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132"/>
      <c r="AP303" s="132"/>
      <c r="AQ303" s="132"/>
      <c r="AR303" s="132"/>
      <c r="AS303" s="132"/>
      <c r="AT303" s="132"/>
      <c r="AU303" s="86"/>
      <c r="AV303" s="86"/>
      <c r="AW303" s="86"/>
      <c r="AX303" s="86"/>
      <c r="AY303" s="86"/>
      <c r="AZ303" s="86"/>
      <c r="BA303" s="86"/>
      <c r="BB303" s="86"/>
    </row>
    <row r="304" spans="1:54" s="166" customFormat="1" ht="22.5" hidden="1" customHeight="1" x14ac:dyDescent="0.2">
      <c r="A304" s="5" t="s">
        <v>572</v>
      </c>
      <c r="B304" s="8" t="s">
        <v>573</v>
      </c>
      <c r="C304" s="67"/>
      <c r="D304" s="123"/>
      <c r="E304" s="67"/>
      <c r="F304" s="67"/>
      <c r="G304" s="130"/>
      <c r="H304" s="67"/>
      <c r="I304" s="67"/>
      <c r="J304" s="67"/>
      <c r="K304" s="67"/>
      <c r="L304" s="67"/>
      <c r="M304" s="130"/>
      <c r="N304" s="224">
        <f>SUM(N305:N325)</f>
        <v>1496632548.1137438</v>
      </c>
      <c r="O304" s="67"/>
      <c r="P304" s="67"/>
      <c r="Q304" s="67"/>
      <c r="R304" s="123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130"/>
      <c r="AP304" s="130"/>
      <c r="AQ304" s="130"/>
      <c r="AR304" s="130"/>
      <c r="AS304" s="130"/>
      <c r="AT304" s="224">
        <f>SUM(AT305:AT325)</f>
        <v>1496632548.1137438</v>
      </c>
      <c r="AU304" s="123"/>
      <c r="AV304" s="67"/>
      <c r="AW304" s="123"/>
      <c r="AX304" s="67"/>
      <c r="AY304" s="67"/>
      <c r="AZ304" s="67"/>
      <c r="BA304" s="67"/>
      <c r="BB304" s="67"/>
    </row>
    <row r="305" spans="1:54" ht="32" hidden="1" x14ac:dyDescent="0.2">
      <c r="A305" s="5"/>
      <c r="B305" s="7" t="s">
        <v>547</v>
      </c>
      <c r="C305" s="22" t="s">
        <v>574</v>
      </c>
      <c r="D305" s="98" t="s">
        <v>575</v>
      </c>
      <c r="E305" s="98" t="s">
        <v>331</v>
      </c>
      <c r="F305" s="98">
        <v>210</v>
      </c>
      <c r="G305" s="30">
        <v>2007</v>
      </c>
      <c r="H305" s="176" t="s">
        <v>684</v>
      </c>
      <c r="I305" s="98" t="s">
        <v>576</v>
      </c>
      <c r="J305" s="140"/>
      <c r="K305" s="140"/>
      <c r="L305" s="140"/>
      <c r="M305" s="30" t="s">
        <v>81</v>
      </c>
      <c r="N305" s="53">
        <v>59701819.053074799</v>
      </c>
      <c r="O305" s="170" t="s">
        <v>72</v>
      </c>
      <c r="P305" s="86" t="s">
        <v>72</v>
      </c>
      <c r="Q305" s="86" t="s">
        <v>72</v>
      </c>
      <c r="R305" s="86" t="s">
        <v>72</v>
      </c>
      <c r="S305" s="86" t="s">
        <v>72</v>
      </c>
      <c r="T305" s="86" t="s">
        <v>72</v>
      </c>
      <c r="U305" s="86" t="s">
        <v>72</v>
      </c>
      <c r="V305" s="86" t="s">
        <v>72</v>
      </c>
      <c r="W305" s="86" t="s">
        <v>72</v>
      </c>
      <c r="X305" s="159"/>
      <c r="Y305" s="98" t="s">
        <v>419</v>
      </c>
      <c r="Z305" s="4"/>
      <c r="AA305" s="159"/>
      <c r="AB305" s="159"/>
      <c r="AC305" s="159"/>
      <c r="AD305" s="4"/>
      <c r="AE305" s="4"/>
      <c r="AF305" s="4"/>
      <c r="AG305" s="4"/>
      <c r="AH305" s="4"/>
      <c r="AI305" s="4"/>
      <c r="AJ305" s="4"/>
      <c r="AK305" s="4"/>
      <c r="AL305" s="98">
        <v>150</v>
      </c>
      <c r="AM305" s="98">
        <v>1.4</v>
      </c>
      <c r="AN305" s="98">
        <v>210</v>
      </c>
      <c r="AO305" s="30" t="s">
        <v>81</v>
      </c>
      <c r="AP305" s="30">
        <v>2007</v>
      </c>
      <c r="AQ305" s="14"/>
      <c r="AR305" s="14"/>
      <c r="AS305" s="14"/>
      <c r="AT305" s="53">
        <v>59701819.053074799</v>
      </c>
      <c r="AU305" s="168" t="s">
        <v>421</v>
      </c>
      <c r="AV305" s="170" t="s">
        <v>72</v>
      </c>
      <c r="AW305" s="168" t="s">
        <v>645</v>
      </c>
      <c r="AX305" s="176" t="s">
        <v>684</v>
      </c>
      <c r="AY305" s="170" t="s">
        <v>72</v>
      </c>
      <c r="AZ305" s="97" t="s">
        <v>577</v>
      </c>
      <c r="BA305" s="159"/>
      <c r="BB305" s="159"/>
    </row>
    <row r="306" spans="1:54" ht="32" hidden="1" x14ac:dyDescent="0.2">
      <c r="A306" s="5"/>
      <c r="B306" s="7"/>
      <c r="C306" s="22" t="s">
        <v>574</v>
      </c>
      <c r="D306" s="98" t="s">
        <v>575</v>
      </c>
      <c r="E306" s="98" t="s">
        <v>331</v>
      </c>
      <c r="F306" s="98">
        <v>140</v>
      </c>
      <c r="G306" s="30">
        <v>2007</v>
      </c>
      <c r="H306" s="176" t="s">
        <v>676</v>
      </c>
      <c r="I306" s="98" t="s">
        <v>576</v>
      </c>
      <c r="J306" s="140"/>
      <c r="K306" s="140"/>
      <c r="L306" s="140"/>
      <c r="M306" s="30" t="s">
        <v>81</v>
      </c>
      <c r="N306" s="53">
        <v>40407322.540152147</v>
      </c>
      <c r="O306" s="170" t="s">
        <v>72</v>
      </c>
      <c r="P306" s="86" t="s">
        <v>72</v>
      </c>
      <c r="Q306" s="86" t="s">
        <v>72</v>
      </c>
      <c r="R306" s="86" t="s">
        <v>72</v>
      </c>
      <c r="S306" s="86" t="s">
        <v>72</v>
      </c>
      <c r="T306" s="86" t="s">
        <v>72</v>
      </c>
      <c r="U306" s="86" t="s">
        <v>72</v>
      </c>
      <c r="V306" s="86" t="s">
        <v>72</v>
      </c>
      <c r="W306" s="86" t="s">
        <v>72</v>
      </c>
      <c r="X306" s="159"/>
      <c r="Y306" s="98" t="s">
        <v>419</v>
      </c>
      <c r="Z306" s="4"/>
      <c r="AA306" s="159"/>
      <c r="AB306" s="159"/>
      <c r="AC306" s="159"/>
      <c r="AD306" s="4"/>
      <c r="AE306" s="4"/>
      <c r="AF306" s="4"/>
      <c r="AG306" s="4"/>
      <c r="AH306" s="4"/>
      <c r="AI306" s="4"/>
      <c r="AJ306" s="4"/>
      <c r="AK306" s="4"/>
      <c r="AL306" s="98">
        <v>100</v>
      </c>
      <c r="AM306" s="98">
        <v>1.4</v>
      </c>
      <c r="AN306" s="98">
        <v>140</v>
      </c>
      <c r="AO306" s="30" t="s">
        <v>81</v>
      </c>
      <c r="AP306" s="30">
        <v>2007</v>
      </c>
      <c r="AQ306" s="14"/>
      <c r="AR306" s="14"/>
      <c r="AS306" s="14"/>
      <c r="AT306" s="53">
        <v>40407322.540152147</v>
      </c>
      <c r="AU306" s="168" t="s">
        <v>421</v>
      </c>
      <c r="AV306" s="170" t="s">
        <v>72</v>
      </c>
      <c r="AW306" s="168" t="s">
        <v>645</v>
      </c>
      <c r="AX306" s="176" t="s">
        <v>676</v>
      </c>
      <c r="AY306" s="170" t="s">
        <v>72</v>
      </c>
      <c r="AZ306" s="97" t="s">
        <v>578</v>
      </c>
      <c r="BA306" s="159"/>
      <c r="BB306" s="159"/>
    </row>
    <row r="307" spans="1:54" ht="32" hidden="1" x14ac:dyDescent="0.2">
      <c r="A307" s="5"/>
      <c r="B307" s="7"/>
      <c r="C307" s="22" t="s">
        <v>574</v>
      </c>
      <c r="D307" s="98" t="s">
        <v>575</v>
      </c>
      <c r="E307" s="98" t="s">
        <v>331</v>
      </c>
      <c r="F307" s="98">
        <v>280</v>
      </c>
      <c r="G307" s="30">
        <v>2007</v>
      </c>
      <c r="H307" s="176" t="s">
        <v>685</v>
      </c>
      <c r="I307" s="98" t="s">
        <v>576</v>
      </c>
      <c r="J307" s="140"/>
      <c r="K307" s="140"/>
      <c r="L307" s="140"/>
      <c r="M307" s="30" t="s">
        <v>81</v>
      </c>
      <c r="N307" s="53">
        <v>75258638.23103337</v>
      </c>
      <c r="O307" s="170" t="s">
        <v>72</v>
      </c>
      <c r="P307" s="86" t="s">
        <v>72</v>
      </c>
      <c r="Q307" s="86" t="s">
        <v>72</v>
      </c>
      <c r="R307" s="86" t="s">
        <v>72</v>
      </c>
      <c r="S307" s="86" t="s">
        <v>72</v>
      </c>
      <c r="T307" s="86" t="s">
        <v>72</v>
      </c>
      <c r="U307" s="86" t="s">
        <v>72</v>
      </c>
      <c r="V307" s="86" t="s">
        <v>72</v>
      </c>
      <c r="W307" s="86" t="s">
        <v>72</v>
      </c>
      <c r="X307" s="159"/>
      <c r="Y307" s="98" t="s">
        <v>419</v>
      </c>
      <c r="Z307" s="4"/>
      <c r="AA307" s="159"/>
      <c r="AB307" s="159"/>
      <c r="AC307" s="159"/>
      <c r="AD307" s="4"/>
      <c r="AE307" s="4"/>
      <c r="AF307" s="4"/>
      <c r="AG307" s="4"/>
      <c r="AH307" s="4"/>
      <c r="AI307" s="4"/>
      <c r="AJ307" s="4"/>
      <c r="AK307" s="4"/>
      <c r="AL307" s="98">
        <v>200</v>
      </c>
      <c r="AM307" s="98">
        <v>1.4</v>
      </c>
      <c r="AN307" s="98">
        <v>280</v>
      </c>
      <c r="AO307" s="30" t="s">
        <v>81</v>
      </c>
      <c r="AP307" s="30">
        <v>2007</v>
      </c>
      <c r="AQ307" s="14"/>
      <c r="AR307" s="14"/>
      <c r="AS307" s="14"/>
      <c r="AT307" s="53">
        <v>75258638.23103337</v>
      </c>
      <c r="AU307" s="168" t="s">
        <v>421</v>
      </c>
      <c r="AV307" s="170" t="s">
        <v>72</v>
      </c>
      <c r="AW307" s="168" t="s">
        <v>645</v>
      </c>
      <c r="AX307" s="176" t="s">
        <v>685</v>
      </c>
      <c r="AY307" s="170" t="s">
        <v>72</v>
      </c>
      <c r="AZ307" s="97" t="s">
        <v>579</v>
      </c>
      <c r="BA307" s="159"/>
      <c r="BB307" s="159"/>
    </row>
    <row r="308" spans="1:54" ht="32" hidden="1" x14ac:dyDescent="0.2">
      <c r="A308" s="5"/>
      <c r="B308" s="7"/>
      <c r="C308" s="22" t="s">
        <v>574</v>
      </c>
      <c r="D308" s="98" t="s">
        <v>575</v>
      </c>
      <c r="E308" s="98" t="s">
        <v>331</v>
      </c>
      <c r="F308" s="98">
        <v>350</v>
      </c>
      <c r="G308" s="30">
        <v>2007</v>
      </c>
      <c r="H308" s="176" t="s">
        <v>686</v>
      </c>
      <c r="I308" s="98" t="s">
        <v>576</v>
      </c>
      <c r="J308" s="140"/>
      <c r="K308" s="140"/>
      <c r="L308" s="140"/>
      <c r="M308" s="30" t="s">
        <v>81</v>
      </c>
      <c r="N308" s="53">
        <v>98765598.118766889</v>
      </c>
      <c r="O308" s="170" t="s">
        <v>72</v>
      </c>
      <c r="P308" s="86" t="s">
        <v>72</v>
      </c>
      <c r="Q308" s="86" t="s">
        <v>72</v>
      </c>
      <c r="R308" s="86" t="s">
        <v>72</v>
      </c>
      <c r="S308" s="86" t="s">
        <v>72</v>
      </c>
      <c r="T308" s="86" t="s">
        <v>72</v>
      </c>
      <c r="U308" s="86" t="s">
        <v>72</v>
      </c>
      <c r="V308" s="86" t="s">
        <v>72</v>
      </c>
      <c r="W308" s="86" t="s">
        <v>72</v>
      </c>
      <c r="X308" s="159"/>
      <c r="Y308" s="98" t="s">
        <v>419</v>
      </c>
      <c r="Z308" s="4"/>
      <c r="AA308" s="159"/>
      <c r="AB308" s="159"/>
      <c r="AC308" s="159"/>
      <c r="AD308" s="4"/>
      <c r="AE308" s="4"/>
      <c r="AF308" s="4"/>
      <c r="AG308" s="4"/>
      <c r="AH308" s="4"/>
      <c r="AI308" s="4"/>
      <c r="AJ308" s="4"/>
      <c r="AK308" s="4"/>
      <c r="AL308" s="98">
        <v>250</v>
      </c>
      <c r="AM308" s="98">
        <v>1.4</v>
      </c>
      <c r="AN308" s="98">
        <v>350</v>
      </c>
      <c r="AO308" s="30" t="s">
        <v>81</v>
      </c>
      <c r="AP308" s="30">
        <v>2007</v>
      </c>
      <c r="AQ308" s="14"/>
      <c r="AR308" s="14"/>
      <c r="AS308" s="14"/>
      <c r="AT308" s="53">
        <v>98765598.118766889</v>
      </c>
      <c r="AU308" s="168" t="s">
        <v>421</v>
      </c>
      <c r="AV308" s="170" t="s">
        <v>72</v>
      </c>
      <c r="AW308" s="168" t="s">
        <v>645</v>
      </c>
      <c r="AX308" s="176" t="s">
        <v>686</v>
      </c>
      <c r="AY308" s="170" t="s">
        <v>72</v>
      </c>
      <c r="AZ308" s="97" t="s">
        <v>580</v>
      </c>
      <c r="BA308" s="159"/>
      <c r="BB308" s="159"/>
    </row>
    <row r="309" spans="1:54" ht="32" hidden="1" x14ac:dyDescent="0.2">
      <c r="A309" s="5"/>
      <c r="B309" s="7"/>
      <c r="C309" s="22" t="s">
        <v>574</v>
      </c>
      <c r="D309" s="98" t="s">
        <v>575</v>
      </c>
      <c r="E309" s="98" t="s">
        <v>331</v>
      </c>
      <c r="F309" s="98">
        <v>420</v>
      </c>
      <c r="G309" s="30">
        <v>2007</v>
      </c>
      <c r="H309" s="176" t="s">
        <v>687</v>
      </c>
      <c r="I309" s="98" t="s">
        <v>576</v>
      </c>
      <c r="J309" s="140"/>
      <c r="K309" s="140"/>
      <c r="L309" s="140"/>
      <c r="M309" s="30" t="s">
        <v>81</v>
      </c>
      <c r="N309" s="53">
        <v>83605780.884765312</v>
      </c>
      <c r="O309" s="170" t="s">
        <v>72</v>
      </c>
      <c r="P309" s="86" t="s">
        <v>72</v>
      </c>
      <c r="Q309" s="86" t="s">
        <v>72</v>
      </c>
      <c r="R309" s="86" t="s">
        <v>72</v>
      </c>
      <c r="S309" s="86" t="s">
        <v>72</v>
      </c>
      <c r="T309" s="86" t="s">
        <v>72</v>
      </c>
      <c r="U309" s="86" t="s">
        <v>72</v>
      </c>
      <c r="V309" s="86" t="s">
        <v>72</v>
      </c>
      <c r="W309" s="86" t="s">
        <v>72</v>
      </c>
      <c r="X309" s="159"/>
      <c r="Y309" s="98" t="s">
        <v>419</v>
      </c>
      <c r="Z309" s="4"/>
      <c r="AA309" s="159"/>
      <c r="AB309" s="159"/>
      <c r="AC309" s="159"/>
      <c r="AD309" s="4"/>
      <c r="AE309" s="4"/>
      <c r="AF309" s="4"/>
      <c r="AG309" s="4"/>
      <c r="AH309" s="4"/>
      <c r="AI309" s="4"/>
      <c r="AJ309" s="4"/>
      <c r="AK309" s="4"/>
      <c r="AL309" s="98">
        <v>300</v>
      </c>
      <c r="AM309" s="98">
        <v>1.4</v>
      </c>
      <c r="AN309" s="98">
        <v>420</v>
      </c>
      <c r="AO309" s="30" t="s">
        <v>81</v>
      </c>
      <c r="AP309" s="30">
        <v>2007</v>
      </c>
      <c r="AQ309" s="14"/>
      <c r="AR309" s="14"/>
      <c r="AS309" s="14"/>
      <c r="AT309" s="53">
        <v>83605780.884765312</v>
      </c>
      <c r="AU309" s="168" t="s">
        <v>421</v>
      </c>
      <c r="AV309" s="170" t="s">
        <v>72</v>
      </c>
      <c r="AW309" s="168" t="s">
        <v>645</v>
      </c>
      <c r="AX309" s="176" t="s">
        <v>687</v>
      </c>
      <c r="AY309" s="170" t="s">
        <v>72</v>
      </c>
      <c r="AZ309" s="97" t="s">
        <v>581</v>
      </c>
      <c r="BA309" s="159"/>
      <c r="BB309" s="159"/>
    </row>
    <row r="310" spans="1:54" ht="32" hidden="1" x14ac:dyDescent="0.2">
      <c r="A310" s="5"/>
      <c r="B310" s="7"/>
      <c r="C310" s="22" t="s">
        <v>574</v>
      </c>
      <c r="D310" s="98" t="s">
        <v>575</v>
      </c>
      <c r="E310" s="98" t="s">
        <v>331</v>
      </c>
      <c r="F310" s="98">
        <v>280</v>
      </c>
      <c r="G310" s="30">
        <v>2007</v>
      </c>
      <c r="H310" s="176" t="s">
        <v>688</v>
      </c>
      <c r="I310" s="98" t="s">
        <v>576</v>
      </c>
      <c r="J310" s="140"/>
      <c r="K310" s="140"/>
      <c r="L310" s="140"/>
      <c r="M310" s="30" t="s">
        <v>81</v>
      </c>
      <c r="N310" s="53">
        <v>58285138.324817069</v>
      </c>
      <c r="O310" s="170" t="s">
        <v>72</v>
      </c>
      <c r="P310" s="86" t="s">
        <v>72</v>
      </c>
      <c r="Q310" s="86" t="s">
        <v>72</v>
      </c>
      <c r="R310" s="86" t="s">
        <v>72</v>
      </c>
      <c r="S310" s="86" t="s">
        <v>72</v>
      </c>
      <c r="T310" s="86" t="s">
        <v>72</v>
      </c>
      <c r="U310" s="86" t="s">
        <v>72</v>
      </c>
      <c r="V310" s="86" t="s">
        <v>72</v>
      </c>
      <c r="W310" s="86" t="s">
        <v>72</v>
      </c>
      <c r="X310" s="159"/>
      <c r="Y310" s="98" t="s">
        <v>419</v>
      </c>
      <c r="Z310" s="4"/>
      <c r="AA310" s="159"/>
      <c r="AB310" s="159"/>
      <c r="AC310" s="159"/>
      <c r="AD310" s="4"/>
      <c r="AE310" s="4"/>
      <c r="AF310" s="4"/>
      <c r="AG310" s="4"/>
      <c r="AH310" s="4"/>
      <c r="AI310" s="4"/>
      <c r="AJ310" s="4"/>
      <c r="AK310" s="4"/>
      <c r="AL310" s="98">
        <v>200</v>
      </c>
      <c r="AM310" s="98">
        <v>1.4</v>
      </c>
      <c r="AN310" s="98">
        <v>280</v>
      </c>
      <c r="AO310" s="30" t="s">
        <v>81</v>
      </c>
      <c r="AP310" s="30">
        <v>2007</v>
      </c>
      <c r="AQ310" s="14"/>
      <c r="AR310" s="14"/>
      <c r="AS310" s="14"/>
      <c r="AT310" s="53">
        <v>58285138.324817069</v>
      </c>
      <c r="AU310" s="168" t="s">
        <v>421</v>
      </c>
      <c r="AV310" s="170" t="s">
        <v>72</v>
      </c>
      <c r="AW310" s="168" t="s">
        <v>645</v>
      </c>
      <c r="AX310" s="176" t="s">
        <v>688</v>
      </c>
      <c r="AY310" s="170" t="s">
        <v>72</v>
      </c>
      <c r="AZ310" s="97" t="s">
        <v>582</v>
      </c>
      <c r="BA310" s="159"/>
      <c r="BB310" s="159"/>
    </row>
    <row r="311" spans="1:54" ht="32" hidden="1" x14ac:dyDescent="0.2">
      <c r="A311" s="5"/>
      <c r="B311" s="7"/>
      <c r="C311" s="22" t="s">
        <v>574</v>
      </c>
      <c r="D311" s="98" t="s">
        <v>575</v>
      </c>
      <c r="E311" s="98" t="s">
        <v>331</v>
      </c>
      <c r="F311" s="98"/>
      <c r="G311" s="30">
        <v>2007</v>
      </c>
      <c r="H311" s="178" t="s">
        <v>72</v>
      </c>
      <c r="I311" s="98" t="s">
        <v>576</v>
      </c>
      <c r="J311" s="140"/>
      <c r="K311" s="140"/>
      <c r="L311" s="140"/>
      <c r="M311" s="30" t="s">
        <v>81</v>
      </c>
      <c r="N311" s="53">
        <v>66299324.640818141</v>
      </c>
      <c r="O311" s="170" t="s">
        <v>72</v>
      </c>
      <c r="P311" s="86" t="s">
        <v>72</v>
      </c>
      <c r="Q311" s="86" t="s">
        <v>72</v>
      </c>
      <c r="R311" s="86" t="s">
        <v>72</v>
      </c>
      <c r="S311" s="86" t="s">
        <v>72</v>
      </c>
      <c r="T311" s="86" t="s">
        <v>72</v>
      </c>
      <c r="U311" s="86" t="s">
        <v>72</v>
      </c>
      <c r="V311" s="86" t="s">
        <v>72</v>
      </c>
      <c r="W311" s="86" t="s">
        <v>72</v>
      </c>
      <c r="X311" s="159"/>
      <c r="Y311" s="103" t="s">
        <v>419</v>
      </c>
      <c r="Z311" s="4"/>
      <c r="AA311" s="159"/>
      <c r="AB311" s="159"/>
      <c r="AC311" s="159"/>
      <c r="AD311" s="4"/>
      <c r="AE311" s="4"/>
      <c r="AF311" s="4"/>
      <c r="AG311" s="4"/>
      <c r="AH311" s="4"/>
      <c r="AI311" s="4"/>
      <c r="AJ311" s="4"/>
      <c r="AK311" s="4"/>
      <c r="AL311" s="98" t="s">
        <v>72</v>
      </c>
      <c r="AM311" s="98">
        <v>1.4</v>
      </c>
      <c r="AN311" s="98"/>
      <c r="AO311" s="30" t="s">
        <v>81</v>
      </c>
      <c r="AP311" s="30">
        <v>2007</v>
      </c>
      <c r="AQ311" s="14"/>
      <c r="AR311" s="14"/>
      <c r="AS311" s="14"/>
      <c r="AT311" s="53">
        <v>66299324.640818141</v>
      </c>
      <c r="AU311" s="168" t="s">
        <v>421</v>
      </c>
      <c r="AV311" s="170" t="s">
        <v>72</v>
      </c>
      <c r="AW311" s="168" t="s">
        <v>645</v>
      </c>
      <c r="AX311" s="178" t="s">
        <v>72</v>
      </c>
      <c r="AY311" s="170" t="s">
        <v>72</v>
      </c>
      <c r="AZ311" s="97" t="s">
        <v>583</v>
      </c>
      <c r="BA311" s="159"/>
      <c r="BB311" s="159"/>
    </row>
    <row r="312" spans="1:54" ht="32" hidden="1" x14ac:dyDescent="0.2">
      <c r="A312" s="5"/>
      <c r="B312" s="7"/>
      <c r="C312" s="22" t="s">
        <v>574</v>
      </c>
      <c r="D312" s="98" t="s">
        <v>575</v>
      </c>
      <c r="E312" s="98" t="s">
        <v>331</v>
      </c>
      <c r="F312" s="98" t="s">
        <v>72</v>
      </c>
      <c r="G312" s="30">
        <v>2007</v>
      </c>
      <c r="H312" s="176" t="s">
        <v>689</v>
      </c>
      <c r="I312" s="98"/>
      <c r="J312" s="140"/>
      <c r="K312" s="140"/>
      <c r="L312" s="140"/>
      <c r="M312" s="30" t="s">
        <v>81</v>
      </c>
      <c r="N312" s="53">
        <v>17173112.079564665</v>
      </c>
      <c r="O312" s="170" t="s">
        <v>72</v>
      </c>
      <c r="P312" s="86" t="s">
        <v>72</v>
      </c>
      <c r="Q312" s="86" t="s">
        <v>72</v>
      </c>
      <c r="R312" s="86" t="s">
        <v>72</v>
      </c>
      <c r="S312" s="86" t="s">
        <v>72</v>
      </c>
      <c r="T312" s="86" t="s">
        <v>72</v>
      </c>
      <c r="U312" s="86" t="s">
        <v>72</v>
      </c>
      <c r="V312" s="86" t="s">
        <v>72</v>
      </c>
      <c r="W312" s="86" t="s">
        <v>72</v>
      </c>
      <c r="X312" s="159"/>
      <c r="Y312" s="103" t="s">
        <v>419</v>
      </c>
      <c r="Z312" s="4"/>
      <c r="AA312" s="159"/>
      <c r="AB312" s="159"/>
      <c r="AC312" s="159"/>
      <c r="AD312" s="4"/>
      <c r="AE312" s="4"/>
      <c r="AF312" s="4"/>
      <c r="AG312" s="4"/>
      <c r="AH312" s="4"/>
      <c r="AI312" s="4"/>
      <c r="AJ312" s="4"/>
      <c r="AK312" s="4"/>
      <c r="AL312" s="98" t="s">
        <v>72</v>
      </c>
      <c r="AM312" s="98" t="s">
        <v>72</v>
      </c>
      <c r="AN312" s="98" t="s">
        <v>72</v>
      </c>
      <c r="AO312" s="30" t="s">
        <v>81</v>
      </c>
      <c r="AP312" s="30">
        <v>2007</v>
      </c>
      <c r="AQ312" s="14"/>
      <c r="AR312" s="14"/>
      <c r="AS312" s="14"/>
      <c r="AT312" s="53">
        <v>17173112.079564665</v>
      </c>
      <c r="AU312" s="168" t="s">
        <v>421</v>
      </c>
      <c r="AV312" s="170" t="s">
        <v>72</v>
      </c>
      <c r="AW312" s="168" t="s">
        <v>638</v>
      </c>
      <c r="AX312" s="176" t="s">
        <v>689</v>
      </c>
      <c r="AY312" s="170" t="s">
        <v>72</v>
      </c>
      <c r="AZ312" s="97" t="s">
        <v>584</v>
      </c>
      <c r="BA312" s="159"/>
      <c r="BB312" s="159"/>
    </row>
    <row r="313" spans="1:54" ht="16" hidden="1" x14ac:dyDescent="0.2">
      <c r="A313" s="5"/>
      <c r="B313" s="7"/>
      <c r="C313" s="22" t="s">
        <v>585</v>
      </c>
      <c r="D313" s="99" t="s">
        <v>586</v>
      </c>
      <c r="E313" s="64" t="s">
        <v>331</v>
      </c>
      <c r="F313" s="100" t="s">
        <v>72</v>
      </c>
      <c r="G313" s="30">
        <v>2007</v>
      </c>
      <c r="H313" s="176" t="s">
        <v>689</v>
      </c>
      <c r="I313" s="100"/>
      <c r="J313" s="140"/>
      <c r="K313" s="140"/>
      <c r="L313" s="140"/>
      <c r="M313" s="30" t="s">
        <v>81</v>
      </c>
      <c r="N313" s="53">
        <v>189465050</v>
      </c>
      <c r="O313" s="170" t="s">
        <v>72</v>
      </c>
      <c r="P313" s="86" t="s">
        <v>72</v>
      </c>
      <c r="Q313" s="86" t="s">
        <v>72</v>
      </c>
      <c r="R313" s="86" t="s">
        <v>72</v>
      </c>
      <c r="S313" s="86" t="s">
        <v>72</v>
      </c>
      <c r="T313" s="86" t="s">
        <v>72</v>
      </c>
      <c r="U313" s="86" t="s">
        <v>72</v>
      </c>
      <c r="V313" s="86" t="s">
        <v>72</v>
      </c>
      <c r="W313" s="86" t="s">
        <v>72</v>
      </c>
      <c r="X313" s="159"/>
      <c r="Y313" s="104" t="s">
        <v>587</v>
      </c>
      <c r="Z313" s="4"/>
      <c r="AA313" s="159"/>
      <c r="AB313" s="159"/>
      <c r="AC313" s="159"/>
      <c r="AD313" s="4"/>
      <c r="AE313" s="4"/>
      <c r="AF313" s="4"/>
      <c r="AG313" s="4"/>
      <c r="AH313" s="4"/>
      <c r="AI313" s="4"/>
      <c r="AJ313" s="4"/>
      <c r="AK313" s="4"/>
      <c r="AL313" s="101" t="s">
        <v>72</v>
      </c>
      <c r="AM313" s="101" t="s">
        <v>72</v>
      </c>
      <c r="AN313" s="100" t="s">
        <v>72</v>
      </c>
      <c r="AO313" s="30" t="s">
        <v>81</v>
      </c>
      <c r="AP313" s="30">
        <v>2007</v>
      </c>
      <c r="AQ313" s="14"/>
      <c r="AR313" s="14"/>
      <c r="AS313" s="14"/>
      <c r="AT313" s="53">
        <v>189465050</v>
      </c>
      <c r="AU313" s="168" t="s">
        <v>421</v>
      </c>
      <c r="AV313" s="170" t="s">
        <v>72</v>
      </c>
      <c r="AW313" s="168" t="s">
        <v>652</v>
      </c>
      <c r="AX313" s="176" t="s">
        <v>689</v>
      </c>
      <c r="AY313" s="170" t="s">
        <v>72</v>
      </c>
      <c r="AZ313" s="102" t="s">
        <v>588</v>
      </c>
      <c r="BA313" s="159"/>
      <c r="BB313" s="159"/>
    </row>
    <row r="314" spans="1:54" ht="32" hidden="1" x14ac:dyDescent="0.2">
      <c r="A314" s="5"/>
      <c r="B314" s="7"/>
      <c r="C314" s="97" t="s">
        <v>585</v>
      </c>
      <c r="D314" s="99" t="s">
        <v>586</v>
      </c>
      <c r="E314" s="100">
        <v>1</v>
      </c>
      <c r="F314" s="101" t="s">
        <v>72</v>
      </c>
      <c r="G314" s="30">
        <v>2007</v>
      </c>
      <c r="H314" s="176" t="s">
        <v>689</v>
      </c>
      <c r="I314" s="100" t="s">
        <v>74</v>
      </c>
      <c r="J314" s="140"/>
      <c r="K314" s="140"/>
      <c r="L314" s="140"/>
      <c r="M314" s="30" t="s">
        <v>81</v>
      </c>
      <c r="N314" s="53">
        <v>114973950</v>
      </c>
      <c r="O314" s="170" t="s">
        <v>72</v>
      </c>
      <c r="P314" s="86" t="s">
        <v>72</v>
      </c>
      <c r="Q314" s="86" t="s">
        <v>72</v>
      </c>
      <c r="R314" s="86" t="s">
        <v>72</v>
      </c>
      <c r="S314" s="86" t="s">
        <v>72</v>
      </c>
      <c r="T314" s="86" t="s">
        <v>72</v>
      </c>
      <c r="U314" s="86" t="s">
        <v>72</v>
      </c>
      <c r="V314" s="86" t="s">
        <v>72</v>
      </c>
      <c r="W314" s="86" t="s">
        <v>72</v>
      </c>
      <c r="X314" s="159"/>
      <c r="Y314" s="104" t="s">
        <v>589</v>
      </c>
      <c r="Z314" s="4"/>
      <c r="AA314" s="159"/>
      <c r="AB314" s="159"/>
      <c r="AC314" s="159"/>
      <c r="AD314" s="4"/>
      <c r="AE314" s="4"/>
      <c r="AF314" s="4"/>
      <c r="AG314" s="4"/>
      <c r="AH314" s="4"/>
      <c r="AI314" s="4"/>
      <c r="AJ314" s="4"/>
      <c r="AK314" s="4"/>
      <c r="AL314" s="101" t="s">
        <v>72</v>
      </c>
      <c r="AM314" s="101" t="s">
        <v>72</v>
      </c>
      <c r="AN314" s="101" t="s">
        <v>72</v>
      </c>
      <c r="AO314" s="30" t="s">
        <v>81</v>
      </c>
      <c r="AP314" s="30">
        <v>2007</v>
      </c>
      <c r="AQ314" s="14"/>
      <c r="AR314" s="14"/>
      <c r="AS314" s="14"/>
      <c r="AT314" s="53">
        <v>114973950</v>
      </c>
      <c r="AU314" s="168" t="s">
        <v>421</v>
      </c>
      <c r="AV314" s="170" t="s">
        <v>72</v>
      </c>
      <c r="AW314" s="168" t="s">
        <v>652</v>
      </c>
      <c r="AX314" s="176" t="s">
        <v>689</v>
      </c>
      <c r="AY314" s="170" t="s">
        <v>72</v>
      </c>
      <c r="AZ314" s="102" t="s">
        <v>590</v>
      </c>
      <c r="BA314" s="159"/>
      <c r="BB314" s="159"/>
    </row>
    <row r="315" spans="1:54" ht="16" hidden="1" x14ac:dyDescent="0.2">
      <c r="A315" s="5"/>
      <c r="B315" s="7"/>
      <c r="C315" s="97" t="s">
        <v>591</v>
      </c>
      <c r="D315" s="98"/>
      <c r="E315" s="98" t="s">
        <v>72</v>
      </c>
      <c r="F315" s="98" t="s">
        <v>72</v>
      </c>
      <c r="G315" s="30">
        <v>2007</v>
      </c>
      <c r="H315" s="176" t="s">
        <v>689</v>
      </c>
      <c r="I315" s="98"/>
      <c r="J315" s="140"/>
      <c r="K315" s="140"/>
      <c r="L315" s="140"/>
      <c r="M315" s="30" t="s">
        <v>81</v>
      </c>
      <c r="N315" s="53">
        <v>47800000</v>
      </c>
      <c r="O315" s="170" t="s">
        <v>72</v>
      </c>
      <c r="P315" s="86" t="s">
        <v>72</v>
      </c>
      <c r="Q315" s="86" t="s">
        <v>72</v>
      </c>
      <c r="R315" s="86" t="s">
        <v>72</v>
      </c>
      <c r="S315" s="86" t="s">
        <v>72</v>
      </c>
      <c r="T315" s="86" t="s">
        <v>72</v>
      </c>
      <c r="U315" s="86" t="s">
        <v>72</v>
      </c>
      <c r="V315" s="86" t="s">
        <v>72</v>
      </c>
      <c r="W315" s="86" t="s">
        <v>72</v>
      </c>
      <c r="X315" s="159"/>
      <c r="Y315" s="103" t="s">
        <v>72</v>
      </c>
      <c r="Z315" s="4"/>
      <c r="AA315" s="159"/>
      <c r="AB315" s="159"/>
      <c r="AC315" s="159"/>
      <c r="AD315" s="4"/>
      <c r="AE315" s="4"/>
      <c r="AF315" s="4"/>
      <c r="AG315" s="4"/>
      <c r="AH315" s="4"/>
      <c r="AI315" s="4"/>
      <c r="AJ315" s="4"/>
      <c r="AK315" s="4"/>
      <c r="AL315" s="98"/>
      <c r="AM315" s="98" t="s">
        <v>72</v>
      </c>
      <c r="AN315" s="98" t="s">
        <v>72</v>
      </c>
      <c r="AO315" s="30" t="s">
        <v>81</v>
      </c>
      <c r="AP315" s="30">
        <v>2007</v>
      </c>
      <c r="AQ315" s="14"/>
      <c r="AR315" s="14"/>
      <c r="AS315" s="14"/>
      <c r="AT315" s="53">
        <v>47800000</v>
      </c>
      <c r="AU315" s="168" t="s">
        <v>421</v>
      </c>
      <c r="AV315" s="170" t="s">
        <v>72</v>
      </c>
      <c r="AW315" s="168" t="s">
        <v>645</v>
      </c>
      <c r="AX315" s="176" t="s">
        <v>689</v>
      </c>
      <c r="AY315" s="170" t="s">
        <v>72</v>
      </c>
      <c r="AZ315" s="97"/>
      <c r="BA315" s="159"/>
      <c r="BB315" s="159"/>
    </row>
    <row r="316" spans="1:54" ht="16" hidden="1" x14ac:dyDescent="0.2">
      <c r="A316" s="5"/>
      <c r="B316" s="7"/>
      <c r="C316" s="105" t="s">
        <v>592</v>
      </c>
      <c r="D316" s="107" t="s">
        <v>451</v>
      </c>
      <c r="E316" s="27" t="s">
        <v>331</v>
      </c>
      <c r="F316" s="159"/>
      <c r="G316" s="30">
        <v>2008</v>
      </c>
      <c r="H316" s="176" t="s">
        <v>689</v>
      </c>
      <c r="I316" s="100" t="s">
        <v>74</v>
      </c>
      <c r="J316" s="140"/>
      <c r="K316" s="140"/>
      <c r="L316" s="140"/>
      <c r="M316" s="30" t="s">
        <v>81</v>
      </c>
      <c r="N316" s="53">
        <v>363115296.50405633</v>
      </c>
      <c r="O316" s="170" t="s">
        <v>72</v>
      </c>
      <c r="P316" s="86" t="s">
        <v>72</v>
      </c>
      <c r="Q316" s="86" t="s">
        <v>72</v>
      </c>
      <c r="R316" s="86" t="s">
        <v>72</v>
      </c>
      <c r="S316" s="86" t="s">
        <v>72</v>
      </c>
      <c r="T316" s="86" t="s">
        <v>72</v>
      </c>
      <c r="U316" s="86" t="s">
        <v>72</v>
      </c>
      <c r="V316" s="86" t="s">
        <v>72</v>
      </c>
      <c r="W316" s="86" t="s">
        <v>72</v>
      </c>
      <c r="X316" s="159"/>
      <c r="Y316" s="30" t="s">
        <v>593</v>
      </c>
      <c r="Z316" s="4"/>
      <c r="AA316" s="159"/>
      <c r="AB316" s="159"/>
      <c r="AC316" s="159"/>
      <c r="AD316" s="4"/>
      <c r="AE316" s="4"/>
      <c r="AF316" s="4"/>
      <c r="AG316" s="4"/>
      <c r="AH316" s="4"/>
      <c r="AI316" s="4"/>
      <c r="AJ316" s="4"/>
      <c r="AK316" s="4"/>
      <c r="AL316" s="159"/>
      <c r="AM316" s="159"/>
      <c r="AN316" s="159"/>
      <c r="AO316" s="30" t="s">
        <v>81</v>
      </c>
      <c r="AP316" s="30">
        <v>2008</v>
      </c>
      <c r="AQ316" s="14"/>
      <c r="AR316" s="14"/>
      <c r="AS316" s="14"/>
      <c r="AT316" s="53">
        <v>363115296.50405633</v>
      </c>
      <c r="AU316" s="168" t="s">
        <v>421</v>
      </c>
      <c r="AV316" s="170" t="s">
        <v>72</v>
      </c>
      <c r="AW316" s="168" t="s">
        <v>652</v>
      </c>
      <c r="AX316" s="176" t="s">
        <v>689</v>
      </c>
      <c r="AY316" s="170" t="s">
        <v>72</v>
      </c>
      <c r="AZ316" s="25" t="s">
        <v>594</v>
      </c>
      <c r="BA316" s="159"/>
      <c r="BB316" s="159"/>
    </row>
    <row r="317" spans="1:54" ht="16" hidden="1" x14ac:dyDescent="0.2">
      <c r="A317" s="5"/>
      <c r="B317" s="7"/>
      <c r="C317" s="106" t="s">
        <v>595</v>
      </c>
      <c r="D317" s="107" t="s">
        <v>596</v>
      </c>
      <c r="E317" s="27" t="s">
        <v>597</v>
      </c>
      <c r="F317" s="159"/>
      <c r="G317" s="30">
        <v>2008</v>
      </c>
      <c r="H317" s="176" t="s">
        <v>689</v>
      </c>
      <c r="I317" s="100" t="s">
        <v>74</v>
      </c>
      <c r="J317" s="140"/>
      <c r="K317" s="140"/>
      <c r="L317" s="140"/>
      <c r="M317" s="30" t="s">
        <v>81</v>
      </c>
      <c r="N317" s="53">
        <v>50031068.07534235</v>
      </c>
      <c r="O317" s="170" t="s">
        <v>72</v>
      </c>
      <c r="P317" s="86" t="s">
        <v>72</v>
      </c>
      <c r="Q317" s="86" t="s">
        <v>72</v>
      </c>
      <c r="R317" s="86" t="s">
        <v>72</v>
      </c>
      <c r="S317" s="86" t="s">
        <v>72</v>
      </c>
      <c r="T317" s="86" t="s">
        <v>72</v>
      </c>
      <c r="U317" s="86" t="s">
        <v>72</v>
      </c>
      <c r="V317" s="86" t="s">
        <v>72</v>
      </c>
      <c r="W317" s="86" t="s">
        <v>72</v>
      </c>
      <c r="X317" s="159"/>
      <c r="Y317" s="30" t="s">
        <v>72</v>
      </c>
      <c r="Z317" s="4"/>
      <c r="AA317" s="159"/>
      <c r="AB317" s="159"/>
      <c r="AC317" s="159"/>
      <c r="AD317" s="4"/>
      <c r="AE317" s="4"/>
      <c r="AF317" s="4"/>
      <c r="AG317" s="4"/>
      <c r="AH317" s="4"/>
      <c r="AI317" s="4"/>
      <c r="AJ317" s="4"/>
      <c r="AK317" s="4"/>
      <c r="AL317" s="159"/>
      <c r="AM317" s="159"/>
      <c r="AN317" s="159"/>
      <c r="AO317" s="30" t="s">
        <v>81</v>
      </c>
      <c r="AP317" s="30">
        <v>2008</v>
      </c>
      <c r="AQ317" s="14"/>
      <c r="AR317" s="14"/>
      <c r="AS317" s="14"/>
      <c r="AT317" s="53">
        <v>50031068.07534235</v>
      </c>
      <c r="AU317" s="168" t="s">
        <v>421</v>
      </c>
      <c r="AV317" s="170" t="s">
        <v>72</v>
      </c>
      <c r="AW317" s="168" t="s">
        <v>652</v>
      </c>
      <c r="AX317" s="176" t="s">
        <v>689</v>
      </c>
      <c r="AY317" s="170" t="s">
        <v>72</v>
      </c>
      <c r="AZ317" s="108" t="s">
        <v>598</v>
      </c>
      <c r="BA317" s="159"/>
      <c r="BB317" s="159"/>
    </row>
    <row r="318" spans="1:54" ht="32" hidden="1" x14ac:dyDescent="0.2">
      <c r="A318" s="5"/>
      <c r="B318" s="7"/>
      <c r="C318" s="106" t="s">
        <v>599</v>
      </c>
      <c r="D318" s="107" t="s">
        <v>596</v>
      </c>
      <c r="E318" s="27" t="s">
        <v>600</v>
      </c>
      <c r="F318" s="159"/>
      <c r="G318" s="30">
        <v>2008</v>
      </c>
      <c r="H318" s="176" t="s">
        <v>689</v>
      </c>
      <c r="I318" s="100" t="s">
        <v>74</v>
      </c>
      <c r="J318" s="140"/>
      <c r="K318" s="140"/>
      <c r="L318" s="140"/>
      <c r="M318" s="30" t="s">
        <v>81</v>
      </c>
      <c r="N318" s="53">
        <v>46244637.376886517</v>
      </c>
      <c r="O318" s="170" t="s">
        <v>72</v>
      </c>
      <c r="P318" s="86" t="s">
        <v>72</v>
      </c>
      <c r="Q318" s="86" t="s">
        <v>72</v>
      </c>
      <c r="R318" s="86" t="s">
        <v>72</v>
      </c>
      <c r="S318" s="86" t="s">
        <v>72</v>
      </c>
      <c r="T318" s="86" t="s">
        <v>72</v>
      </c>
      <c r="U318" s="86" t="s">
        <v>72</v>
      </c>
      <c r="V318" s="86" t="s">
        <v>72</v>
      </c>
      <c r="W318" s="86" t="s">
        <v>72</v>
      </c>
      <c r="X318" s="159"/>
      <c r="Y318" s="30" t="s">
        <v>72</v>
      </c>
      <c r="Z318" s="4"/>
      <c r="AA318" s="159"/>
      <c r="AB318" s="159"/>
      <c r="AC318" s="159"/>
      <c r="AD318" s="4"/>
      <c r="AE318" s="4"/>
      <c r="AF318" s="4"/>
      <c r="AG318" s="4"/>
      <c r="AH318" s="4"/>
      <c r="AI318" s="4"/>
      <c r="AJ318" s="4"/>
      <c r="AK318" s="4"/>
      <c r="AL318" s="159"/>
      <c r="AM318" s="159"/>
      <c r="AN318" s="159"/>
      <c r="AO318" s="30" t="s">
        <v>81</v>
      </c>
      <c r="AP318" s="30">
        <v>2008</v>
      </c>
      <c r="AQ318" s="14"/>
      <c r="AR318" s="14"/>
      <c r="AS318" s="14"/>
      <c r="AT318" s="53">
        <v>46244637.376886517</v>
      </c>
      <c r="AU318" s="168" t="s">
        <v>421</v>
      </c>
      <c r="AV318" s="170" t="s">
        <v>72</v>
      </c>
      <c r="AW318" s="168" t="s">
        <v>652</v>
      </c>
      <c r="AX318" s="176" t="s">
        <v>689</v>
      </c>
      <c r="AY318" s="170" t="s">
        <v>72</v>
      </c>
      <c r="AZ318" s="25" t="s">
        <v>601</v>
      </c>
      <c r="BA318" s="159"/>
      <c r="BB318" s="159"/>
    </row>
    <row r="319" spans="1:54" ht="32" hidden="1" x14ac:dyDescent="0.2">
      <c r="A319" s="5"/>
      <c r="B319" s="7"/>
      <c r="C319" s="106" t="s">
        <v>602</v>
      </c>
      <c r="D319" s="107" t="s">
        <v>596</v>
      </c>
      <c r="E319" s="27" t="s">
        <v>498</v>
      </c>
      <c r="F319" s="159"/>
      <c r="G319" s="30">
        <v>2008</v>
      </c>
      <c r="H319" s="176" t="s">
        <v>689</v>
      </c>
      <c r="I319" s="100" t="s">
        <v>74</v>
      </c>
      <c r="J319" s="140"/>
      <c r="K319" s="140"/>
      <c r="L319" s="140"/>
      <c r="M319" s="30" t="s">
        <v>81</v>
      </c>
      <c r="N319" s="53">
        <v>40653275.982793711</v>
      </c>
      <c r="O319" s="170" t="s">
        <v>72</v>
      </c>
      <c r="P319" s="86" t="s">
        <v>72</v>
      </c>
      <c r="Q319" s="86" t="s">
        <v>72</v>
      </c>
      <c r="R319" s="86" t="s">
        <v>72</v>
      </c>
      <c r="S319" s="86" t="s">
        <v>72</v>
      </c>
      <c r="T319" s="86" t="s">
        <v>72</v>
      </c>
      <c r="U319" s="86" t="s">
        <v>72</v>
      </c>
      <c r="V319" s="86" t="s">
        <v>72</v>
      </c>
      <c r="W319" s="86" t="s">
        <v>72</v>
      </c>
      <c r="X319" s="159"/>
      <c r="Y319" s="30" t="s">
        <v>593</v>
      </c>
      <c r="Z319" s="4"/>
      <c r="AA319" s="159"/>
      <c r="AB319" s="159"/>
      <c r="AC319" s="159"/>
      <c r="AD319" s="4"/>
      <c r="AE319" s="4"/>
      <c r="AF319" s="4"/>
      <c r="AG319" s="4"/>
      <c r="AH319" s="4"/>
      <c r="AI319" s="4"/>
      <c r="AJ319" s="4"/>
      <c r="AK319" s="4"/>
      <c r="AL319" s="159"/>
      <c r="AM319" s="159"/>
      <c r="AN319" s="159"/>
      <c r="AO319" s="30" t="s">
        <v>81</v>
      </c>
      <c r="AP319" s="30">
        <v>2008</v>
      </c>
      <c r="AQ319" s="14"/>
      <c r="AR319" s="14"/>
      <c r="AS319" s="14"/>
      <c r="AT319" s="53">
        <v>40653275.982793711</v>
      </c>
      <c r="AU319" s="168" t="s">
        <v>421</v>
      </c>
      <c r="AV319" s="170" t="s">
        <v>72</v>
      </c>
      <c r="AW319" s="168" t="s">
        <v>652</v>
      </c>
      <c r="AX319" s="176" t="s">
        <v>689</v>
      </c>
      <c r="AY319" s="170" t="s">
        <v>72</v>
      </c>
      <c r="AZ319" s="25" t="s">
        <v>603</v>
      </c>
      <c r="BA319" s="159"/>
      <c r="BB319" s="159"/>
    </row>
    <row r="320" spans="1:54" hidden="1" x14ac:dyDescent="0.2">
      <c r="A320" s="5"/>
      <c r="B320" s="7"/>
      <c r="C320" s="109" t="s">
        <v>604</v>
      </c>
      <c r="D320" s="51" t="s">
        <v>72</v>
      </c>
      <c r="E320" s="64" t="s">
        <v>331</v>
      </c>
      <c r="F320" s="159"/>
      <c r="G320" s="30">
        <v>2009</v>
      </c>
      <c r="H320" s="176" t="s">
        <v>690</v>
      </c>
      <c r="I320" s="113" t="s">
        <v>74</v>
      </c>
      <c r="J320" s="140"/>
      <c r="K320" s="140"/>
      <c r="L320" s="140"/>
      <c r="M320" s="30" t="s">
        <v>81</v>
      </c>
      <c r="N320" s="53">
        <v>31220502.283105023</v>
      </c>
      <c r="O320" s="170" t="s">
        <v>72</v>
      </c>
      <c r="P320" s="86" t="s">
        <v>72</v>
      </c>
      <c r="Q320" s="86" t="s">
        <v>72</v>
      </c>
      <c r="R320" s="86" t="s">
        <v>72</v>
      </c>
      <c r="S320" s="86" t="s">
        <v>72</v>
      </c>
      <c r="T320" s="86" t="s">
        <v>72</v>
      </c>
      <c r="U320" s="86" t="s">
        <v>72</v>
      </c>
      <c r="V320" s="86" t="s">
        <v>72</v>
      </c>
      <c r="W320" s="86" t="s">
        <v>72</v>
      </c>
      <c r="X320" s="159"/>
      <c r="Y320" s="51" t="s">
        <v>419</v>
      </c>
      <c r="Z320" s="4"/>
      <c r="AA320" s="159"/>
      <c r="AB320" s="159"/>
      <c r="AC320" s="159"/>
      <c r="AD320" s="4"/>
      <c r="AE320" s="4"/>
      <c r="AF320" s="4"/>
      <c r="AG320" s="4"/>
      <c r="AH320" s="4"/>
      <c r="AI320" s="4"/>
      <c r="AJ320" s="4"/>
      <c r="AK320" s="4"/>
      <c r="AL320" s="159"/>
      <c r="AM320" s="159"/>
      <c r="AN320" s="159"/>
      <c r="AO320" s="30" t="s">
        <v>81</v>
      </c>
      <c r="AP320" s="30">
        <v>2009</v>
      </c>
      <c r="AQ320" s="14"/>
      <c r="AR320" s="14"/>
      <c r="AS320" s="14"/>
      <c r="AT320" s="53">
        <v>31220502.283105023</v>
      </c>
      <c r="AU320" s="168" t="s">
        <v>421</v>
      </c>
      <c r="AV320" s="170" t="s">
        <v>72</v>
      </c>
      <c r="AW320" s="168" t="s">
        <v>638</v>
      </c>
      <c r="AX320" s="176" t="s">
        <v>690</v>
      </c>
      <c r="AY320" s="170" t="s">
        <v>72</v>
      </c>
      <c r="AZ320" s="48" t="s">
        <v>605</v>
      </c>
      <c r="BA320" s="159"/>
      <c r="BB320" s="159"/>
    </row>
    <row r="321" spans="1:54" hidden="1" x14ac:dyDescent="0.2">
      <c r="A321" s="5"/>
      <c r="B321" s="7"/>
      <c r="C321" s="109" t="s">
        <v>606</v>
      </c>
      <c r="D321" s="51" t="s">
        <v>72</v>
      </c>
      <c r="E321" s="64" t="s">
        <v>331</v>
      </c>
      <c r="F321" s="159"/>
      <c r="G321" s="30">
        <v>2009</v>
      </c>
      <c r="H321" s="176"/>
      <c r="I321" s="113" t="s">
        <v>74</v>
      </c>
      <c r="J321" s="140"/>
      <c r="K321" s="140"/>
      <c r="L321" s="140"/>
      <c r="M321" s="30" t="s">
        <v>81</v>
      </c>
      <c r="N321" s="53">
        <v>2105936.0730593605</v>
      </c>
      <c r="O321" s="170" t="s">
        <v>72</v>
      </c>
      <c r="P321" s="86" t="s">
        <v>72</v>
      </c>
      <c r="Q321" s="86" t="s">
        <v>72</v>
      </c>
      <c r="R321" s="86" t="s">
        <v>72</v>
      </c>
      <c r="S321" s="86" t="s">
        <v>72</v>
      </c>
      <c r="T321" s="86" t="s">
        <v>72</v>
      </c>
      <c r="U321" s="86" t="s">
        <v>72</v>
      </c>
      <c r="V321" s="86" t="s">
        <v>72</v>
      </c>
      <c r="W321" s="86" t="s">
        <v>72</v>
      </c>
      <c r="X321" s="159"/>
      <c r="Y321" s="51" t="s">
        <v>72</v>
      </c>
      <c r="Z321" s="4"/>
      <c r="AA321" s="159"/>
      <c r="AB321" s="159"/>
      <c r="AC321" s="159"/>
      <c r="AD321" s="4"/>
      <c r="AE321" s="4"/>
      <c r="AF321" s="4"/>
      <c r="AG321" s="4"/>
      <c r="AH321" s="4"/>
      <c r="AI321" s="4"/>
      <c r="AJ321" s="4"/>
      <c r="AK321" s="4"/>
      <c r="AL321" s="159"/>
      <c r="AM321" s="159"/>
      <c r="AN321" s="159"/>
      <c r="AO321" s="30" t="s">
        <v>81</v>
      </c>
      <c r="AP321" s="30">
        <v>2009</v>
      </c>
      <c r="AQ321" s="14"/>
      <c r="AR321" s="14"/>
      <c r="AS321" s="14"/>
      <c r="AT321" s="53">
        <v>2105936.0730593605</v>
      </c>
      <c r="AU321" s="168"/>
      <c r="AV321" s="170" t="s">
        <v>72</v>
      </c>
      <c r="AW321" s="168"/>
      <c r="AX321" s="176"/>
      <c r="AY321" s="170" t="s">
        <v>72</v>
      </c>
      <c r="AZ321" s="112" t="s">
        <v>72</v>
      </c>
      <c r="BA321" s="159"/>
      <c r="BB321" s="159"/>
    </row>
    <row r="322" spans="1:54" ht="32" hidden="1" x14ac:dyDescent="0.2">
      <c r="A322" s="5"/>
      <c r="B322" s="7"/>
      <c r="C322" s="110" t="s">
        <v>607</v>
      </c>
      <c r="D322" s="51" t="s">
        <v>72</v>
      </c>
      <c r="E322" s="64" t="s">
        <v>331</v>
      </c>
      <c r="F322" s="159"/>
      <c r="G322" s="30">
        <v>2009</v>
      </c>
      <c r="H322" s="176"/>
      <c r="I322" s="113" t="s">
        <v>74</v>
      </c>
      <c r="J322" s="140"/>
      <c r="K322" s="140"/>
      <c r="L322" s="140"/>
      <c r="M322" s="30" t="s">
        <v>81</v>
      </c>
      <c r="N322" s="53">
        <v>1263561.6438356165</v>
      </c>
      <c r="O322" s="170" t="s">
        <v>72</v>
      </c>
      <c r="P322" s="86" t="s">
        <v>72</v>
      </c>
      <c r="Q322" s="86" t="s">
        <v>72</v>
      </c>
      <c r="R322" s="86" t="s">
        <v>72</v>
      </c>
      <c r="S322" s="86" t="s">
        <v>72</v>
      </c>
      <c r="T322" s="86" t="s">
        <v>72</v>
      </c>
      <c r="U322" s="86" t="s">
        <v>72</v>
      </c>
      <c r="V322" s="86" t="s">
        <v>72</v>
      </c>
      <c r="W322" s="86" t="s">
        <v>72</v>
      </c>
      <c r="X322" s="159"/>
      <c r="Y322" s="51" t="s">
        <v>72</v>
      </c>
      <c r="Z322" s="4"/>
      <c r="AA322" s="159"/>
      <c r="AB322" s="159"/>
      <c r="AC322" s="159"/>
      <c r="AD322" s="4"/>
      <c r="AE322" s="4"/>
      <c r="AF322" s="4"/>
      <c r="AG322" s="4"/>
      <c r="AH322" s="4"/>
      <c r="AI322" s="4"/>
      <c r="AJ322" s="4"/>
      <c r="AK322" s="4"/>
      <c r="AL322" s="159"/>
      <c r="AM322" s="159"/>
      <c r="AN322" s="159"/>
      <c r="AO322" s="30" t="s">
        <v>81</v>
      </c>
      <c r="AP322" s="30">
        <v>2009</v>
      </c>
      <c r="AQ322" s="14"/>
      <c r="AR322" s="14"/>
      <c r="AS322" s="14"/>
      <c r="AT322" s="53">
        <v>1263561.6438356165</v>
      </c>
      <c r="AU322" s="168"/>
      <c r="AV322" s="170" t="s">
        <v>72</v>
      </c>
      <c r="AW322" s="168"/>
      <c r="AX322" s="176"/>
      <c r="AY322" s="170" t="s">
        <v>72</v>
      </c>
      <c r="AZ322" s="112" t="s">
        <v>72</v>
      </c>
      <c r="BA322" s="159"/>
      <c r="BB322" s="159"/>
    </row>
    <row r="323" spans="1:54" ht="16" hidden="1" x14ac:dyDescent="0.2">
      <c r="A323" s="5"/>
      <c r="B323" s="7"/>
      <c r="C323" s="48" t="s">
        <v>608</v>
      </c>
      <c r="D323" s="66" t="s">
        <v>575</v>
      </c>
      <c r="E323" s="64" t="s">
        <v>331</v>
      </c>
      <c r="F323" s="159"/>
      <c r="G323" s="30">
        <v>2009</v>
      </c>
      <c r="H323" s="176" t="s">
        <v>689</v>
      </c>
      <c r="I323" s="113" t="s">
        <v>74</v>
      </c>
      <c r="J323" s="140"/>
      <c r="K323" s="140"/>
      <c r="L323" s="140"/>
      <c r="M323" s="30" t="s">
        <v>81</v>
      </c>
      <c r="N323" s="53">
        <v>46504536.301672108</v>
      </c>
      <c r="O323" s="170" t="s">
        <v>72</v>
      </c>
      <c r="P323" s="86" t="s">
        <v>72</v>
      </c>
      <c r="Q323" s="86" t="s">
        <v>72</v>
      </c>
      <c r="R323" s="86" t="s">
        <v>72</v>
      </c>
      <c r="S323" s="86" t="s">
        <v>72</v>
      </c>
      <c r="T323" s="86" t="s">
        <v>72</v>
      </c>
      <c r="U323" s="86" t="s">
        <v>72</v>
      </c>
      <c r="V323" s="86" t="s">
        <v>72</v>
      </c>
      <c r="W323" s="86" t="s">
        <v>72</v>
      </c>
      <c r="X323" s="159"/>
      <c r="Y323" s="51" t="s">
        <v>419</v>
      </c>
      <c r="Z323" s="4"/>
      <c r="AA323" s="159"/>
      <c r="AB323" s="159"/>
      <c r="AC323" s="159"/>
      <c r="AD323" s="4"/>
      <c r="AE323" s="4"/>
      <c r="AF323" s="4"/>
      <c r="AG323" s="4"/>
      <c r="AH323" s="4"/>
      <c r="AI323" s="4"/>
      <c r="AJ323" s="4"/>
      <c r="AK323" s="4"/>
      <c r="AL323" s="159"/>
      <c r="AM323" s="159"/>
      <c r="AN323" s="159"/>
      <c r="AO323" s="30" t="s">
        <v>81</v>
      </c>
      <c r="AP323" s="30">
        <v>2009</v>
      </c>
      <c r="AQ323" s="14"/>
      <c r="AR323" s="14"/>
      <c r="AS323" s="14"/>
      <c r="AT323" s="53">
        <v>46504536.301672108</v>
      </c>
      <c r="AU323" s="168" t="s">
        <v>421</v>
      </c>
      <c r="AV323" s="170" t="s">
        <v>72</v>
      </c>
      <c r="AW323" s="168" t="s">
        <v>645</v>
      </c>
      <c r="AX323" s="176" t="s">
        <v>689</v>
      </c>
      <c r="AY323" s="170" t="s">
        <v>72</v>
      </c>
      <c r="AZ323" s="25" t="s">
        <v>503</v>
      </c>
      <c r="BA323" s="159"/>
      <c r="BB323" s="159"/>
    </row>
    <row r="324" spans="1:54" ht="32" hidden="1" x14ac:dyDescent="0.2">
      <c r="A324" s="5"/>
      <c r="B324" s="7"/>
      <c r="C324" s="111" t="s">
        <v>609</v>
      </c>
      <c r="D324" s="66" t="s">
        <v>575</v>
      </c>
      <c r="E324" s="64" t="s">
        <v>331</v>
      </c>
      <c r="F324" s="159"/>
      <c r="G324" s="30">
        <v>2010</v>
      </c>
      <c r="H324" s="176" t="s">
        <v>689</v>
      </c>
      <c r="I324" s="113" t="s">
        <v>74</v>
      </c>
      <c r="J324" s="140"/>
      <c r="K324" s="140"/>
      <c r="L324" s="140"/>
      <c r="M324" s="30" t="s">
        <v>81</v>
      </c>
      <c r="N324" s="53">
        <v>18258000</v>
      </c>
      <c r="O324" s="170" t="s">
        <v>72</v>
      </c>
      <c r="P324" s="86" t="s">
        <v>72</v>
      </c>
      <c r="Q324" s="86" t="s">
        <v>72</v>
      </c>
      <c r="R324" s="86" t="s">
        <v>72</v>
      </c>
      <c r="S324" s="86" t="s">
        <v>72</v>
      </c>
      <c r="T324" s="86" t="s">
        <v>72</v>
      </c>
      <c r="U324" s="86" t="s">
        <v>72</v>
      </c>
      <c r="V324" s="86" t="s">
        <v>72</v>
      </c>
      <c r="W324" s="86" t="s">
        <v>72</v>
      </c>
      <c r="X324" s="159"/>
      <c r="Y324" s="51" t="s">
        <v>72</v>
      </c>
      <c r="Z324" s="4"/>
      <c r="AA324" s="159"/>
      <c r="AB324" s="159"/>
      <c r="AC324" s="159"/>
      <c r="AD324" s="4"/>
      <c r="AE324" s="4"/>
      <c r="AF324" s="4"/>
      <c r="AG324" s="4"/>
      <c r="AH324" s="4"/>
      <c r="AI324" s="4"/>
      <c r="AJ324" s="4"/>
      <c r="AK324" s="4"/>
      <c r="AL324" s="159"/>
      <c r="AM324" s="159"/>
      <c r="AN324" s="159"/>
      <c r="AO324" s="30" t="s">
        <v>81</v>
      </c>
      <c r="AP324" s="30">
        <v>2010</v>
      </c>
      <c r="AQ324" s="14"/>
      <c r="AR324" s="14"/>
      <c r="AS324" s="14"/>
      <c r="AT324" s="53">
        <v>18258000</v>
      </c>
      <c r="AU324" s="168" t="s">
        <v>421</v>
      </c>
      <c r="AV324" s="170" t="s">
        <v>72</v>
      </c>
      <c r="AW324" s="168" t="s">
        <v>645</v>
      </c>
      <c r="AX324" s="176" t="s">
        <v>689</v>
      </c>
      <c r="AY324" s="170" t="s">
        <v>72</v>
      </c>
      <c r="AZ324" s="25" t="s">
        <v>610</v>
      </c>
      <c r="BA324" s="159"/>
      <c r="BB324" s="159"/>
    </row>
    <row r="325" spans="1:54" ht="33" hidden="1" customHeight="1" x14ac:dyDescent="0.2">
      <c r="A325" s="5"/>
      <c r="B325" s="7"/>
      <c r="C325" s="221" t="s">
        <v>756</v>
      </c>
      <c r="D325" s="66"/>
      <c r="E325" s="64" t="s">
        <v>331</v>
      </c>
      <c r="F325" s="159"/>
      <c r="G325" s="30">
        <v>2012</v>
      </c>
      <c r="H325" s="225" t="s">
        <v>757</v>
      </c>
      <c r="I325" s="113" t="s">
        <v>74</v>
      </c>
      <c r="J325" s="140"/>
      <c r="K325" s="140"/>
      <c r="L325" s="140"/>
      <c r="M325" s="30" t="s">
        <v>81</v>
      </c>
      <c r="N325" s="53">
        <v>45500000</v>
      </c>
      <c r="O325" s="170"/>
      <c r="P325" s="86"/>
      <c r="Q325" s="86"/>
      <c r="R325" s="86"/>
      <c r="S325" s="86"/>
      <c r="T325" s="86"/>
      <c r="U325" s="86"/>
      <c r="V325" s="86"/>
      <c r="W325" s="86"/>
      <c r="X325" s="159"/>
      <c r="Y325" s="51"/>
      <c r="Z325" s="4"/>
      <c r="AA325" s="159"/>
      <c r="AB325" s="159"/>
      <c r="AC325" s="159"/>
      <c r="AD325" s="4"/>
      <c r="AE325" s="4"/>
      <c r="AF325" s="4"/>
      <c r="AG325" s="4"/>
      <c r="AH325" s="4"/>
      <c r="AI325" s="4"/>
      <c r="AJ325" s="4"/>
      <c r="AK325" s="4"/>
      <c r="AL325" s="159"/>
      <c r="AM325" s="159"/>
      <c r="AN325" s="159"/>
      <c r="AO325" s="30" t="s">
        <v>81</v>
      </c>
      <c r="AP325" s="30">
        <v>2012</v>
      </c>
      <c r="AQ325" s="14"/>
      <c r="AR325" s="14"/>
      <c r="AS325" s="14"/>
      <c r="AT325" s="53">
        <v>45500000</v>
      </c>
      <c r="AU325" s="168" t="s">
        <v>421</v>
      </c>
      <c r="AV325" s="170"/>
      <c r="AW325" s="168" t="s">
        <v>751</v>
      </c>
      <c r="AX325" s="225" t="s">
        <v>757</v>
      </c>
      <c r="AY325" s="170"/>
      <c r="AZ325" s="25"/>
      <c r="BA325" s="159"/>
      <c r="BB325" s="159"/>
    </row>
    <row r="326" spans="1:54" hidden="1" x14ac:dyDescent="0.2">
      <c r="A326" s="5"/>
      <c r="B326" s="7"/>
      <c r="C326" s="111"/>
      <c r="D326" s="66"/>
      <c r="E326" s="64"/>
      <c r="F326" s="159"/>
      <c r="G326" s="30"/>
      <c r="H326" s="176"/>
      <c r="I326" s="113"/>
      <c r="J326" s="140"/>
      <c r="K326" s="140"/>
      <c r="L326" s="140"/>
      <c r="M326" s="30"/>
      <c r="N326" s="53"/>
      <c r="O326" s="170"/>
      <c r="P326" s="86"/>
      <c r="Q326" s="86"/>
      <c r="R326" s="86"/>
      <c r="S326" s="86"/>
      <c r="T326" s="86"/>
      <c r="U326" s="86"/>
      <c r="V326" s="86"/>
      <c r="W326" s="86"/>
      <c r="X326" s="159"/>
      <c r="Y326" s="51"/>
      <c r="Z326" s="4"/>
      <c r="AA326" s="159"/>
      <c r="AB326" s="159"/>
      <c r="AC326" s="159"/>
      <c r="AD326" s="4"/>
      <c r="AE326" s="4"/>
      <c r="AF326" s="4"/>
      <c r="AG326" s="4"/>
      <c r="AH326" s="4"/>
      <c r="AI326" s="4"/>
      <c r="AJ326" s="4"/>
      <c r="AK326" s="4"/>
      <c r="AL326" s="159"/>
      <c r="AM326" s="159"/>
      <c r="AN326" s="159"/>
      <c r="AO326" s="30"/>
      <c r="AP326" s="30"/>
      <c r="AQ326" s="14"/>
      <c r="AR326" s="14"/>
      <c r="AS326" s="14"/>
      <c r="AT326" s="53"/>
      <c r="AU326" s="168"/>
      <c r="AV326" s="170"/>
      <c r="AW326" s="168"/>
      <c r="AX326" s="176"/>
      <c r="AY326" s="170"/>
      <c r="AZ326" s="25"/>
      <c r="BA326" s="159"/>
      <c r="BB326" s="159"/>
    </row>
    <row r="327" spans="1:54" hidden="1" x14ac:dyDescent="0.2">
      <c r="A327" s="5"/>
      <c r="B327" s="7"/>
      <c r="C327" s="7"/>
      <c r="D327" s="119"/>
      <c r="E327" s="7"/>
      <c r="F327" s="7"/>
      <c r="G327" s="13"/>
      <c r="H327" s="159"/>
      <c r="I327" s="7"/>
      <c r="J327" s="7"/>
      <c r="K327" s="7"/>
      <c r="L327" s="7"/>
      <c r="M327" s="13"/>
      <c r="N327" s="13"/>
      <c r="O327" s="159"/>
      <c r="P327" s="7"/>
      <c r="Q327" s="7"/>
      <c r="R327" s="119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13"/>
      <c r="AP327" s="13"/>
      <c r="AQ327" s="13"/>
      <c r="AR327" s="13"/>
      <c r="AS327" s="13"/>
      <c r="AT327" s="13"/>
      <c r="AU327" s="169"/>
      <c r="AV327" s="159"/>
      <c r="AW327" s="169"/>
      <c r="AX327" s="159"/>
      <c r="AY327" s="159"/>
      <c r="AZ327" s="7"/>
      <c r="BA327" s="7"/>
      <c r="BB327" s="7"/>
    </row>
    <row r="328" spans="1:54" ht="16" hidden="1" x14ac:dyDescent="0.2">
      <c r="A328" s="5" t="s">
        <v>611</v>
      </c>
      <c r="B328" s="9" t="s">
        <v>612</v>
      </c>
      <c r="C328" s="7"/>
      <c r="D328" s="119"/>
      <c r="E328" s="7"/>
      <c r="F328" s="7"/>
      <c r="G328" s="13"/>
      <c r="H328" s="7"/>
      <c r="I328" s="7"/>
      <c r="J328" s="7"/>
      <c r="K328" s="7"/>
      <c r="L328" s="7"/>
      <c r="M328" s="13"/>
      <c r="N328" s="134">
        <f>SUM(N329)</f>
        <v>3331500</v>
      </c>
      <c r="O328" s="7"/>
      <c r="P328" s="7"/>
      <c r="Q328" s="7"/>
      <c r="R328" s="119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13"/>
      <c r="AP328" s="13"/>
      <c r="AQ328" s="13"/>
      <c r="AR328" s="13"/>
      <c r="AS328" s="13"/>
      <c r="AT328" s="134">
        <f>SUM(AT329)</f>
        <v>3331500</v>
      </c>
      <c r="AU328" s="119"/>
      <c r="AV328" s="7"/>
      <c r="AW328" s="119"/>
      <c r="AX328" s="7"/>
      <c r="AY328" s="7"/>
      <c r="AZ328" s="7"/>
      <c r="BA328" s="7"/>
      <c r="BB328" s="7"/>
    </row>
    <row r="329" spans="1:54" ht="16" hidden="1" x14ac:dyDescent="0.2">
      <c r="A329" s="5" t="s">
        <v>613</v>
      </c>
      <c r="B329" s="8" t="s">
        <v>614</v>
      </c>
      <c r="C329" s="7"/>
      <c r="D329" s="119"/>
      <c r="E329" s="7"/>
      <c r="F329" s="7"/>
      <c r="G329" s="13"/>
      <c r="H329" s="7"/>
      <c r="I329" s="7"/>
      <c r="J329" s="7"/>
      <c r="K329" s="7"/>
      <c r="L329" s="7"/>
      <c r="M329" s="13"/>
      <c r="N329" s="134">
        <f>SUM(N330)</f>
        <v>3331500</v>
      </c>
      <c r="O329" s="7"/>
      <c r="P329" s="7"/>
      <c r="Q329" s="7"/>
      <c r="R329" s="11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13"/>
      <c r="AP329" s="13"/>
      <c r="AQ329" s="13"/>
      <c r="AR329" s="13"/>
      <c r="AS329" s="13"/>
      <c r="AT329" s="134">
        <f>SUM(AT330)</f>
        <v>3331500</v>
      </c>
      <c r="AU329" s="119"/>
      <c r="AV329" s="7"/>
      <c r="AW329" s="119"/>
      <c r="AX329" s="7"/>
      <c r="AY329" s="7"/>
      <c r="AZ329" s="7"/>
      <c r="BA329" s="7"/>
      <c r="BB329" s="7"/>
    </row>
    <row r="330" spans="1:54" ht="16" hidden="1" x14ac:dyDescent="0.2">
      <c r="A330" s="5"/>
      <c r="B330" s="7" t="s">
        <v>615</v>
      </c>
      <c r="C330" s="116" t="s">
        <v>616</v>
      </c>
      <c r="D330" s="51" t="s">
        <v>617</v>
      </c>
      <c r="E330" s="65" t="s">
        <v>331</v>
      </c>
      <c r="F330" s="86" t="s">
        <v>72</v>
      </c>
      <c r="G330" s="30">
        <v>2007</v>
      </c>
      <c r="H330" s="159" t="s">
        <v>646</v>
      </c>
      <c r="I330" s="86" t="s">
        <v>72</v>
      </c>
      <c r="J330" s="86" t="s">
        <v>72</v>
      </c>
      <c r="K330" s="86" t="s">
        <v>72</v>
      </c>
      <c r="L330" s="86" t="s">
        <v>72</v>
      </c>
      <c r="M330" s="30" t="s">
        <v>81</v>
      </c>
      <c r="N330" s="137">
        <f>'[13]DPKP " 2007 "'!$AQ$297</f>
        <v>3331500</v>
      </c>
      <c r="O330" s="159" t="s">
        <v>691</v>
      </c>
      <c r="P330" s="86" t="s">
        <v>72</v>
      </c>
      <c r="Q330" s="86" t="s">
        <v>72</v>
      </c>
      <c r="R330" s="86" t="s">
        <v>72</v>
      </c>
      <c r="S330" s="86" t="s">
        <v>72</v>
      </c>
      <c r="T330" s="86" t="s">
        <v>72</v>
      </c>
      <c r="U330" s="86" t="s">
        <v>72</v>
      </c>
      <c r="V330" s="86" t="s">
        <v>72</v>
      </c>
      <c r="W330" s="86" t="s">
        <v>72</v>
      </c>
      <c r="X330" s="86" t="s">
        <v>72</v>
      </c>
      <c r="Y330" s="86" t="s">
        <v>72</v>
      </c>
      <c r="Z330" s="86" t="s">
        <v>72</v>
      </c>
      <c r="AA330" s="86" t="s">
        <v>72</v>
      </c>
      <c r="AB330" s="86" t="s">
        <v>72</v>
      </c>
      <c r="AC330" s="86" t="s">
        <v>72</v>
      </c>
      <c r="AD330" s="7"/>
      <c r="AE330" s="117" t="s">
        <v>618</v>
      </c>
      <c r="AF330" s="7"/>
      <c r="AG330" s="7"/>
      <c r="AH330" s="7"/>
      <c r="AI330" s="7"/>
      <c r="AJ330" s="7"/>
      <c r="AK330" s="86" t="s">
        <v>72</v>
      </c>
      <c r="AL330" s="86" t="s">
        <v>72</v>
      </c>
      <c r="AM330" s="86" t="s">
        <v>72</v>
      </c>
      <c r="AN330" s="86" t="s">
        <v>72</v>
      </c>
      <c r="AO330" s="30" t="s">
        <v>81</v>
      </c>
      <c r="AP330" s="30">
        <v>2007</v>
      </c>
      <c r="AQ330" s="135"/>
      <c r="AR330" s="136"/>
      <c r="AS330" s="136"/>
      <c r="AT330" s="137">
        <f>'[13]DPKP " 2007 "'!$AQ$297</f>
        <v>3331500</v>
      </c>
      <c r="AU330" s="169" t="s">
        <v>421</v>
      </c>
      <c r="AV330" s="170" t="s">
        <v>72</v>
      </c>
      <c r="AW330" s="169" t="s">
        <v>647</v>
      </c>
      <c r="AX330" s="159" t="s">
        <v>646</v>
      </c>
      <c r="AY330" s="159" t="s">
        <v>691</v>
      </c>
      <c r="AZ330" s="159" t="s">
        <v>646</v>
      </c>
      <c r="BA330" s="170" t="s">
        <v>72</v>
      </c>
      <c r="BB330" s="170" t="s">
        <v>72</v>
      </c>
    </row>
    <row r="331" spans="1:54" hidden="1" x14ac:dyDescent="0.2">
      <c r="A331" s="5"/>
      <c r="B331" s="7"/>
      <c r="C331" s="7"/>
      <c r="D331" s="119"/>
      <c r="E331" s="7"/>
      <c r="F331" s="7"/>
      <c r="G331" s="13"/>
      <c r="H331" s="7"/>
      <c r="I331" s="7"/>
      <c r="J331" s="7"/>
      <c r="K331" s="7"/>
      <c r="L331" s="7"/>
      <c r="M331" s="13"/>
      <c r="N331" s="13"/>
      <c r="O331" s="7"/>
      <c r="P331" s="7"/>
      <c r="Q331" s="7"/>
      <c r="R331" s="11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13"/>
      <c r="AP331" s="13"/>
      <c r="AQ331" s="13"/>
      <c r="AR331" s="13"/>
      <c r="AS331" s="13"/>
      <c r="AT331" s="13"/>
      <c r="AU331" s="119"/>
      <c r="AV331" s="7"/>
      <c r="AW331" s="119"/>
      <c r="AX331" s="7"/>
      <c r="AY331" s="7"/>
      <c r="AZ331" s="7"/>
      <c r="BA331" s="7"/>
      <c r="BB331" s="7"/>
    </row>
    <row r="332" spans="1:54" ht="32" hidden="1" x14ac:dyDescent="0.2">
      <c r="A332" s="5" t="s">
        <v>619</v>
      </c>
      <c r="B332" s="8" t="s">
        <v>620</v>
      </c>
      <c r="C332" s="7"/>
      <c r="D332" s="119"/>
      <c r="E332" s="7"/>
      <c r="F332" s="7"/>
      <c r="G332" s="13"/>
      <c r="H332" s="7"/>
      <c r="I332" s="7"/>
      <c r="J332" s="7"/>
      <c r="K332" s="7"/>
      <c r="L332" s="7"/>
      <c r="M332" s="13"/>
      <c r="N332" s="13"/>
      <c r="O332" s="7"/>
      <c r="P332" s="7"/>
      <c r="Q332" s="7"/>
      <c r="R332" s="119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13"/>
      <c r="AP332" s="13"/>
      <c r="AQ332" s="13"/>
      <c r="AR332" s="13"/>
      <c r="AS332" s="13"/>
      <c r="AT332" s="13"/>
      <c r="AU332" s="119"/>
      <c r="AV332" s="7"/>
      <c r="AW332" s="119"/>
      <c r="AX332" s="7"/>
      <c r="AY332" s="7"/>
      <c r="AZ332" s="7"/>
      <c r="BA332" s="7"/>
      <c r="BB332" s="7"/>
    </row>
    <row r="333" spans="1:54" ht="16" hidden="1" x14ac:dyDescent="0.2">
      <c r="A333" s="5"/>
      <c r="B333" s="7" t="s">
        <v>615</v>
      </c>
      <c r="C333" s="86" t="s">
        <v>72</v>
      </c>
      <c r="D333" s="86" t="s">
        <v>72</v>
      </c>
      <c r="E333" s="86" t="s">
        <v>72</v>
      </c>
      <c r="F333" s="86" t="s">
        <v>72</v>
      </c>
      <c r="G333" s="132" t="s">
        <v>72</v>
      </c>
      <c r="H333" s="86" t="s">
        <v>72</v>
      </c>
      <c r="I333" s="86" t="s">
        <v>72</v>
      </c>
      <c r="J333" s="86" t="s">
        <v>72</v>
      </c>
      <c r="K333" s="86" t="s">
        <v>72</v>
      </c>
      <c r="L333" s="86" t="s">
        <v>72</v>
      </c>
      <c r="M333" s="132" t="s">
        <v>72</v>
      </c>
      <c r="N333" s="132" t="s">
        <v>72</v>
      </c>
      <c r="O333" s="86" t="s">
        <v>72</v>
      </c>
      <c r="P333" s="86" t="s">
        <v>72</v>
      </c>
      <c r="Q333" s="86" t="s">
        <v>72</v>
      </c>
      <c r="R333" s="86" t="s">
        <v>72</v>
      </c>
      <c r="S333" s="86" t="s">
        <v>72</v>
      </c>
      <c r="T333" s="86" t="s">
        <v>72</v>
      </c>
      <c r="U333" s="86" t="s">
        <v>72</v>
      </c>
      <c r="V333" s="86" t="s">
        <v>72</v>
      </c>
      <c r="W333" s="86" t="s">
        <v>72</v>
      </c>
      <c r="X333" s="86" t="s">
        <v>72</v>
      </c>
      <c r="Y333" s="86" t="s">
        <v>72</v>
      </c>
      <c r="Z333" s="86" t="s">
        <v>72</v>
      </c>
      <c r="AA333" s="86" t="s">
        <v>72</v>
      </c>
      <c r="AB333" s="86" t="s">
        <v>72</v>
      </c>
      <c r="AC333" s="86" t="s">
        <v>72</v>
      </c>
      <c r="AD333" s="86" t="s">
        <v>72</v>
      </c>
      <c r="AE333" s="86" t="s">
        <v>72</v>
      </c>
      <c r="AF333" s="86" t="s">
        <v>72</v>
      </c>
      <c r="AG333" s="86" t="s">
        <v>72</v>
      </c>
      <c r="AH333" s="86" t="s">
        <v>72</v>
      </c>
      <c r="AI333" s="86" t="s">
        <v>72</v>
      </c>
      <c r="AJ333" s="86" t="s">
        <v>72</v>
      </c>
      <c r="AK333" s="86" t="s">
        <v>72</v>
      </c>
      <c r="AL333" s="86" t="s">
        <v>72</v>
      </c>
      <c r="AM333" s="86" t="s">
        <v>72</v>
      </c>
      <c r="AN333" s="86" t="s">
        <v>72</v>
      </c>
      <c r="AO333" s="132" t="s">
        <v>72</v>
      </c>
      <c r="AP333" s="132" t="s">
        <v>72</v>
      </c>
      <c r="AQ333" s="132" t="s">
        <v>72</v>
      </c>
      <c r="AR333" s="132" t="s">
        <v>72</v>
      </c>
      <c r="AS333" s="132" t="s">
        <v>72</v>
      </c>
      <c r="AT333" s="132" t="s">
        <v>72</v>
      </c>
      <c r="AU333" s="86" t="s">
        <v>72</v>
      </c>
      <c r="AV333" s="86" t="s">
        <v>72</v>
      </c>
      <c r="AW333" s="86" t="s">
        <v>72</v>
      </c>
      <c r="AX333" s="86" t="s">
        <v>72</v>
      </c>
      <c r="AY333" s="86" t="s">
        <v>72</v>
      </c>
      <c r="AZ333" s="86" t="s">
        <v>72</v>
      </c>
      <c r="BA333" s="86" t="s">
        <v>72</v>
      </c>
      <c r="BB333" s="86" t="s">
        <v>72</v>
      </c>
    </row>
    <row r="334" spans="1:54" hidden="1" x14ac:dyDescent="0.2">
      <c r="A334" s="5"/>
      <c r="B334" s="8"/>
      <c r="C334" s="8"/>
      <c r="D334" s="123"/>
      <c r="E334" s="8"/>
      <c r="F334" s="8"/>
      <c r="G334" s="133"/>
      <c r="H334" s="8"/>
      <c r="I334" s="8"/>
      <c r="J334" s="8"/>
      <c r="K334" s="8"/>
      <c r="L334" s="8"/>
      <c r="M334" s="133"/>
      <c r="N334" s="133"/>
      <c r="O334" s="8"/>
      <c r="P334" s="8"/>
      <c r="Q334" s="8"/>
      <c r="R334" s="123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133"/>
      <c r="AP334" s="133"/>
      <c r="AQ334" s="133"/>
      <c r="AR334" s="133"/>
      <c r="AS334" s="133"/>
      <c r="AT334" s="133"/>
      <c r="AU334" s="123"/>
      <c r="AV334" s="8"/>
      <c r="AW334" s="123"/>
      <c r="AX334" s="8"/>
      <c r="AY334" s="8"/>
      <c r="AZ334" s="8"/>
      <c r="BA334" s="8"/>
      <c r="BB334" s="8"/>
    </row>
    <row r="335" spans="1:54" ht="32" hidden="1" x14ac:dyDescent="0.2">
      <c r="A335" s="5" t="s">
        <v>621</v>
      </c>
      <c r="B335" s="8" t="s">
        <v>622</v>
      </c>
      <c r="C335" s="7"/>
      <c r="D335" s="119"/>
      <c r="E335" s="7"/>
      <c r="F335" s="7"/>
      <c r="G335" s="13"/>
      <c r="H335" s="7"/>
      <c r="I335" s="7"/>
      <c r="J335" s="7"/>
      <c r="K335" s="7"/>
      <c r="L335" s="7"/>
      <c r="M335" s="13"/>
      <c r="N335" s="13"/>
      <c r="O335" s="7"/>
      <c r="P335" s="7"/>
      <c r="Q335" s="7"/>
      <c r="R335" s="119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13"/>
      <c r="AP335" s="13"/>
      <c r="AQ335" s="13"/>
      <c r="AR335" s="13"/>
      <c r="AS335" s="13"/>
      <c r="AT335" s="13"/>
      <c r="AU335" s="119"/>
      <c r="AV335" s="7"/>
      <c r="AW335" s="119"/>
      <c r="AX335" s="7"/>
      <c r="AY335" s="7"/>
      <c r="AZ335" s="7"/>
      <c r="BA335" s="7"/>
      <c r="BB335" s="7"/>
    </row>
    <row r="336" spans="1:54" ht="16" hidden="1" x14ac:dyDescent="0.2">
      <c r="A336" s="5"/>
      <c r="B336" s="7" t="s">
        <v>615</v>
      </c>
      <c r="C336" s="86" t="s">
        <v>72</v>
      </c>
      <c r="D336" s="86" t="s">
        <v>72</v>
      </c>
      <c r="E336" s="86" t="s">
        <v>72</v>
      </c>
      <c r="F336" s="86" t="s">
        <v>72</v>
      </c>
      <c r="G336" s="132" t="s">
        <v>72</v>
      </c>
      <c r="H336" s="86" t="s">
        <v>72</v>
      </c>
      <c r="I336" s="86" t="s">
        <v>72</v>
      </c>
      <c r="J336" s="86" t="s">
        <v>72</v>
      </c>
      <c r="K336" s="86" t="s">
        <v>72</v>
      </c>
      <c r="L336" s="86" t="s">
        <v>72</v>
      </c>
      <c r="M336" s="132" t="s">
        <v>72</v>
      </c>
      <c r="N336" s="132" t="s">
        <v>72</v>
      </c>
      <c r="O336" s="86" t="s">
        <v>72</v>
      </c>
      <c r="P336" s="86" t="s">
        <v>72</v>
      </c>
      <c r="Q336" s="86" t="s">
        <v>72</v>
      </c>
      <c r="R336" s="86" t="s">
        <v>72</v>
      </c>
      <c r="S336" s="86" t="s">
        <v>72</v>
      </c>
      <c r="T336" s="86" t="s">
        <v>72</v>
      </c>
      <c r="U336" s="86" t="s">
        <v>72</v>
      </c>
      <c r="V336" s="86" t="s">
        <v>72</v>
      </c>
      <c r="W336" s="86" t="s">
        <v>72</v>
      </c>
      <c r="X336" s="86" t="s">
        <v>72</v>
      </c>
      <c r="Y336" s="86" t="s">
        <v>72</v>
      </c>
      <c r="Z336" s="86" t="s">
        <v>72</v>
      </c>
      <c r="AA336" s="86" t="s">
        <v>72</v>
      </c>
      <c r="AB336" s="86" t="s">
        <v>72</v>
      </c>
      <c r="AC336" s="86" t="s">
        <v>72</v>
      </c>
      <c r="AD336" s="86" t="s">
        <v>72</v>
      </c>
      <c r="AE336" s="86" t="s">
        <v>72</v>
      </c>
      <c r="AF336" s="86" t="s">
        <v>72</v>
      </c>
      <c r="AG336" s="86" t="s">
        <v>72</v>
      </c>
      <c r="AH336" s="86" t="s">
        <v>72</v>
      </c>
      <c r="AI336" s="86" t="s">
        <v>72</v>
      </c>
      <c r="AJ336" s="86" t="s">
        <v>72</v>
      </c>
      <c r="AK336" s="86" t="s">
        <v>72</v>
      </c>
      <c r="AL336" s="86" t="s">
        <v>72</v>
      </c>
      <c r="AM336" s="86" t="s">
        <v>72</v>
      </c>
      <c r="AN336" s="86" t="s">
        <v>72</v>
      </c>
      <c r="AO336" s="132" t="s">
        <v>72</v>
      </c>
      <c r="AP336" s="132" t="s">
        <v>72</v>
      </c>
      <c r="AQ336" s="132" t="s">
        <v>72</v>
      </c>
      <c r="AR336" s="132" t="s">
        <v>72</v>
      </c>
      <c r="AS336" s="132" t="s">
        <v>72</v>
      </c>
      <c r="AT336" s="132" t="s">
        <v>72</v>
      </c>
      <c r="AU336" s="86" t="s">
        <v>72</v>
      </c>
      <c r="AV336" s="86" t="s">
        <v>72</v>
      </c>
      <c r="AW336" s="86" t="s">
        <v>72</v>
      </c>
      <c r="AX336" s="86" t="s">
        <v>72</v>
      </c>
      <c r="AY336" s="86" t="s">
        <v>72</v>
      </c>
      <c r="AZ336" s="86" t="s">
        <v>72</v>
      </c>
      <c r="BA336" s="86" t="s">
        <v>72</v>
      </c>
      <c r="BB336" s="86" t="s">
        <v>72</v>
      </c>
    </row>
    <row r="337" spans="1:54" hidden="1" x14ac:dyDescent="0.2">
      <c r="A337" s="5"/>
      <c r="B337" s="8"/>
      <c r="C337" s="4"/>
      <c r="D337" s="10"/>
      <c r="E337" s="4"/>
      <c r="F337" s="4"/>
      <c r="G337" s="14"/>
      <c r="H337" s="4"/>
      <c r="I337" s="4"/>
      <c r="J337" s="4"/>
      <c r="K337" s="4"/>
      <c r="L337" s="4"/>
      <c r="M337" s="14"/>
      <c r="N337" s="14"/>
      <c r="O337" s="4"/>
      <c r="P337" s="4"/>
      <c r="Q337" s="4"/>
      <c r="R337" s="10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14"/>
      <c r="AP337" s="14"/>
      <c r="AQ337" s="14"/>
      <c r="AR337" s="14"/>
      <c r="AS337" s="14"/>
      <c r="AT337" s="14"/>
      <c r="AU337" s="10"/>
      <c r="AV337" s="4"/>
      <c r="AW337" s="10"/>
      <c r="AX337" s="4"/>
      <c r="AY337" s="4"/>
      <c r="AZ337" s="4"/>
      <c r="BA337" s="4"/>
      <c r="BB337" s="4"/>
    </row>
    <row r="338" spans="1:54" ht="16" hidden="1" x14ac:dyDescent="0.2">
      <c r="A338" s="5" t="s">
        <v>623</v>
      </c>
      <c r="B338" s="9" t="s">
        <v>624</v>
      </c>
      <c r="C338" s="4"/>
      <c r="D338" s="10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10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10"/>
      <c r="AV338" s="4"/>
      <c r="AW338" s="10"/>
      <c r="AX338" s="4"/>
      <c r="AY338" s="4"/>
      <c r="AZ338" s="4"/>
      <c r="BA338" s="4"/>
      <c r="BB338" s="4"/>
    </row>
    <row r="339" spans="1:54" ht="16" hidden="1" x14ac:dyDescent="0.2">
      <c r="A339" s="5" t="s">
        <v>625</v>
      </c>
      <c r="B339" s="8" t="s">
        <v>624</v>
      </c>
      <c r="C339" s="7"/>
      <c r="D339" s="119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119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119"/>
      <c r="AV339" s="7"/>
      <c r="AW339" s="119"/>
      <c r="AX339" s="7"/>
      <c r="AY339" s="7"/>
      <c r="AZ339" s="7"/>
      <c r="BA339" s="7"/>
      <c r="BB339" s="7"/>
    </row>
    <row r="340" spans="1:54" ht="16" hidden="1" x14ac:dyDescent="0.2">
      <c r="A340" s="391"/>
      <c r="B340" s="393" t="s">
        <v>626</v>
      </c>
      <c r="C340" s="394" t="s">
        <v>72</v>
      </c>
      <c r="D340" s="394" t="s">
        <v>72</v>
      </c>
      <c r="E340" s="394" t="s">
        <v>72</v>
      </c>
      <c r="F340" s="394" t="s">
        <v>72</v>
      </c>
      <c r="G340" s="394" t="s">
        <v>72</v>
      </c>
      <c r="H340" s="394" t="s">
        <v>72</v>
      </c>
      <c r="I340" s="394" t="s">
        <v>72</v>
      </c>
      <c r="J340" s="394" t="s">
        <v>72</v>
      </c>
      <c r="K340" s="394" t="s">
        <v>72</v>
      </c>
      <c r="L340" s="394" t="s">
        <v>72</v>
      </c>
      <c r="M340" s="394" t="s">
        <v>72</v>
      </c>
      <c r="N340" s="394" t="s">
        <v>72</v>
      </c>
      <c r="O340" s="394" t="s">
        <v>72</v>
      </c>
      <c r="P340" s="86" t="s">
        <v>72</v>
      </c>
      <c r="Q340" s="86" t="s">
        <v>72</v>
      </c>
      <c r="R340" s="86" t="s">
        <v>72</v>
      </c>
      <c r="S340" s="86" t="s">
        <v>72</v>
      </c>
      <c r="T340" s="86" t="s">
        <v>72</v>
      </c>
      <c r="U340" s="86" t="s">
        <v>72</v>
      </c>
      <c r="V340" s="86" t="s">
        <v>72</v>
      </c>
      <c r="W340" s="86" t="s">
        <v>72</v>
      </c>
      <c r="X340" s="86" t="s">
        <v>72</v>
      </c>
      <c r="Y340" s="86" t="s">
        <v>72</v>
      </c>
      <c r="Z340" s="86" t="s">
        <v>72</v>
      </c>
      <c r="AA340" s="86" t="s">
        <v>72</v>
      </c>
      <c r="AB340" s="86" t="s">
        <v>72</v>
      </c>
      <c r="AC340" s="86" t="s">
        <v>72</v>
      </c>
      <c r="AD340" s="86" t="s">
        <v>72</v>
      </c>
      <c r="AE340" s="86" t="s">
        <v>72</v>
      </c>
      <c r="AF340" s="86" t="s">
        <v>72</v>
      </c>
      <c r="AG340" s="86" t="s">
        <v>72</v>
      </c>
      <c r="AH340" s="86" t="s">
        <v>72</v>
      </c>
      <c r="AI340" s="86" t="s">
        <v>72</v>
      </c>
      <c r="AJ340" s="86" t="s">
        <v>72</v>
      </c>
      <c r="AK340" s="86" t="s">
        <v>72</v>
      </c>
      <c r="AL340" s="86" t="s">
        <v>72</v>
      </c>
      <c r="AM340" s="86" t="s">
        <v>72</v>
      </c>
      <c r="AN340" s="86" t="s">
        <v>72</v>
      </c>
      <c r="AO340" s="86" t="s">
        <v>72</v>
      </c>
      <c r="AP340" s="86" t="s">
        <v>72</v>
      </c>
      <c r="AQ340" s="86" t="s">
        <v>72</v>
      </c>
      <c r="AR340" s="86" t="s">
        <v>72</v>
      </c>
      <c r="AS340" s="86" t="s">
        <v>72</v>
      </c>
      <c r="AT340" s="86" t="s">
        <v>72</v>
      </c>
      <c r="AU340" s="86" t="s">
        <v>72</v>
      </c>
      <c r="AV340" s="86" t="s">
        <v>72</v>
      </c>
      <c r="AW340" s="86" t="s">
        <v>72</v>
      </c>
      <c r="AX340" s="86" t="s">
        <v>72</v>
      </c>
      <c r="AY340" s="86" t="s">
        <v>72</v>
      </c>
      <c r="AZ340" s="86" t="s">
        <v>72</v>
      </c>
      <c r="BA340" s="86" t="s">
        <v>72</v>
      </c>
      <c r="BB340" s="86" t="s">
        <v>72</v>
      </c>
    </row>
    <row r="341" spans="1:54" ht="23.25" customHeight="1" x14ac:dyDescent="0.2">
      <c r="A341" s="392"/>
      <c r="B341" s="395"/>
      <c r="C341" s="396"/>
      <c r="D341" s="397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4"/>
      <c r="Q341" s="4"/>
      <c r="R341" s="10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10"/>
      <c r="AV341" s="4"/>
      <c r="AW341" s="10"/>
      <c r="AX341" s="4"/>
      <c r="AY341" s="4"/>
      <c r="AZ341" s="4"/>
      <c r="BA341" s="4"/>
      <c r="BB341" s="4"/>
    </row>
    <row r="344" spans="1:54" x14ac:dyDescent="0.2">
      <c r="C344" s="1072" t="s">
        <v>627</v>
      </c>
      <c r="D344" s="1072"/>
      <c r="E344" s="179"/>
      <c r="F344" s="179"/>
      <c r="G344" s="179"/>
      <c r="H344" s="179"/>
      <c r="I344" s="179"/>
      <c r="J344" s="179"/>
      <c r="K344" s="1083" t="s">
        <v>897</v>
      </c>
      <c r="L344" s="1072"/>
      <c r="M344" s="1072"/>
      <c r="AR344" s="179" t="s">
        <v>628</v>
      </c>
      <c r="AS344" s="179"/>
      <c r="AT344" s="179"/>
      <c r="AU344" s="179"/>
      <c r="AV344" s="179"/>
      <c r="AW344" s="179"/>
      <c r="AX344" s="179"/>
    </row>
    <row r="345" spans="1:54" x14ac:dyDescent="0.2">
      <c r="C345" s="1072" t="s">
        <v>629</v>
      </c>
      <c r="D345" s="1072"/>
      <c r="E345" s="179"/>
      <c r="F345" s="179"/>
      <c r="G345" s="179"/>
      <c r="H345" s="179"/>
      <c r="I345" s="179"/>
      <c r="J345" s="179"/>
      <c r="K345" s="179"/>
      <c r="AT345" s="490"/>
      <c r="AU345" s="490"/>
      <c r="AV345" s="490"/>
    </row>
    <row r="346" spans="1:54" x14ac:dyDescent="0.2">
      <c r="C346" s="1072" t="s">
        <v>630</v>
      </c>
      <c r="D346" s="1072"/>
      <c r="E346" s="179"/>
      <c r="F346" s="179"/>
      <c r="G346" s="179"/>
      <c r="H346" s="179"/>
      <c r="I346" s="179"/>
      <c r="J346" s="179"/>
      <c r="K346" s="179"/>
      <c r="AT346" s="490"/>
      <c r="AU346" s="490"/>
      <c r="AV346" s="490"/>
    </row>
    <row r="347" spans="1:54" x14ac:dyDescent="0.2">
      <c r="C347" s="1082" t="s">
        <v>631</v>
      </c>
      <c r="D347" s="1082"/>
      <c r="E347" s="180"/>
      <c r="F347" s="180"/>
      <c r="G347" s="180"/>
      <c r="H347" s="180"/>
      <c r="I347" s="180"/>
      <c r="J347" s="179"/>
      <c r="K347" s="1072" t="s">
        <v>632</v>
      </c>
      <c r="L347" s="1072"/>
      <c r="M347" s="1072"/>
      <c r="AT347" s="179" t="s">
        <v>632</v>
      </c>
      <c r="AU347" s="179"/>
      <c r="AV347" s="179"/>
    </row>
    <row r="348" spans="1:54" x14ac:dyDescent="0.2">
      <c r="C348" s="180"/>
      <c r="D348" s="180"/>
      <c r="E348" s="180"/>
      <c r="F348" s="180"/>
      <c r="G348" s="180"/>
      <c r="H348" s="180"/>
      <c r="I348" s="180"/>
      <c r="J348" s="180"/>
      <c r="K348" s="180"/>
      <c r="AT348" s="17"/>
      <c r="AU348" s="490"/>
      <c r="AV348" s="17"/>
    </row>
    <row r="349" spans="1:54" x14ac:dyDescent="0.2">
      <c r="C349" s="179"/>
      <c r="D349" s="179"/>
      <c r="E349" s="179"/>
      <c r="F349" s="179"/>
      <c r="G349" s="179"/>
      <c r="H349" s="179"/>
      <c r="I349" s="179"/>
      <c r="J349" s="179"/>
      <c r="K349" s="179"/>
      <c r="AT349" s="17"/>
      <c r="AU349" s="490"/>
      <c r="AV349" s="17"/>
    </row>
    <row r="350" spans="1:54" x14ac:dyDescent="0.2">
      <c r="C350" s="17"/>
      <c r="D350" s="490"/>
      <c r="E350" s="17"/>
      <c r="F350" s="17"/>
      <c r="G350" s="17"/>
      <c r="H350" s="17"/>
      <c r="I350" s="17"/>
      <c r="J350" s="17"/>
      <c r="K350" s="17"/>
      <c r="AT350" s="17"/>
      <c r="AU350" s="490"/>
      <c r="AV350" s="17"/>
    </row>
    <row r="351" spans="1:54" x14ac:dyDescent="0.2">
      <c r="C351" s="17"/>
      <c r="D351" s="490"/>
      <c r="E351" s="17"/>
      <c r="F351" s="17"/>
      <c r="G351" s="17"/>
      <c r="H351" s="17"/>
      <c r="I351" s="17"/>
      <c r="J351" s="17"/>
      <c r="K351" s="17"/>
      <c r="AT351" s="17"/>
      <c r="AU351" s="490"/>
      <c r="AV351" s="17"/>
    </row>
    <row r="352" spans="1:54" x14ac:dyDescent="0.2">
      <c r="C352" s="17"/>
      <c r="D352" s="490"/>
      <c r="E352" s="17"/>
      <c r="F352" s="17"/>
      <c r="G352" s="17"/>
      <c r="H352" s="17"/>
      <c r="I352" s="17"/>
      <c r="J352" s="17"/>
      <c r="K352" s="17"/>
      <c r="AT352" s="17"/>
      <c r="AU352" s="490"/>
      <c r="AV352" s="17"/>
    </row>
    <row r="353" spans="3:48" x14ac:dyDescent="0.2">
      <c r="C353" s="1080" t="s">
        <v>633</v>
      </c>
      <c r="D353" s="1080"/>
      <c r="E353" s="181"/>
      <c r="F353" s="181"/>
      <c r="G353" s="181"/>
      <c r="H353" s="181"/>
      <c r="I353" s="181"/>
      <c r="J353" s="181"/>
      <c r="K353" s="1080" t="s">
        <v>634</v>
      </c>
      <c r="L353" s="1080"/>
      <c r="M353" s="1080"/>
      <c r="AT353" s="181" t="s">
        <v>634</v>
      </c>
      <c r="AU353" s="181"/>
      <c r="AV353" s="181"/>
    </row>
    <row r="354" spans="3:48" x14ac:dyDescent="0.2">
      <c r="C354" s="1081" t="s">
        <v>635</v>
      </c>
      <c r="D354" s="1081"/>
      <c r="E354" s="182"/>
      <c r="F354" s="182"/>
      <c r="G354" s="182"/>
      <c r="H354" s="182"/>
      <c r="I354" s="182"/>
      <c r="J354" s="179"/>
      <c r="K354" s="1072" t="s">
        <v>636</v>
      </c>
      <c r="L354" s="1072"/>
      <c r="M354" s="1072"/>
      <c r="AT354" s="179" t="s">
        <v>636</v>
      </c>
      <c r="AU354" s="179"/>
      <c r="AV354" s="179"/>
    </row>
  </sheetData>
  <autoFilter ref="AT48:AU137" xr:uid="{00000000-0009-0000-0000-00000F000000}"/>
  <mergeCells count="74">
    <mergeCell ref="C354:D354"/>
    <mergeCell ref="K354:M354"/>
    <mergeCell ref="C345:D345"/>
    <mergeCell ref="C346:D346"/>
    <mergeCell ref="C347:D347"/>
    <mergeCell ref="K347:M347"/>
    <mergeCell ref="C353:D353"/>
    <mergeCell ref="K353:M353"/>
    <mergeCell ref="C344:D344"/>
    <mergeCell ref="K344:M344"/>
    <mergeCell ref="AF8:AF9"/>
    <mergeCell ref="AG8:AG9"/>
    <mergeCell ref="AH8:AH9"/>
    <mergeCell ref="Y8:Y9"/>
    <mergeCell ref="Z8:Z9"/>
    <mergeCell ref="AA8:AA9"/>
    <mergeCell ref="AB8:AB9"/>
    <mergeCell ref="T8:T9"/>
    <mergeCell ref="M7:M9"/>
    <mergeCell ref="N7:N9"/>
    <mergeCell ref="O7:O9"/>
    <mergeCell ref="P7:P9"/>
    <mergeCell ref="Q7:Q9"/>
    <mergeCell ref="R7:R9"/>
    <mergeCell ref="H8:H9"/>
    <mergeCell ref="I8:I9"/>
    <mergeCell ref="J8:K8"/>
    <mergeCell ref="L8:L9"/>
    <mergeCell ref="S8:S9"/>
    <mergeCell ref="AP7:AP9"/>
    <mergeCell ref="AQ7:AT7"/>
    <mergeCell ref="AU7:AU9"/>
    <mergeCell ref="AV7:AX7"/>
    <mergeCell ref="AY7:AY9"/>
    <mergeCell ref="AW8:AW9"/>
    <mergeCell ref="AX8:AX9"/>
    <mergeCell ref="AQ8:AQ9"/>
    <mergeCell ref="AZ7:BB7"/>
    <mergeCell ref="AR8:AR9"/>
    <mergeCell ref="AS8:AS9"/>
    <mergeCell ref="AT8:AT9"/>
    <mergeCell ref="AV8:AV9"/>
    <mergeCell ref="AZ8:AZ9"/>
    <mergeCell ref="BA8:BB8"/>
    <mergeCell ref="AI7:AJ7"/>
    <mergeCell ref="AK7:AK9"/>
    <mergeCell ref="AL7:AL9"/>
    <mergeCell ref="AM7:AM9"/>
    <mergeCell ref="AN7:AN9"/>
    <mergeCell ref="AI8:AI9"/>
    <mergeCell ref="AJ8:AJ9"/>
    <mergeCell ref="AF7:AH7"/>
    <mergeCell ref="U8:U9"/>
    <mergeCell ref="V8:V9"/>
    <mergeCell ref="W8:W9"/>
    <mergeCell ref="X8:X9"/>
    <mergeCell ref="AD8:AD9"/>
    <mergeCell ref="AE8:AE9"/>
    <mergeCell ref="A1:BB1"/>
    <mergeCell ref="A2:BB2"/>
    <mergeCell ref="A7:A9"/>
    <mergeCell ref="B7:B9"/>
    <mergeCell ref="C7:C9"/>
    <mergeCell ref="D7:D9"/>
    <mergeCell ref="E7:E9"/>
    <mergeCell ref="F7:F9"/>
    <mergeCell ref="G7:G9"/>
    <mergeCell ref="I7:L7"/>
    <mergeCell ref="AO7:AO9"/>
    <mergeCell ref="S7:W7"/>
    <mergeCell ref="X7:Z7"/>
    <mergeCell ref="AA7:AB7"/>
    <mergeCell ref="AC7:AC9"/>
    <mergeCell ref="AD7:AE7"/>
  </mergeCells>
  <pageMargins left="2.0866141732283467" right="0.39370078740157483" top="0.74803149606299213" bottom="0.70866141732283472" header="0.47244094488188981" footer="0.23622047244094491"/>
  <pageSetup paperSize="5" scale="51" orientation="landscape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AV192"/>
  <sheetViews>
    <sheetView topLeftCell="A104" zoomScale="75" zoomScaleNormal="75" workbookViewId="0">
      <pane xSplit="3" topLeftCell="AL1" activePane="topRight" state="frozen"/>
      <selection activeCell="A143" sqref="A143"/>
      <selection pane="topRight" activeCell="AN14" sqref="AN14"/>
    </sheetView>
  </sheetViews>
  <sheetFormatPr baseColWidth="10" defaultColWidth="9.1640625" defaultRowHeight="15" x14ac:dyDescent="0.2"/>
  <cols>
    <col min="1" max="1" width="6.5" style="1" customWidth="1"/>
    <col min="2" max="2" width="24" style="1" customWidth="1"/>
    <col min="3" max="3" width="42.33203125" style="1" customWidth="1"/>
    <col min="4" max="4" width="24.5" style="167" customWidth="1"/>
    <col min="5" max="5" width="14.1640625" style="1" customWidth="1"/>
    <col min="6" max="6" width="13.33203125" style="1" customWidth="1"/>
    <col min="7" max="7" width="9.1640625" style="1"/>
    <col min="8" max="8" width="19" style="1" customWidth="1"/>
    <col min="9" max="9" width="9.1640625" style="1"/>
    <col min="10" max="10" width="13.5" style="1" customWidth="1"/>
    <col min="11" max="11" width="7.1640625" style="1" customWidth="1"/>
    <col min="12" max="12" width="22.1640625" style="167" customWidth="1"/>
    <col min="13" max="13" width="6.5" style="1" customWidth="1"/>
    <col min="14" max="14" width="21.6640625" style="1" customWidth="1"/>
    <col min="15" max="15" width="16.5" style="1" customWidth="1"/>
    <col min="16" max="16" width="11.6640625" style="1" customWidth="1"/>
    <col min="17" max="17" width="28.1640625" style="1" customWidth="1"/>
    <col min="18" max="18" width="11.83203125" style="1" customWidth="1"/>
    <col min="19" max="19" width="13" style="1" customWidth="1"/>
    <col min="20" max="20" width="9.1640625" style="1" customWidth="1"/>
    <col min="21" max="21" width="11.5" style="1" customWidth="1"/>
    <col min="22" max="22" width="33.5" style="1" customWidth="1"/>
    <col min="23" max="23" width="8.33203125" style="1" customWidth="1"/>
    <col min="24" max="26" width="9.1640625" style="1" customWidth="1"/>
    <col min="27" max="27" width="7.5" style="1" customWidth="1"/>
    <col min="28" max="28" width="8.33203125" style="1" customWidth="1"/>
    <col min="29" max="29" width="6.83203125" style="1" customWidth="1"/>
    <col min="30" max="30" width="8" style="1" customWidth="1"/>
    <col min="31" max="31" width="9.1640625" style="1" customWidth="1"/>
    <col min="32" max="32" width="8" style="1" customWidth="1"/>
    <col min="33" max="33" width="5.83203125" style="1" customWidth="1"/>
    <col min="34" max="34" width="6.5" style="1" customWidth="1"/>
    <col min="35" max="36" width="9.1640625" style="1"/>
    <col min="37" max="37" width="9.5" style="1" customWidth="1"/>
    <col min="38" max="38" width="6.5" style="1" customWidth="1"/>
    <col min="39" max="39" width="7.6640625" style="1" customWidth="1"/>
    <col min="40" max="40" width="25.5" style="1" customWidth="1"/>
    <col min="41" max="41" width="14" style="167" customWidth="1"/>
    <col min="42" max="42" width="9.1640625" style="1"/>
    <col min="43" max="43" width="36.6640625" style="167" customWidth="1"/>
    <col min="44" max="44" width="25.5" style="1" customWidth="1"/>
    <col min="45" max="45" width="10" style="1" customWidth="1"/>
    <col min="46" max="46" width="23.33203125" style="1" customWidth="1"/>
    <col min="47" max="47" width="6.5" style="1" customWidth="1"/>
    <col min="48" max="48" width="7.5" style="1" customWidth="1"/>
    <col min="49" max="16384" width="9.1640625" style="1"/>
  </cols>
  <sheetData>
    <row r="1" spans="1:48" ht="26" x14ac:dyDescent="0.3">
      <c r="A1" s="1063" t="s">
        <v>0</v>
      </c>
      <c r="B1" s="1063"/>
      <c r="C1" s="1063"/>
      <c r="D1" s="1063"/>
      <c r="E1" s="1063"/>
      <c r="F1" s="1063"/>
      <c r="G1" s="1063"/>
      <c r="H1" s="1063"/>
      <c r="I1" s="1063"/>
      <c r="J1" s="1063"/>
      <c r="K1" s="1063"/>
      <c r="L1" s="1063"/>
      <c r="M1" s="1063"/>
      <c r="N1" s="1063"/>
      <c r="O1" s="1063"/>
      <c r="P1" s="1063"/>
      <c r="Q1" s="1063"/>
      <c r="R1" s="1063"/>
      <c r="S1" s="1063"/>
      <c r="T1" s="1063"/>
      <c r="U1" s="1063"/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</row>
    <row r="2" spans="1:48" ht="26" x14ac:dyDescent="0.3">
      <c r="A2" s="1063" t="s">
        <v>1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</row>
    <row r="3" spans="1:48" ht="26" x14ac:dyDescent="0.3">
      <c r="A3" s="1063" t="s">
        <v>2</v>
      </c>
      <c r="B3" s="1063"/>
      <c r="C3" s="1063"/>
      <c r="D3" s="1063"/>
      <c r="E3" s="1063"/>
      <c r="F3" s="1063"/>
      <c r="G3" s="1063"/>
      <c r="H3" s="1063"/>
      <c r="I3" s="1063"/>
      <c r="J3" s="1063"/>
      <c r="K3" s="1063"/>
      <c r="L3" s="1063"/>
      <c r="M3" s="1063"/>
      <c r="N3" s="1063"/>
      <c r="O3" s="1063"/>
      <c r="P3" s="1063"/>
      <c r="Q3" s="1063"/>
      <c r="R3" s="1063"/>
      <c r="S3" s="1063"/>
      <c r="T3" s="1063"/>
      <c r="U3" s="1063"/>
      <c r="V3" s="1063"/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  <c r="AN3" s="1063"/>
      <c r="AO3" s="1063"/>
      <c r="AP3" s="1063"/>
      <c r="AQ3" s="1063"/>
      <c r="AR3" s="1063"/>
      <c r="AS3" s="1063"/>
      <c r="AT3" s="1063"/>
      <c r="AU3" s="1063"/>
      <c r="AV3" s="1063"/>
    </row>
    <row r="5" spans="1:48" s="236" customFormat="1" ht="29.25" customHeight="1" x14ac:dyDescent="0.2">
      <c r="A5" s="1064" t="s">
        <v>3</v>
      </c>
      <c r="B5" s="1065" t="s">
        <v>4</v>
      </c>
      <c r="C5" s="1066" t="s">
        <v>5</v>
      </c>
      <c r="D5" s="1066" t="s">
        <v>6</v>
      </c>
      <c r="E5" s="1066" t="s">
        <v>7</v>
      </c>
      <c r="F5" s="1066" t="s">
        <v>8</v>
      </c>
      <c r="G5" s="1066"/>
      <c r="H5" s="1066"/>
      <c r="I5" s="1066"/>
      <c r="J5" s="1067" t="s">
        <v>9</v>
      </c>
      <c r="K5" s="1066" t="s">
        <v>10</v>
      </c>
      <c r="L5" s="1066" t="s">
        <v>11</v>
      </c>
      <c r="M5" s="1066" t="s">
        <v>12</v>
      </c>
      <c r="N5" s="1066"/>
      <c r="O5" s="1066"/>
      <c r="P5" s="1066"/>
      <c r="Q5" s="1066"/>
      <c r="R5" s="1066" t="s">
        <v>13</v>
      </c>
      <c r="S5" s="1066"/>
      <c r="T5" s="1066"/>
      <c r="U5" s="1066" t="s">
        <v>14</v>
      </c>
      <c r="V5" s="1066"/>
      <c r="W5" s="1066" t="s">
        <v>15</v>
      </c>
      <c r="X5" s="1066" t="s">
        <v>16</v>
      </c>
      <c r="Y5" s="1066"/>
      <c r="Z5" s="1066" t="s">
        <v>17</v>
      </c>
      <c r="AA5" s="1066"/>
      <c r="AB5" s="1066"/>
      <c r="AC5" s="1066" t="s">
        <v>18</v>
      </c>
      <c r="AD5" s="1066"/>
      <c r="AE5" s="1064" t="s">
        <v>19</v>
      </c>
      <c r="AF5" s="1070" t="s">
        <v>20</v>
      </c>
      <c r="AG5" s="1070" t="s">
        <v>21</v>
      </c>
      <c r="AH5" s="1070" t="s">
        <v>22</v>
      </c>
      <c r="AI5" s="1066" t="s">
        <v>23</v>
      </c>
      <c r="AJ5" s="1070" t="s">
        <v>24</v>
      </c>
      <c r="AK5" s="1070" t="s">
        <v>25</v>
      </c>
      <c r="AL5" s="1070"/>
      <c r="AM5" s="1070"/>
      <c r="AN5" s="1070"/>
      <c r="AO5" s="1070" t="s">
        <v>26</v>
      </c>
      <c r="AP5" s="1070" t="s">
        <v>27</v>
      </c>
      <c r="AQ5" s="1070"/>
      <c r="AR5" s="1070"/>
      <c r="AS5" s="1076" t="s">
        <v>28</v>
      </c>
      <c r="AT5" s="1073" t="s">
        <v>29</v>
      </c>
      <c r="AU5" s="1073"/>
      <c r="AV5" s="1073"/>
    </row>
    <row r="6" spans="1:48" ht="38.25" customHeight="1" x14ac:dyDescent="0.2">
      <c r="A6" s="1064"/>
      <c r="B6" s="1065"/>
      <c r="C6" s="1066"/>
      <c r="D6" s="1066"/>
      <c r="E6" s="1066"/>
      <c r="F6" s="1071" t="s">
        <v>30</v>
      </c>
      <c r="G6" s="1071" t="s">
        <v>31</v>
      </c>
      <c r="H6" s="1071"/>
      <c r="I6" s="1071" t="s">
        <v>32</v>
      </c>
      <c r="J6" s="1068"/>
      <c r="K6" s="1066"/>
      <c r="L6" s="1066"/>
      <c r="M6" s="1071" t="s">
        <v>33</v>
      </c>
      <c r="N6" s="1071" t="s">
        <v>34</v>
      </c>
      <c r="O6" s="1071" t="s">
        <v>35</v>
      </c>
      <c r="P6" s="1071" t="s">
        <v>36</v>
      </c>
      <c r="Q6" s="1071" t="s">
        <v>37</v>
      </c>
      <c r="R6" s="1066" t="s">
        <v>38</v>
      </c>
      <c r="S6" s="1066" t="s">
        <v>39</v>
      </c>
      <c r="T6" s="1066" t="s">
        <v>40</v>
      </c>
      <c r="U6" s="1071" t="s">
        <v>41</v>
      </c>
      <c r="V6" s="1071" t="s">
        <v>12</v>
      </c>
      <c r="W6" s="1066"/>
      <c r="X6" s="1066" t="s">
        <v>42</v>
      </c>
      <c r="Y6" s="1066" t="s">
        <v>43</v>
      </c>
      <c r="Z6" s="1066" t="s">
        <v>44</v>
      </c>
      <c r="AA6" s="1066" t="s">
        <v>45</v>
      </c>
      <c r="AB6" s="1066" t="s">
        <v>11</v>
      </c>
      <c r="AC6" s="1071" t="s">
        <v>46</v>
      </c>
      <c r="AD6" s="1071" t="s">
        <v>47</v>
      </c>
      <c r="AE6" s="1064"/>
      <c r="AF6" s="1070"/>
      <c r="AG6" s="1070"/>
      <c r="AH6" s="1070"/>
      <c r="AI6" s="1066"/>
      <c r="AJ6" s="1070"/>
      <c r="AK6" s="1070" t="s">
        <v>48</v>
      </c>
      <c r="AL6" s="1070" t="s">
        <v>49</v>
      </c>
      <c r="AM6" s="1070" t="s">
        <v>50</v>
      </c>
      <c r="AN6" s="1070" t="s">
        <v>51</v>
      </c>
      <c r="AO6" s="1070"/>
      <c r="AP6" s="1070" t="s">
        <v>52</v>
      </c>
      <c r="AQ6" s="1073" t="s">
        <v>53</v>
      </c>
      <c r="AR6" s="1073" t="s">
        <v>54</v>
      </c>
      <c r="AS6" s="1077"/>
      <c r="AT6" s="1070" t="s">
        <v>55</v>
      </c>
      <c r="AU6" s="1074" t="s">
        <v>56</v>
      </c>
      <c r="AV6" s="1075"/>
    </row>
    <row r="7" spans="1:48" ht="16" x14ac:dyDescent="0.2">
      <c r="A7" s="1064"/>
      <c r="B7" s="1065"/>
      <c r="C7" s="1066"/>
      <c r="D7" s="1066"/>
      <c r="E7" s="1066"/>
      <c r="F7" s="1071"/>
      <c r="G7" s="2" t="s">
        <v>41</v>
      </c>
      <c r="H7" s="226" t="s">
        <v>12</v>
      </c>
      <c r="I7" s="1071"/>
      <c r="J7" s="1069"/>
      <c r="K7" s="1066"/>
      <c r="L7" s="1066"/>
      <c r="M7" s="1071"/>
      <c r="N7" s="1071"/>
      <c r="O7" s="1071"/>
      <c r="P7" s="1071"/>
      <c r="Q7" s="1071"/>
      <c r="R7" s="1066"/>
      <c r="S7" s="1066"/>
      <c r="T7" s="1066"/>
      <c r="U7" s="1071"/>
      <c r="V7" s="1071"/>
      <c r="W7" s="1066"/>
      <c r="X7" s="1066"/>
      <c r="Y7" s="1066"/>
      <c r="Z7" s="1066"/>
      <c r="AA7" s="1066"/>
      <c r="AB7" s="1066"/>
      <c r="AC7" s="1071"/>
      <c r="AD7" s="1071"/>
      <c r="AE7" s="1064"/>
      <c r="AF7" s="1070"/>
      <c r="AG7" s="1070"/>
      <c r="AH7" s="1070"/>
      <c r="AI7" s="1066"/>
      <c r="AJ7" s="1070"/>
      <c r="AK7" s="1070"/>
      <c r="AL7" s="1070"/>
      <c r="AM7" s="1070"/>
      <c r="AN7" s="1070"/>
      <c r="AO7" s="1070"/>
      <c r="AP7" s="1070"/>
      <c r="AQ7" s="1073"/>
      <c r="AR7" s="1073"/>
      <c r="AS7" s="1078"/>
      <c r="AT7" s="1070"/>
      <c r="AU7" s="228" t="s">
        <v>57</v>
      </c>
      <c r="AV7" s="10" t="s">
        <v>58</v>
      </c>
    </row>
    <row r="8" spans="1:48" x14ac:dyDescent="0.2">
      <c r="A8" s="3">
        <v>1</v>
      </c>
      <c r="B8" s="11">
        <v>2</v>
      </c>
      <c r="C8" s="3">
        <v>3</v>
      </c>
      <c r="D8" s="3">
        <v>4</v>
      </c>
      <c r="E8" s="11">
        <v>5</v>
      </c>
      <c r="F8" s="3">
        <v>6</v>
      </c>
      <c r="G8" s="3">
        <v>7</v>
      </c>
      <c r="H8" s="11">
        <v>8</v>
      </c>
      <c r="I8" s="3">
        <v>9</v>
      </c>
      <c r="J8" s="3">
        <v>10</v>
      </c>
      <c r="K8" s="11">
        <v>11</v>
      </c>
      <c r="L8" s="3">
        <v>12</v>
      </c>
      <c r="M8" s="3">
        <v>13</v>
      </c>
      <c r="N8" s="11">
        <v>14</v>
      </c>
      <c r="O8" s="3">
        <v>15</v>
      </c>
      <c r="P8" s="3">
        <v>16</v>
      </c>
      <c r="Q8" s="11">
        <v>17</v>
      </c>
      <c r="R8" s="3">
        <v>18</v>
      </c>
      <c r="S8" s="3">
        <v>19</v>
      </c>
      <c r="T8" s="11">
        <v>20</v>
      </c>
      <c r="U8" s="3">
        <v>21</v>
      </c>
      <c r="V8" s="3">
        <v>22</v>
      </c>
      <c r="W8" s="11">
        <v>23</v>
      </c>
      <c r="X8" s="3">
        <v>24</v>
      </c>
      <c r="Y8" s="3">
        <v>25</v>
      </c>
      <c r="Z8" s="11">
        <v>26</v>
      </c>
      <c r="AA8" s="3">
        <v>27</v>
      </c>
      <c r="AB8" s="3">
        <v>28</v>
      </c>
      <c r="AC8" s="11">
        <v>29</v>
      </c>
      <c r="AD8" s="3">
        <v>30</v>
      </c>
      <c r="AE8" s="3">
        <v>31</v>
      </c>
      <c r="AF8" s="11">
        <v>32</v>
      </c>
      <c r="AG8" s="3">
        <v>33</v>
      </c>
      <c r="AH8" s="3">
        <v>34</v>
      </c>
      <c r="AI8" s="11">
        <v>35</v>
      </c>
      <c r="AJ8" s="3">
        <v>36</v>
      </c>
      <c r="AK8" s="3">
        <v>37</v>
      </c>
      <c r="AL8" s="11">
        <v>38</v>
      </c>
      <c r="AM8" s="3">
        <v>39</v>
      </c>
      <c r="AN8" s="3">
        <v>40</v>
      </c>
      <c r="AO8" s="11">
        <v>41</v>
      </c>
      <c r="AP8" s="3">
        <v>42</v>
      </c>
      <c r="AQ8" s="3">
        <v>43</v>
      </c>
      <c r="AR8" s="11">
        <v>44</v>
      </c>
      <c r="AS8" s="3">
        <v>45</v>
      </c>
      <c r="AT8" s="3">
        <v>46</v>
      </c>
      <c r="AU8" s="11">
        <v>47</v>
      </c>
      <c r="AV8" s="3">
        <v>48</v>
      </c>
    </row>
    <row r="9" spans="1:48" ht="16" x14ac:dyDescent="0.2">
      <c r="A9" s="5">
        <v>1</v>
      </c>
      <c r="B9" s="6" t="s">
        <v>59</v>
      </c>
      <c r="C9" s="4"/>
      <c r="D9" s="10"/>
      <c r="E9" s="4"/>
      <c r="F9" s="4"/>
      <c r="G9" s="4"/>
      <c r="H9" s="4"/>
      <c r="I9" s="4"/>
      <c r="J9" s="4"/>
      <c r="K9" s="4"/>
      <c r="L9" s="1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10"/>
      <c r="AP9" s="4"/>
      <c r="AQ9" s="10"/>
      <c r="AR9" s="4"/>
      <c r="AS9" s="4"/>
      <c r="AT9" s="4"/>
      <c r="AU9" s="4"/>
      <c r="AV9" s="4"/>
    </row>
    <row r="10" spans="1:48" ht="16" hidden="1" x14ac:dyDescent="0.2">
      <c r="A10" s="5" t="s">
        <v>60</v>
      </c>
      <c r="B10" s="6" t="s">
        <v>61</v>
      </c>
      <c r="C10" s="140"/>
      <c r="D10" s="141"/>
      <c r="E10" s="140"/>
      <c r="F10" s="140"/>
      <c r="G10" s="140"/>
      <c r="H10" s="140"/>
      <c r="I10" s="140"/>
      <c r="J10" s="4"/>
      <c r="K10" s="4"/>
      <c r="L10" s="1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149"/>
      <c r="AI10" s="14"/>
      <c r="AJ10" s="21"/>
      <c r="AK10" s="4"/>
      <c r="AL10" s="4"/>
      <c r="AM10" s="4"/>
      <c r="AN10" s="150"/>
      <c r="AO10" s="10"/>
      <c r="AP10" s="149"/>
      <c r="AQ10" s="200"/>
      <c r="AR10" s="153"/>
      <c r="AS10" s="154"/>
      <c r="AT10" s="4"/>
      <c r="AU10" s="4"/>
      <c r="AV10" s="4"/>
    </row>
    <row r="11" spans="1:48" s="165" customFormat="1" ht="16" hidden="1" x14ac:dyDescent="0.2">
      <c r="A11" s="12" t="s">
        <v>62</v>
      </c>
      <c r="B11" s="13" t="s">
        <v>61</v>
      </c>
      <c r="C11" s="140"/>
      <c r="D11" s="141"/>
      <c r="E11" s="140"/>
      <c r="F11" s="140"/>
      <c r="G11" s="140"/>
      <c r="H11" s="140"/>
      <c r="I11" s="140"/>
      <c r="J11" s="14"/>
      <c r="K11" s="14"/>
      <c r="L11" s="12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21"/>
      <c r="AK11" s="14"/>
      <c r="AL11" s="14"/>
      <c r="AM11" s="14"/>
      <c r="AN11" s="151"/>
      <c r="AO11" s="124"/>
      <c r="AP11" s="155"/>
      <c r="AQ11" s="201"/>
      <c r="AR11" s="139"/>
      <c r="AS11" s="138"/>
      <c r="AT11" s="14"/>
      <c r="AU11" s="14"/>
      <c r="AV11" s="14"/>
    </row>
    <row r="12" spans="1:48" ht="16" hidden="1" x14ac:dyDescent="0.2">
      <c r="A12" s="5"/>
      <c r="B12" s="7" t="s">
        <v>63</v>
      </c>
      <c r="C12" s="140"/>
      <c r="D12" s="141"/>
      <c r="E12" s="140"/>
      <c r="F12" s="140"/>
      <c r="G12" s="140"/>
      <c r="H12" s="140"/>
      <c r="I12" s="140"/>
      <c r="J12" s="4"/>
      <c r="K12" s="4"/>
      <c r="L12" s="1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14"/>
      <c r="AI12" s="14"/>
      <c r="AJ12" s="21"/>
      <c r="AK12" s="4"/>
      <c r="AL12" s="4"/>
      <c r="AM12" s="4"/>
      <c r="AN12" s="152"/>
      <c r="AO12" s="10"/>
      <c r="AP12" s="156"/>
      <c r="AQ12" s="202"/>
      <c r="AR12" s="157"/>
      <c r="AS12" s="158"/>
      <c r="AT12" s="4"/>
      <c r="AU12" s="4"/>
      <c r="AV12" s="4"/>
    </row>
    <row r="13" spans="1:48" x14ac:dyDescent="0.2">
      <c r="A13" s="5"/>
      <c r="B13" s="7"/>
      <c r="C13" s="4"/>
      <c r="D13" s="10"/>
      <c r="E13" s="4"/>
      <c r="F13" s="4"/>
      <c r="G13" s="4"/>
      <c r="H13" s="4"/>
      <c r="I13" s="4"/>
      <c r="J13" s="4"/>
      <c r="K13" s="4"/>
      <c r="L13" s="1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10"/>
      <c r="AP13" s="4"/>
      <c r="AQ13" s="10"/>
      <c r="AR13" s="4"/>
      <c r="AS13" s="4"/>
      <c r="AT13" s="4"/>
      <c r="AU13" s="4"/>
      <c r="AV13" s="4"/>
    </row>
    <row r="14" spans="1:48" ht="16" x14ac:dyDescent="0.2">
      <c r="A14" s="5" t="s">
        <v>64</v>
      </c>
      <c r="B14" s="6" t="s">
        <v>65</v>
      </c>
      <c r="C14" s="4"/>
      <c r="D14" s="10"/>
      <c r="E14" s="4"/>
      <c r="F14" s="4"/>
      <c r="G14" s="4"/>
      <c r="H14" s="4"/>
      <c r="I14" s="4"/>
      <c r="J14" s="4"/>
      <c r="K14" s="4"/>
      <c r="L14" s="1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118">
        <f>SUM(AN16:AN18)</f>
        <v>90000000</v>
      </c>
      <c r="AO14" s="10"/>
      <c r="AP14" s="4"/>
      <c r="AQ14" s="10"/>
      <c r="AR14" s="4"/>
      <c r="AS14" s="4"/>
      <c r="AT14" s="4"/>
      <c r="AU14" s="4"/>
      <c r="AV14" s="4"/>
    </row>
    <row r="15" spans="1:48" ht="16" x14ac:dyDescent="0.2">
      <c r="A15" s="5" t="s">
        <v>66</v>
      </c>
      <c r="B15" s="7" t="s">
        <v>67</v>
      </c>
      <c r="C15" s="4"/>
      <c r="D15" s="10"/>
      <c r="E15" s="4"/>
      <c r="F15" s="4"/>
      <c r="G15" s="4"/>
      <c r="H15" s="4"/>
      <c r="I15" s="4"/>
      <c r="J15" s="4"/>
      <c r="K15" s="4"/>
      <c r="L15" s="1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10"/>
      <c r="AP15" s="4"/>
      <c r="AQ15" s="10"/>
      <c r="AR15" s="4"/>
      <c r="AS15" s="4"/>
      <c r="AT15" s="4"/>
      <c r="AU15" s="4"/>
      <c r="AV15" s="4"/>
    </row>
    <row r="16" spans="1:48" ht="16" x14ac:dyDescent="0.2">
      <c r="A16" s="5"/>
      <c r="B16" s="7" t="s">
        <v>68</v>
      </c>
      <c r="C16" s="142"/>
      <c r="D16" s="143"/>
      <c r="E16" s="144"/>
      <c r="F16" s="144"/>
      <c r="G16" s="144"/>
      <c r="H16" s="144"/>
      <c r="I16" s="144"/>
      <c r="J16" s="143"/>
      <c r="K16" s="145"/>
      <c r="L16" s="146"/>
      <c r="M16" s="144"/>
      <c r="N16" s="143"/>
      <c r="O16" s="143"/>
      <c r="P16" s="143"/>
      <c r="Q16" s="143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30"/>
      <c r="AJ16" s="30"/>
      <c r="AK16" s="14"/>
      <c r="AL16" s="14"/>
      <c r="AM16" s="14"/>
      <c r="AN16" s="54"/>
      <c r="AO16" s="168"/>
      <c r="AP16" s="170"/>
      <c r="AQ16" s="169"/>
      <c r="AR16" s="159"/>
      <c r="AS16" s="170"/>
      <c r="AT16" s="159"/>
      <c r="AU16" s="170"/>
      <c r="AV16" s="170"/>
    </row>
    <row r="17" spans="1:48" x14ac:dyDescent="0.2">
      <c r="A17" s="5"/>
      <c r="B17" s="7"/>
      <c r="C17" s="147" t="s">
        <v>76</v>
      </c>
      <c r="D17" s="143" t="s">
        <v>77</v>
      </c>
      <c r="E17" s="144"/>
      <c r="F17" s="144"/>
      <c r="G17" s="144"/>
      <c r="H17" s="144"/>
      <c r="I17" s="144"/>
      <c r="J17" s="143" t="s">
        <v>93</v>
      </c>
      <c r="K17" s="145" t="s">
        <v>72</v>
      </c>
      <c r="L17" s="146"/>
      <c r="M17" s="144"/>
      <c r="N17" s="143" t="s">
        <v>72</v>
      </c>
      <c r="O17" s="143" t="s">
        <v>72</v>
      </c>
      <c r="P17" s="143" t="s">
        <v>94</v>
      </c>
      <c r="Q17" s="143" t="s">
        <v>72</v>
      </c>
      <c r="R17" s="4" t="s">
        <v>72</v>
      </c>
      <c r="S17" s="4" t="s">
        <v>72</v>
      </c>
      <c r="T17" s="4" t="s">
        <v>72</v>
      </c>
      <c r="U17" s="4" t="s">
        <v>72</v>
      </c>
      <c r="V17" s="4" t="s">
        <v>72</v>
      </c>
      <c r="W17" s="4" t="s">
        <v>72</v>
      </c>
      <c r="X17" s="4" t="s">
        <v>72</v>
      </c>
      <c r="Y17" s="4" t="s">
        <v>72</v>
      </c>
      <c r="Z17" s="4" t="s">
        <v>72</v>
      </c>
      <c r="AA17" s="4" t="s">
        <v>72</v>
      </c>
      <c r="AB17" s="4" t="s">
        <v>72</v>
      </c>
      <c r="AC17" s="4" t="s">
        <v>72</v>
      </c>
      <c r="AD17" s="4" t="s">
        <v>72</v>
      </c>
      <c r="AE17" s="4" t="s">
        <v>72</v>
      </c>
      <c r="AF17" s="4" t="s">
        <v>72</v>
      </c>
      <c r="AG17" s="4" t="s">
        <v>72</v>
      </c>
      <c r="AH17" s="4" t="s">
        <v>72</v>
      </c>
      <c r="AI17" s="30" t="s">
        <v>74</v>
      </c>
      <c r="AJ17" s="30" t="s">
        <v>95</v>
      </c>
      <c r="AK17" s="14"/>
      <c r="AL17" s="14"/>
      <c r="AM17" s="14"/>
      <c r="AN17" s="53">
        <v>50000000</v>
      </c>
      <c r="AO17" s="169" t="s">
        <v>639</v>
      </c>
      <c r="AP17" s="170" t="s">
        <v>72</v>
      </c>
      <c r="AQ17" s="169" t="s">
        <v>638</v>
      </c>
      <c r="AR17" s="159" t="s">
        <v>641</v>
      </c>
      <c r="AS17" s="170" t="s">
        <v>72</v>
      </c>
      <c r="AT17" s="159" t="s">
        <v>643</v>
      </c>
      <c r="AU17" s="170" t="s">
        <v>72</v>
      </c>
      <c r="AV17" s="170" t="s">
        <v>72</v>
      </c>
    </row>
    <row r="18" spans="1:48" x14ac:dyDescent="0.2">
      <c r="A18" s="5"/>
      <c r="B18" s="7"/>
      <c r="C18" s="147" t="s">
        <v>76</v>
      </c>
      <c r="D18" s="148" t="s">
        <v>77</v>
      </c>
      <c r="E18" s="144"/>
      <c r="F18" s="144"/>
      <c r="G18" s="144"/>
      <c r="H18" s="144"/>
      <c r="I18" s="144"/>
      <c r="J18" s="143" t="s">
        <v>96</v>
      </c>
      <c r="K18" s="145" t="s">
        <v>72</v>
      </c>
      <c r="L18" s="146"/>
      <c r="M18" s="144"/>
      <c r="N18" s="143" t="s">
        <v>72</v>
      </c>
      <c r="O18" s="143" t="s">
        <v>72</v>
      </c>
      <c r="P18" s="143" t="s">
        <v>97</v>
      </c>
      <c r="Q18" s="143" t="s">
        <v>72</v>
      </c>
      <c r="R18" s="4" t="s">
        <v>72</v>
      </c>
      <c r="S18" s="4" t="s">
        <v>72</v>
      </c>
      <c r="T18" s="4" t="s">
        <v>72</v>
      </c>
      <c r="U18" s="4" t="s">
        <v>72</v>
      </c>
      <c r="V18" s="4" t="s">
        <v>72</v>
      </c>
      <c r="W18" s="4" t="s">
        <v>72</v>
      </c>
      <c r="X18" s="4" t="s">
        <v>72</v>
      </c>
      <c r="Y18" s="4" t="s">
        <v>72</v>
      </c>
      <c r="Z18" s="4" t="s">
        <v>72</v>
      </c>
      <c r="AA18" s="4" t="s">
        <v>72</v>
      </c>
      <c r="AB18" s="4" t="s">
        <v>72</v>
      </c>
      <c r="AC18" s="4" t="s">
        <v>72</v>
      </c>
      <c r="AD18" s="4" t="s">
        <v>72</v>
      </c>
      <c r="AE18" s="4" t="s">
        <v>72</v>
      </c>
      <c r="AF18" s="4" t="s">
        <v>72</v>
      </c>
      <c r="AG18" s="4" t="s">
        <v>72</v>
      </c>
      <c r="AH18" s="4" t="s">
        <v>72</v>
      </c>
      <c r="AI18" s="30" t="s">
        <v>74</v>
      </c>
      <c r="AJ18" s="30" t="s">
        <v>98</v>
      </c>
      <c r="AK18" s="14"/>
      <c r="AL18" s="14"/>
      <c r="AM18" s="14"/>
      <c r="AN18" s="53">
        <v>40000000</v>
      </c>
      <c r="AO18" s="169" t="s">
        <v>639</v>
      </c>
      <c r="AP18" s="170" t="s">
        <v>72</v>
      </c>
      <c r="AQ18" s="169" t="s">
        <v>638</v>
      </c>
      <c r="AR18" s="159" t="s">
        <v>640</v>
      </c>
      <c r="AS18" s="170" t="s">
        <v>72</v>
      </c>
      <c r="AT18" s="159" t="s">
        <v>642</v>
      </c>
      <c r="AU18" s="170" t="s">
        <v>72</v>
      </c>
      <c r="AV18" s="170" t="s">
        <v>72</v>
      </c>
    </row>
    <row r="19" spans="1:48" x14ac:dyDescent="0.2">
      <c r="A19" s="5"/>
      <c r="B19" s="7"/>
      <c r="C19" s="7"/>
      <c r="D19" s="119"/>
      <c r="E19" s="7"/>
      <c r="F19" s="7"/>
      <c r="G19" s="7"/>
      <c r="H19" s="7"/>
      <c r="I19" s="7"/>
      <c r="J19" s="7"/>
      <c r="K19" s="7"/>
      <c r="L19" s="119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13"/>
      <c r="AJ19" s="13"/>
      <c r="AK19" s="13"/>
      <c r="AL19" s="13"/>
      <c r="AM19" s="13"/>
      <c r="AN19" s="13"/>
      <c r="AO19" s="119"/>
      <c r="AP19" s="7"/>
      <c r="AQ19" s="119"/>
      <c r="AR19" s="7"/>
      <c r="AS19" s="7"/>
      <c r="AT19" s="7"/>
      <c r="AU19" s="7"/>
      <c r="AV19" s="7"/>
    </row>
    <row r="20" spans="1:48" ht="16" x14ac:dyDescent="0.2">
      <c r="A20" s="5" t="s">
        <v>99</v>
      </c>
      <c r="B20" s="7" t="s">
        <v>100</v>
      </c>
      <c r="C20" s="7"/>
      <c r="D20" s="119"/>
      <c r="E20" s="7"/>
      <c r="F20" s="7"/>
      <c r="G20" s="7"/>
      <c r="H20" s="7"/>
      <c r="I20" s="7"/>
      <c r="J20" s="7"/>
      <c r="K20" s="7"/>
      <c r="L20" s="119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13"/>
      <c r="AJ20" s="13"/>
      <c r="AK20" s="13"/>
      <c r="AL20" s="13"/>
      <c r="AM20" s="13"/>
      <c r="AN20" s="126">
        <f>SUM(AN21:AN27)</f>
        <v>104943402.95919965</v>
      </c>
      <c r="AO20" s="119"/>
      <c r="AP20" s="7"/>
      <c r="AQ20" s="119"/>
      <c r="AR20" s="7"/>
      <c r="AS20" s="7"/>
      <c r="AT20" s="7"/>
      <c r="AU20" s="7"/>
      <c r="AV20" s="7"/>
    </row>
    <row r="21" spans="1:48" ht="16" x14ac:dyDescent="0.2">
      <c r="A21" s="5"/>
      <c r="B21" s="7" t="s">
        <v>68</v>
      </c>
      <c r="C21" s="22"/>
      <c r="D21" s="30"/>
      <c r="E21" s="27"/>
      <c r="F21" s="7"/>
      <c r="G21" s="7"/>
      <c r="H21" s="7"/>
      <c r="I21" s="7"/>
      <c r="J21" s="30"/>
      <c r="K21" s="32"/>
      <c r="L21" s="30"/>
      <c r="M21" s="30"/>
      <c r="N21" s="30"/>
      <c r="O21" s="30"/>
      <c r="P21" s="30"/>
      <c r="Q21" s="30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30"/>
      <c r="AJ21" s="30"/>
      <c r="AK21" s="13"/>
      <c r="AL21" s="13"/>
      <c r="AM21" s="13"/>
      <c r="AN21" s="54"/>
      <c r="AO21" s="168"/>
      <c r="AP21" s="170"/>
      <c r="AQ21" s="169"/>
      <c r="AR21" s="159"/>
      <c r="AS21" s="170"/>
      <c r="AT21" s="159"/>
      <c r="AU21" s="159"/>
      <c r="AV21" s="159"/>
    </row>
    <row r="22" spans="1:48" ht="16" x14ac:dyDescent="0.2">
      <c r="A22" s="5"/>
      <c r="B22" s="7"/>
      <c r="C22" s="23" t="s">
        <v>101</v>
      </c>
      <c r="D22" s="30" t="s">
        <v>102</v>
      </c>
      <c r="E22" s="28"/>
      <c r="F22" s="7"/>
      <c r="G22" s="7"/>
      <c r="H22" s="7"/>
      <c r="I22" s="7"/>
      <c r="J22" s="30" t="s">
        <v>87</v>
      </c>
      <c r="K22" s="30" t="s">
        <v>107</v>
      </c>
      <c r="L22" s="30"/>
      <c r="M22" s="30" t="s">
        <v>72</v>
      </c>
      <c r="N22" s="30" t="s">
        <v>72</v>
      </c>
      <c r="O22" s="30" t="s">
        <v>72</v>
      </c>
      <c r="P22" s="30" t="s">
        <v>127</v>
      </c>
      <c r="Q22" s="30" t="s">
        <v>72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30" t="s">
        <v>81</v>
      </c>
      <c r="AJ22" s="30" t="s">
        <v>128</v>
      </c>
      <c r="AK22" s="13"/>
      <c r="AL22" s="13"/>
      <c r="AM22" s="13"/>
      <c r="AN22" s="54">
        <v>30000000</v>
      </c>
      <c r="AO22" s="168" t="s">
        <v>639</v>
      </c>
      <c r="AP22" s="170" t="s">
        <v>72</v>
      </c>
      <c r="AQ22" s="169" t="s">
        <v>638</v>
      </c>
      <c r="AR22" s="159" t="s">
        <v>649</v>
      </c>
      <c r="AS22" s="170" t="s">
        <v>72</v>
      </c>
      <c r="AT22" s="159" t="s">
        <v>649</v>
      </c>
      <c r="AU22" s="159"/>
      <c r="AV22" s="159"/>
    </row>
    <row r="23" spans="1:48" ht="16" x14ac:dyDescent="0.2">
      <c r="A23" s="5"/>
      <c r="B23" s="7"/>
      <c r="C23" s="22" t="s">
        <v>101</v>
      </c>
      <c r="D23" s="30" t="s">
        <v>102</v>
      </c>
      <c r="E23" s="27"/>
      <c r="F23" s="7"/>
      <c r="G23" s="7"/>
      <c r="H23" s="7"/>
      <c r="I23" s="7"/>
      <c r="J23" s="30" t="s">
        <v>87</v>
      </c>
      <c r="K23" s="30" t="s">
        <v>107</v>
      </c>
      <c r="L23" s="30"/>
      <c r="M23" s="30" t="s">
        <v>72</v>
      </c>
      <c r="N23" s="30" t="s">
        <v>72</v>
      </c>
      <c r="O23" s="30" t="s">
        <v>72</v>
      </c>
      <c r="P23" s="30" t="s">
        <v>129</v>
      </c>
      <c r="Q23" s="30" t="s">
        <v>72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30" t="s">
        <v>81</v>
      </c>
      <c r="AJ23" s="30" t="s">
        <v>128</v>
      </c>
      <c r="AK23" s="13"/>
      <c r="AL23" s="13"/>
      <c r="AM23" s="13"/>
      <c r="AN23" s="54">
        <v>30000000</v>
      </c>
      <c r="AO23" s="168" t="s">
        <v>639</v>
      </c>
      <c r="AP23" s="170" t="s">
        <v>72</v>
      </c>
      <c r="AQ23" s="169" t="s">
        <v>638</v>
      </c>
      <c r="AR23" s="159" t="s">
        <v>650</v>
      </c>
      <c r="AS23" s="170" t="s">
        <v>72</v>
      </c>
      <c r="AT23" s="159" t="s">
        <v>650</v>
      </c>
      <c r="AU23" s="159"/>
      <c r="AV23" s="159"/>
    </row>
    <row r="24" spans="1:48" ht="16" x14ac:dyDescent="0.2">
      <c r="A24" s="5"/>
      <c r="B24" s="7"/>
      <c r="C24" s="22" t="s">
        <v>101</v>
      </c>
      <c r="D24" s="30" t="s">
        <v>102</v>
      </c>
      <c r="E24" s="27"/>
      <c r="F24" s="7"/>
      <c r="G24" s="7"/>
      <c r="H24" s="7"/>
      <c r="I24" s="7"/>
      <c r="J24" s="30" t="s">
        <v>87</v>
      </c>
      <c r="K24" s="30" t="s">
        <v>107</v>
      </c>
      <c r="L24" s="30"/>
      <c r="M24" s="30" t="s">
        <v>72</v>
      </c>
      <c r="N24" s="30" t="s">
        <v>72</v>
      </c>
      <c r="O24" s="30" t="s">
        <v>72</v>
      </c>
      <c r="P24" s="30" t="s">
        <v>131</v>
      </c>
      <c r="Q24" s="30" t="s">
        <v>72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30" t="s">
        <v>81</v>
      </c>
      <c r="AJ24" s="30" t="s">
        <v>128</v>
      </c>
      <c r="AK24" s="13"/>
      <c r="AL24" s="13"/>
      <c r="AM24" s="13"/>
      <c r="AN24" s="54">
        <v>30000000</v>
      </c>
      <c r="AO24" s="168" t="s">
        <v>639</v>
      </c>
      <c r="AP24" s="170" t="s">
        <v>72</v>
      </c>
      <c r="AQ24" s="169" t="s">
        <v>638</v>
      </c>
      <c r="AR24" s="159" t="s">
        <v>651</v>
      </c>
      <c r="AS24" s="170" t="s">
        <v>72</v>
      </c>
      <c r="AT24" s="159" t="s">
        <v>651</v>
      </c>
      <c r="AU24" s="159"/>
      <c r="AV24" s="159"/>
    </row>
    <row r="25" spans="1:48" ht="16" x14ac:dyDescent="0.2">
      <c r="A25" s="5"/>
      <c r="B25" s="7"/>
      <c r="C25" s="25" t="s">
        <v>173</v>
      </c>
      <c r="D25" s="29" t="s">
        <v>174</v>
      </c>
      <c r="E25" s="29" t="s">
        <v>175</v>
      </c>
      <c r="F25" s="7"/>
      <c r="G25" s="7"/>
      <c r="H25" s="7"/>
      <c r="I25" s="7"/>
      <c r="J25" s="29"/>
      <c r="K25" s="29"/>
      <c r="L25" s="29" t="s">
        <v>176</v>
      </c>
      <c r="M25" s="30" t="s">
        <v>72</v>
      </c>
      <c r="N25" s="30" t="s">
        <v>72</v>
      </c>
      <c r="O25" s="30" t="s">
        <v>72</v>
      </c>
      <c r="P25" s="30" t="s">
        <v>72</v>
      </c>
      <c r="Q25" s="30" t="s">
        <v>72</v>
      </c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31" t="s">
        <v>81</v>
      </c>
      <c r="AJ25" s="29">
        <v>2007</v>
      </c>
      <c r="AK25" s="13"/>
      <c r="AL25" s="13"/>
      <c r="AM25" s="13"/>
      <c r="AN25" s="57">
        <v>7484301.3134608679</v>
      </c>
      <c r="AO25" s="168" t="s">
        <v>639</v>
      </c>
      <c r="AP25" s="170" t="s">
        <v>72</v>
      </c>
      <c r="AQ25" s="169" t="s">
        <v>638</v>
      </c>
      <c r="AR25" s="159" t="s">
        <v>653</v>
      </c>
      <c r="AS25" s="170" t="s">
        <v>72</v>
      </c>
      <c r="AT25" s="159" t="s">
        <v>656</v>
      </c>
      <c r="AU25" s="159"/>
      <c r="AV25" s="159"/>
    </row>
    <row r="26" spans="1:48" ht="16" x14ac:dyDescent="0.2">
      <c r="A26" s="5"/>
      <c r="B26" s="7"/>
      <c r="C26" s="25" t="s">
        <v>177</v>
      </c>
      <c r="D26" s="31" t="s">
        <v>178</v>
      </c>
      <c r="E26" s="29" t="s">
        <v>179</v>
      </c>
      <c r="F26" s="7"/>
      <c r="G26" s="7"/>
      <c r="H26" s="7"/>
      <c r="I26" s="7"/>
      <c r="J26" s="31"/>
      <c r="K26" s="29"/>
      <c r="L26" s="31" t="s">
        <v>176</v>
      </c>
      <c r="M26" s="30" t="s">
        <v>72</v>
      </c>
      <c r="N26" s="30" t="s">
        <v>72</v>
      </c>
      <c r="O26" s="30" t="s">
        <v>72</v>
      </c>
      <c r="P26" s="30" t="s">
        <v>72</v>
      </c>
      <c r="Q26" s="30" t="s">
        <v>72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31" t="s">
        <v>81</v>
      </c>
      <c r="AJ26" s="29">
        <v>2007</v>
      </c>
      <c r="AK26" s="13"/>
      <c r="AL26" s="13"/>
      <c r="AM26" s="13"/>
      <c r="AN26" s="56">
        <v>3729550.8228693884</v>
      </c>
      <c r="AO26" s="168" t="s">
        <v>639</v>
      </c>
      <c r="AP26" s="170" t="s">
        <v>72</v>
      </c>
      <c r="AQ26" s="169" t="s">
        <v>638</v>
      </c>
      <c r="AR26" s="159" t="s">
        <v>654</v>
      </c>
      <c r="AS26" s="170" t="s">
        <v>72</v>
      </c>
      <c r="AT26" s="159" t="s">
        <v>509</v>
      </c>
      <c r="AU26" s="159"/>
      <c r="AV26" s="159"/>
    </row>
    <row r="27" spans="1:48" ht="16" x14ac:dyDescent="0.2">
      <c r="A27" s="5"/>
      <c r="B27" s="7"/>
      <c r="C27" s="25" t="s">
        <v>180</v>
      </c>
      <c r="D27" s="29" t="s">
        <v>178</v>
      </c>
      <c r="E27" s="29" t="s">
        <v>179</v>
      </c>
      <c r="F27" s="7"/>
      <c r="G27" s="7"/>
      <c r="H27" s="7"/>
      <c r="I27" s="7"/>
      <c r="J27" s="29"/>
      <c r="K27" s="29"/>
      <c r="L27" s="29" t="s">
        <v>176</v>
      </c>
      <c r="M27" s="30" t="s">
        <v>72</v>
      </c>
      <c r="N27" s="30" t="s">
        <v>72</v>
      </c>
      <c r="O27" s="30" t="s">
        <v>72</v>
      </c>
      <c r="P27" s="30" t="s">
        <v>72</v>
      </c>
      <c r="Q27" s="30" t="s">
        <v>72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31" t="s">
        <v>81</v>
      </c>
      <c r="AJ27" s="29">
        <v>2007</v>
      </c>
      <c r="AK27" s="13"/>
      <c r="AL27" s="13"/>
      <c r="AM27" s="13"/>
      <c r="AN27" s="57">
        <v>3729550.8228693884</v>
      </c>
      <c r="AO27" s="168" t="s">
        <v>639</v>
      </c>
      <c r="AP27" s="170" t="s">
        <v>72</v>
      </c>
      <c r="AQ27" s="169" t="s">
        <v>638</v>
      </c>
      <c r="AR27" s="159" t="s">
        <v>655</v>
      </c>
      <c r="AS27" s="170" t="s">
        <v>72</v>
      </c>
      <c r="AT27" s="159" t="s">
        <v>657</v>
      </c>
      <c r="AU27" s="159"/>
      <c r="AV27" s="159"/>
    </row>
    <row r="28" spans="1:48" x14ac:dyDescent="0.2">
      <c r="A28" s="5"/>
      <c r="B28" s="7"/>
      <c r="C28" s="7"/>
      <c r="D28" s="119"/>
      <c r="E28" s="7"/>
      <c r="F28" s="7"/>
      <c r="G28" s="7"/>
      <c r="H28" s="7"/>
      <c r="I28" s="7"/>
      <c r="J28" s="7"/>
      <c r="K28" s="7"/>
      <c r="L28" s="119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13"/>
      <c r="AJ28" s="13"/>
      <c r="AK28" s="13"/>
      <c r="AL28" s="13"/>
      <c r="AM28" s="13"/>
      <c r="AN28" s="13"/>
      <c r="AO28" s="119"/>
      <c r="AP28" s="7"/>
      <c r="AQ28" s="119"/>
      <c r="AR28" s="7"/>
      <c r="AS28" s="7"/>
      <c r="AT28" s="7"/>
      <c r="AU28" s="7"/>
      <c r="AV28" s="7"/>
    </row>
    <row r="29" spans="1:48" ht="16" hidden="1" x14ac:dyDescent="0.2">
      <c r="A29" s="5" t="s">
        <v>181</v>
      </c>
      <c r="B29" s="7" t="s">
        <v>182</v>
      </c>
      <c r="C29" s="7"/>
      <c r="D29" s="119"/>
      <c r="E29" s="7"/>
      <c r="F29" s="7"/>
      <c r="G29" s="7"/>
      <c r="H29" s="7"/>
      <c r="I29" s="7"/>
      <c r="J29" s="7"/>
      <c r="K29" s="7"/>
      <c r="L29" s="119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13"/>
      <c r="AJ29" s="13"/>
      <c r="AK29" s="13"/>
      <c r="AL29" s="13"/>
      <c r="AM29" s="13"/>
      <c r="AN29" s="13"/>
      <c r="AO29" s="119"/>
      <c r="AP29" s="7"/>
      <c r="AQ29" s="119"/>
      <c r="AR29" s="7"/>
      <c r="AS29" s="7"/>
      <c r="AT29" s="7"/>
      <c r="AU29" s="7"/>
      <c r="AV29" s="7"/>
    </row>
    <row r="30" spans="1:48" ht="16" hidden="1" x14ac:dyDescent="0.2">
      <c r="A30" s="5"/>
      <c r="B30" s="7" t="s">
        <v>68</v>
      </c>
      <c r="C30" s="30" t="s">
        <v>72</v>
      </c>
      <c r="D30" s="30" t="s">
        <v>72</v>
      </c>
      <c r="E30" s="30" t="s">
        <v>72</v>
      </c>
      <c r="F30" s="30" t="s">
        <v>72</v>
      </c>
      <c r="G30" s="30" t="s">
        <v>72</v>
      </c>
      <c r="H30" s="30" t="s">
        <v>72</v>
      </c>
      <c r="I30" s="30" t="s">
        <v>72</v>
      </c>
      <c r="J30" s="30" t="s">
        <v>72</v>
      </c>
      <c r="K30" s="30" t="s">
        <v>72</v>
      </c>
      <c r="L30" s="30" t="s">
        <v>72</v>
      </c>
      <c r="M30" s="30" t="s">
        <v>72</v>
      </c>
      <c r="N30" s="30" t="s">
        <v>72</v>
      </c>
      <c r="O30" s="30" t="s">
        <v>72</v>
      </c>
      <c r="P30" s="30" t="s">
        <v>72</v>
      </c>
      <c r="Q30" s="30" t="s">
        <v>72</v>
      </c>
      <c r="R30" s="30" t="s">
        <v>72</v>
      </c>
      <c r="S30" s="30" t="s">
        <v>72</v>
      </c>
      <c r="T30" s="30" t="s">
        <v>72</v>
      </c>
      <c r="U30" s="30" t="s">
        <v>72</v>
      </c>
      <c r="V30" s="30" t="s">
        <v>72</v>
      </c>
      <c r="W30" s="30" t="s">
        <v>72</v>
      </c>
      <c r="X30" s="30" t="s">
        <v>72</v>
      </c>
      <c r="Y30" s="30" t="s">
        <v>72</v>
      </c>
      <c r="Z30" s="30" t="s">
        <v>72</v>
      </c>
      <c r="AA30" s="30" t="s">
        <v>72</v>
      </c>
      <c r="AB30" s="30" t="s">
        <v>72</v>
      </c>
      <c r="AC30" s="30" t="s">
        <v>72</v>
      </c>
      <c r="AD30" s="30" t="s">
        <v>72</v>
      </c>
      <c r="AE30" s="30" t="s">
        <v>72</v>
      </c>
      <c r="AF30" s="30" t="s">
        <v>72</v>
      </c>
      <c r="AG30" s="30" t="s">
        <v>72</v>
      </c>
      <c r="AH30" s="30" t="s">
        <v>72</v>
      </c>
      <c r="AI30" s="30" t="s">
        <v>72</v>
      </c>
      <c r="AJ30" s="30" t="s">
        <v>72</v>
      </c>
      <c r="AK30" s="30" t="s">
        <v>72</v>
      </c>
      <c r="AL30" s="30" t="s">
        <v>72</v>
      </c>
      <c r="AM30" s="30" t="s">
        <v>72</v>
      </c>
      <c r="AN30" s="30" t="s">
        <v>72</v>
      </c>
      <c r="AO30" s="30" t="s">
        <v>72</v>
      </c>
      <c r="AP30" s="30" t="s">
        <v>72</v>
      </c>
      <c r="AQ30" s="30" t="s">
        <v>72</v>
      </c>
      <c r="AR30" s="30" t="s">
        <v>72</v>
      </c>
      <c r="AS30" s="30" t="s">
        <v>72</v>
      </c>
      <c r="AT30" s="30" t="s">
        <v>72</v>
      </c>
      <c r="AU30" s="30" t="s">
        <v>72</v>
      </c>
      <c r="AV30" s="30" t="s">
        <v>72</v>
      </c>
    </row>
    <row r="31" spans="1:48" hidden="1" x14ac:dyDescent="0.2">
      <c r="A31" s="5"/>
      <c r="B31" s="7"/>
      <c r="C31" s="7"/>
      <c r="D31" s="119"/>
      <c r="E31" s="7"/>
      <c r="F31" s="7"/>
      <c r="G31" s="7"/>
      <c r="H31" s="7"/>
      <c r="I31" s="7"/>
      <c r="J31" s="7"/>
      <c r="K31" s="7"/>
      <c r="L31" s="119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13"/>
      <c r="AJ31" s="13"/>
      <c r="AK31" s="13"/>
      <c r="AL31" s="13"/>
      <c r="AM31" s="13"/>
      <c r="AN31" s="13"/>
      <c r="AO31" s="119"/>
      <c r="AP31" s="7"/>
      <c r="AQ31" s="119"/>
      <c r="AR31" s="7"/>
      <c r="AS31" s="7"/>
      <c r="AT31" s="7"/>
      <c r="AU31" s="7"/>
      <c r="AV31" s="7"/>
    </row>
    <row r="32" spans="1:48" ht="32" hidden="1" x14ac:dyDescent="0.2">
      <c r="A32" s="5" t="s">
        <v>183</v>
      </c>
      <c r="B32" s="7" t="s">
        <v>184</v>
      </c>
      <c r="C32" s="7"/>
      <c r="D32" s="119"/>
      <c r="E32" s="7"/>
      <c r="F32" s="7"/>
      <c r="G32" s="7"/>
      <c r="H32" s="7"/>
      <c r="I32" s="7"/>
      <c r="J32" s="7"/>
      <c r="K32" s="7"/>
      <c r="L32" s="119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13"/>
      <c r="AJ32" s="13"/>
      <c r="AK32" s="13"/>
      <c r="AL32" s="13"/>
      <c r="AM32" s="13"/>
      <c r="AN32" s="209">
        <f>SUM(AN33)</f>
        <v>0</v>
      </c>
      <c r="AO32" s="119"/>
      <c r="AP32" s="7"/>
      <c r="AQ32" s="119"/>
      <c r="AR32" s="7"/>
      <c r="AS32" s="7"/>
      <c r="AT32" s="7"/>
      <c r="AU32" s="7"/>
      <c r="AV32" s="7"/>
    </row>
    <row r="33" spans="1:48" ht="23.25" hidden="1" customHeight="1" x14ac:dyDescent="0.2">
      <c r="A33" s="5"/>
      <c r="B33" s="7" t="s">
        <v>68</v>
      </c>
      <c r="C33" s="196"/>
      <c r="D33" s="30"/>
      <c r="E33" s="30"/>
      <c r="F33" s="30"/>
      <c r="G33" s="30"/>
      <c r="H33" s="30"/>
      <c r="I33" s="30"/>
      <c r="J33" s="199"/>
      <c r="K33" s="30"/>
      <c r="L33" s="198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208"/>
      <c r="AO33" s="30"/>
      <c r="AP33" s="30"/>
      <c r="AQ33" s="169"/>
      <c r="AR33" s="30"/>
      <c r="AS33" s="30" t="s">
        <v>72</v>
      </c>
      <c r="AT33" s="30" t="s">
        <v>72</v>
      </c>
      <c r="AU33" s="30" t="s">
        <v>72</v>
      </c>
      <c r="AV33" s="30" t="s">
        <v>72</v>
      </c>
    </row>
    <row r="34" spans="1:48" ht="24" hidden="1" customHeight="1" x14ac:dyDescent="0.2">
      <c r="A34" s="5"/>
      <c r="B34" s="7"/>
      <c r="C34" s="7"/>
      <c r="D34" s="119"/>
      <c r="E34" s="7"/>
      <c r="F34" s="7"/>
      <c r="G34" s="7"/>
      <c r="H34" s="7"/>
      <c r="I34" s="7"/>
      <c r="J34" s="7"/>
      <c r="K34" s="7"/>
      <c r="L34" s="119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13"/>
      <c r="AJ34" s="13"/>
      <c r="AK34" s="13"/>
      <c r="AL34" s="13"/>
      <c r="AM34" s="13"/>
      <c r="AN34" s="13"/>
      <c r="AO34" s="119"/>
      <c r="AP34" s="7"/>
      <c r="AQ34" s="119"/>
      <c r="AR34" s="7"/>
      <c r="AS34" s="7"/>
      <c r="AT34" s="7"/>
      <c r="AU34" s="7"/>
      <c r="AV34" s="7"/>
    </row>
    <row r="35" spans="1:48" ht="32" x14ac:dyDescent="0.2">
      <c r="A35" s="5" t="s">
        <v>185</v>
      </c>
      <c r="B35" s="7" t="s">
        <v>186</v>
      </c>
      <c r="C35" s="7"/>
      <c r="D35" s="119"/>
      <c r="E35" s="7"/>
      <c r="F35" s="7"/>
      <c r="G35" s="7"/>
      <c r="H35" s="7"/>
      <c r="I35" s="7"/>
      <c r="J35" s="7"/>
      <c r="K35" s="7"/>
      <c r="L35" s="119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13"/>
      <c r="AJ35" s="13"/>
      <c r="AK35" s="13"/>
      <c r="AL35" s="13"/>
      <c r="AM35" s="13"/>
      <c r="AN35" s="129">
        <f>SUM(AN36:AN124)</f>
        <v>227875333.63856795</v>
      </c>
      <c r="AO35" s="119"/>
      <c r="AP35" s="7"/>
      <c r="AQ35" s="119"/>
      <c r="AR35" s="7"/>
      <c r="AS35" s="7"/>
      <c r="AT35" s="7"/>
      <c r="AU35" s="7"/>
      <c r="AV35" s="7"/>
    </row>
    <row r="36" spans="1:48" ht="30" customHeight="1" x14ac:dyDescent="0.2">
      <c r="A36" s="5"/>
      <c r="B36" s="7" t="s">
        <v>68</v>
      </c>
      <c r="C36" s="33"/>
      <c r="D36" s="30"/>
      <c r="E36" s="7"/>
      <c r="F36" s="4"/>
      <c r="G36" s="4"/>
      <c r="H36" s="4"/>
      <c r="I36" s="4"/>
      <c r="J36" s="30"/>
      <c r="K36" s="7"/>
      <c r="L36" s="30"/>
      <c r="M36" s="140"/>
      <c r="N36" s="140"/>
      <c r="O36" s="140"/>
      <c r="P36" s="140"/>
      <c r="Q36" s="140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30"/>
      <c r="AJ36" s="30"/>
      <c r="AK36" s="14"/>
      <c r="AL36" s="14"/>
      <c r="AM36" s="14"/>
      <c r="AN36" s="53"/>
      <c r="AO36" s="168"/>
      <c r="AP36" s="178"/>
      <c r="AQ36" s="168"/>
      <c r="AR36" s="159"/>
      <c r="AS36" s="159"/>
      <c r="AT36" s="159"/>
      <c r="AU36" s="159"/>
      <c r="AV36" s="159"/>
    </row>
    <row r="37" spans="1:48" ht="30" customHeight="1" x14ac:dyDescent="0.2">
      <c r="A37" s="5"/>
      <c r="B37" s="7"/>
      <c r="C37" s="26" t="s">
        <v>191</v>
      </c>
      <c r="D37" s="30" t="s">
        <v>192</v>
      </c>
      <c r="E37" s="7"/>
      <c r="F37" s="4"/>
      <c r="G37" s="4"/>
      <c r="H37" s="4"/>
      <c r="I37" s="4"/>
      <c r="J37" s="30" t="s">
        <v>193</v>
      </c>
      <c r="K37" s="7"/>
      <c r="L37" s="193" t="s">
        <v>194</v>
      </c>
      <c r="M37" s="140"/>
      <c r="N37" s="140"/>
      <c r="O37" s="140"/>
      <c r="P37" s="140"/>
      <c r="Q37" s="140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30" t="s">
        <v>81</v>
      </c>
      <c r="AJ37" s="30">
        <v>2003</v>
      </c>
      <c r="AK37" s="14"/>
      <c r="AL37" s="14"/>
      <c r="AM37" s="14"/>
      <c r="AN37" s="53">
        <v>341250</v>
      </c>
      <c r="AO37" s="168" t="s">
        <v>692</v>
      </c>
      <c r="AP37" s="178" t="s">
        <v>72</v>
      </c>
      <c r="AQ37" s="168" t="s">
        <v>699</v>
      </c>
      <c r="AR37" s="159"/>
      <c r="AS37" s="159"/>
      <c r="AT37" s="159"/>
      <c r="AU37" s="159"/>
      <c r="AV37" s="159"/>
    </row>
    <row r="38" spans="1:48" ht="30" customHeight="1" x14ac:dyDescent="0.2">
      <c r="A38" s="5"/>
      <c r="B38" s="7"/>
      <c r="C38" s="26" t="s">
        <v>195</v>
      </c>
      <c r="D38" s="30" t="s">
        <v>196</v>
      </c>
      <c r="E38" s="7"/>
      <c r="F38" s="4"/>
      <c r="G38" s="4"/>
      <c r="H38" s="4"/>
      <c r="I38" s="4"/>
      <c r="J38" s="30" t="s">
        <v>197</v>
      </c>
      <c r="K38" s="7"/>
      <c r="L38" s="30" t="s">
        <v>198</v>
      </c>
      <c r="M38" s="140"/>
      <c r="N38" s="140"/>
      <c r="O38" s="140"/>
      <c r="P38" s="140"/>
      <c r="Q38" s="140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30" t="s">
        <v>81</v>
      </c>
      <c r="AJ38" s="30">
        <v>2005</v>
      </c>
      <c r="AK38" s="14"/>
      <c r="AL38" s="14"/>
      <c r="AM38" s="14"/>
      <c r="AN38" s="53">
        <v>1500000</v>
      </c>
      <c r="AO38" s="168" t="s">
        <v>692</v>
      </c>
      <c r="AP38" s="178" t="s">
        <v>72</v>
      </c>
      <c r="AQ38" s="168" t="s">
        <v>699</v>
      </c>
      <c r="AR38" s="159"/>
      <c r="AS38" s="159"/>
      <c r="AT38" s="159"/>
      <c r="AU38" s="159"/>
      <c r="AV38" s="159"/>
    </row>
    <row r="39" spans="1:48" ht="30" customHeight="1" x14ac:dyDescent="0.2">
      <c r="A39" s="5"/>
      <c r="B39" s="7"/>
      <c r="C39" s="26" t="s">
        <v>199</v>
      </c>
      <c r="D39" s="30" t="s">
        <v>200</v>
      </c>
      <c r="E39" s="7"/>
      <c r="F39" s="4"/>
      <c r="G39" s="4"/>
      <c r="H39" s="4"/>
      <c r="I39" s="4"/>
      <c r="J39" s="30" t="s">
        <v>201</v>
      </c>
      <c r="K39" s="7"/>
      <c r="L39" s="193" t="s">
        <v>202</v>
      </c>
      <c r="M39" s="140"/>
      <c r="N39" s="140"/>
      <c r="O39" s="140"/>
      <c r="P39" s="140"/>
      <c r="Q39" s="140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30" t="s">
        <v>81</v>
      </c>
      <c r="AJ39" s="30">
        <v>2006</v>
      </c>
      <c r="AK39" s="14"/>
      <c r="AL39" s="14"/>
      <c r="AM39" s="14"/>
      <c r="AN39" s="53">
        <v>595000</v>
      </c>
      <c r="AO39" s="168" t="s">
        <v>692</v>
      </c>
      <c r="AP39" s="178" t="s">
        <v>72</v>
      </c>
      <c r="AQ39" s="168" t="s">
        <v>699</v>
      </c>
      <c r="AR39" s="159"/>
      <c r="AS39" s="159"/>
      <c r="AT39" s="159"/>
      <c r="AU39" s="159"/>
      <c r="AV39" s="159"/>
    </row>
    <row r="40" spans="1:48" ht="30" customHeight="1" x14ac:dyDescent="0.2">
      <c r="A40" s="5"/>
      <c r="B40" s="7"/>
      <c r="C40" s="34" t="s">
        <v>203</v>
      </c>
      <c r="D40" s="30" t="s">
        <v>204</v>
      </c>
      <c r="E40" s="7"/>
      <c r="F40" s="4"/>
      <c r="G40" s="4"/>
      <c r="H40" s="4"/>
      <c r="I40" s="4"/>
      <c r="J40" s="30" t="s">
        <v>205</v>
      </c>
      <c r="K40" s="7"/>
      <c r="L40" s="30" t="s">
        <v>206</v>
      </c>
      <c r="M40" s="140"/>
      <c r="N40" s="140"/>
      <c r="O40" s="140"/>
      <c r="P40" s="140"/>
      <c r="Q40" s="140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30" t="s">
        <v>81</v>
      </c>
      <c r="AJ40" s="30">
        <v>2006</v>
      </c>
      <c r="AK40" s="14"/>
      <c r="AL40" s="14"/>
      <c r="AM40" s="14"/>
      <c r="AN40" s="54">
        <v>14400000</v>
      </c>
      <c r="AO40" s="168" t="s">
        <v>692</v>
      </c>
      <c r="AP40" s="178" t="s">
        <v>72</v>
      </c>
      <c r="AQ40" s="168" t="s">
        <v>699</v>
      </c>
      <c r="AR40" s="159"/>
      <c r="AS40" s="159"/>
      <c r="AT40" s="159"/>
      <c r="AU40" s="159"/>
      <c r="AV40" s="159"/>
    </row>
    <row r="41" spans="1:48" ht="30" customHeight="1" x14ac:dyDescent="0.2">
      <c r="A41" s="5"/>
      <c r="B41" s="7"/>
      <c r="C41" s="34" t="s">
        <v>195</v>
      </c>
      <c r="D41" s="30" t="s">
        <v>196</v>
      </c>
      <c r="E41" s="7"/>
      <c r="F41" s="4"/>
      <c r="G41" s="4"/>
      <c r="H41" s="4"/>
      <c r="I41" s="4"/>
      <c r="J41" s="30" t="s">
        <v>197</v>
      </c>
      <c r="K41" s="7"/>
      <c r="L41" s="30" t="s">
        <v>198</v>
      </c>
      <c r="M41" s="140"/>
      <c r="N41" s="140"/>
      <c r="O41" s="140"/>
      <c r="P41" s="140"/>
      <c r="Q41" s="140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30" t="s">
        <v>81</v>
      </c>
      <c r="AJ41" s="30">
        <v>2006</v>
      </c>
      <c r="AK41" s="14"/>
      <c r="AL41" s="14"/>
      <c r="AM41" s="14"/>
      <c r="AN41" s="54">
        <v>2450000</v>
      </c>
      <c r="AO41" s="168" t="s">
        <v>692</v>
      </c>
      <c r="AP41" s="178" t="s">
        <v>72</v>
      </c>
      <c r="AQ41" s="168" t="s">
        <v>699</v>
      </c>
      <c r="AR41" s="159"/>
      <c r="AS41" s="159"/>
      <c r="AT41" s="159"/>
      <c r="AU41" s="159"/>
      <c r="AV41" s="159"/>
    </row>
    <row r="42" spans="1:48" ht="30" customHeight="1" x14ac:dyDescent="0.2">
      <c r="A42" s="5"/>
      <c r="B42" s="7"/>
      <c r="C42" s="26" t="s">
        <v>195</v>
      </c>
      <c r="D42" s="30" t="s">
        <v>196</v>
      </c>
      <c r="E42" s="7"/>
      <c r="F42" s="4"/>
      <c r="G42" s="4"/>
      <c r="H42" s="4"/>
      <c r="I42" s="4"/>
      <c r="J42" s="30" t="s">
        <v>197</v>
      </c>
      <c r="K42" s="7"/>
      <c r="L42" s="30" t="s">
        <v>198</v>
      </c>
      <c r="M42" s="140"/>
      <c r="N42" s="140"/>
      <c r="O42" s="140"/>
      <c r="P42" s="140"/>
      <c r="Q42" s="140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30" t="s">
        <v>81</v>
      </c>
      <c r="AJ42" s="30">
        <v>2006</v>
      </c>
      <c r="AK42" s="14"/>
      <c r="AL42" s="14"/>
      <c r="AM42" s="14"/>
      <c r="AN42" s="54">
        <v>1400000</v>
      </c>
      <c r="AO42" s="168" t="s">
        <v>692</v>
      </c>
      <c r="AP42" s="178" t="s">
        <v>72</v>
      </c>
      <c r="AQ42" s="168" t="s">
        <v>699</v>
      </c>
      <c r="AR42" s="159"/>
      <c r="AS42" s="159"/>
      <c r="AT42" s="159"/>
      <c r="AU42" s="159"/>
      <c r="AV42" s="159"/>
    </row>
    <row r="43" spans="1:48" ht="30" customHeight="1" x14ac:dyDescent="0.2">
      <c r="A43" s="5"/>
      <c r="B43" s="7"/>
      <c r="C43" s="26" t="s">
        <v>191</v>
      </c>
      <c r="D43" s="30" t="s">
        <v>192</v>
      </c>
      <c r="E43" s="7"/>
      <c r="F43" s="4"/>
      <c r="G43" s="4"/>
      <c r="H43" s="4"/>
      <c r="I43" s="4"/>
      <c r="J43" s="30" t="s">
        <v>212</v>
      </c>
      <c r="K43" s="7"/>
      <c r="L43" s="30" t="s">
        <v>213</v>
      </c>
      <c r="M43" s="140"/>
      <c r="N43" s="140"/>
      <c r="O43" s="140"/>
      <c r="P43" s="140"/>
      <c r="Q43" s="140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30" t="s">
        <v>81</v>
      </c>
      <c r="AJ43" s="30">
        <v>2004</v>
      </c>
      <c r="AK43" s="14"/>
      <c r="AL43" s="14"/>
      <c r="AM43" s="14"/>
      <c r="AN43" s="54">
        <v>455000</v>
      </c>
      <c r="AO43" s="168" t="s">
        <v>692</v>
      </c>
      <c r="AP43" s="178" t="s">
        <v>72</v>
      </c>
      <c r="AQ43" s="168" t="s">
        <v>699</v>
      </c>
      <c r="AR43" s="159"/>
      <c r="AS43" s="159"/>
      <c r="AT43" s="159"/>
      <c r="AU43" s="159"/>
      <c r="AV43" s="159"/>
    </row>
    <row r="44" spans="1:48" ht="30" customHeight="1" x14ac:dyDescent="0.2">
      <c r="A44" s="5"/>
      <c r="B44" s="7"/>
      <c r="C44" s="26" t="s">
        <v>199</v>
      </c>
      <c r="D44" s="30" t="s">
        <v>216</v>
      </c>
      <c r="E44" s="7"/>
      <c r="F44" s="4"/>
      <c r="G44" s="4"/>
      <c r="H44" s="4"/>
      <c r="I44" s="4"/>
      <c r="J44" s="30" t="s">
        <v>197</v>
      </c>
      <c r="K44" s="7"/>
      <c r="L44" s="30" t="s">
        <v>217</v>
      </c>
      <c r="M44" s="140"/>
      <c r="N44" s="140"/>
      <c r="O44" s="140"/>
      <c r="P44" s="140"/>
      <c r="Q44" s="140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30" t="s">
        <v>81</v>
      </c>
      <c r="AJ44" s="30">
        <v>2005</v>
      </c>
      <c r="AK44" s="14"/>
      <c r="AL44" s="14"/>
      <c r="AM44" s="14"/>
      <c r="AN44" s="54">
        <v>1190000</v>
      </c>
      <c r="AO44" s="168" t="s">
        <v>692</v>
      </c>
      <c r="AP44" s="178" t="s">
        <v>72</v>
      </c>
      <c r="AQ44" s="168" t="s">
        <v>699</v>
      </c>
      <c r="AR44" s="159"/>
      <c r="AS44" s="159"/>
      <c r="AT44" s="159"/>
      <c r="AU44" s="159"/>
      <c r="AV44" s="159"/>
    </row>
    <row r="45" spans="1:48" ht="30" customHeight="1" x14ac:dyDescent="0.2">
      <c r="A45" s="5"/>
      <c r="B45" s="7"/>
      <c r="C45" s="26" t="s">
        <v>199</v>
      </c>
      <c r="D45" s="30" t="s">
        <v>216</v>
      </c>
      <c r="E45" s="7"/>
      <c r="F45" s="4"/>
      <c r="G45" s="4"/>
      <c r="H45" s="4"/>
      <c r="I45" s="4"/>
      <c r="J45" s="30" t="s">
        <v>218</v>
      </c>
      <c r="K45" s="7"/>
      <c r="L45" s="30" t="s">
        <v>219</v>
      </c>
      <c r="M45" s="140"/>
      <c r="N45" s="140"/>
      <c r="O45" s="140"/>
      <c r="P45" s="140"/>
      <c r="Q45" s="140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30" t="s">
        <v>81</v>
      </c>
      <c r="AJ45" s="30">
        <v>2006</v>
      </c>
      <c r="AK45" s="14"/>
      <c r="AL45" s="14"/>
      <c r="AM45" s="14"/>
      <c r="AN45" s="54">
        <v>1600000</v>
      </c>
      <c r="AO45" s="168" t="s">
        <v>692</v>
      </c>
      <c r="AP45" s="178" t="s">
        <v>72</v>
      </c>
      <c r="AQ45" s="168" t="s">
        <v>699</v>
      </c>
      <c r="AR45" s="159"/>
      <c r="AS45" s="159"/>
      <c r="AT45" s="159"/>
      <c r="AU45" s="159"/>
      <c r="AV45" s="159"/>
    </row>
    <row r="46" spans="1:48" ht="30" customHeight="1" x14ac:dyDescent="0.2">
      <c r="A46" s="5"/>
      <c r="B46" s="7"/>
      <c r="C46" s="36" t="s">
        <v>220</v>
      </c>
      <c r="D46" s="30" t="s">
        <v>221</v>
      </c>
      <c r="E46" s="7"/>
      <c r="F46" s="4"/>
      <c r="G46" s="4"/>
      <c r="H46" s="4"/>
      <c r="I46" s="4"/>
      <c r="J46" s="30" t="s">
        <v>222</v>
      </c>
      <c r="K46" s="7"/>
      <c r="L46" s="30" t="s">
        <v>223</v>
      </c>
      <c r="M46" s="140"/>
      <c r="N46" s="140"/>
      <c r="O46" s="140"/>
      <c r="P46" s="140"/>
      <c r="Q46" s="140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30" t="s">
        <v>81</v>
      </c>
      <c r="AJ46" s="30">
        <v>2006</v>
      </c>
      <c r="AK46" s="14"/>
      <c r="AL46" s="14"/>
      <c r="AM46" s="14"/>
      <c r="AN46" s="54">
        <v>520000</v>
      </c>
      <c r="AO46" s="168" t="s">
        <v>692</v>
      </c>
      <c r="AP46" s="178" t="s">
        <v>72</v>
      </c>
      <c r="AQ46" s="168" t="s">
        <v>699</v>
      </c>
      <c r="AR46" s="159"/>
      <c r="AS46" s="159"/>
      <c r="AT46" s="159"/>
      <c r="AU46" s="159"/>
      <c r="AV46" s="159"/>
    </row>
    <row r="47" spans="1:48" ht="30" customHeight="1" x14ac:dyDescent="0.2">
      <c r="A47" s="5"/>
      <c r="B47" s="7"/>
      <c r="C47" s="26" t="s">
        <v>224</v>
      </c>
      <c r="D47" s="30" t="s">
        <v>225</v>
      </c>
      <c r="E47" s="7"/>
      <c r="F47" s="4"/>
      <c r="G47" s="4"/>
      <c r="H47" s="4"/>
      <c r="I47" s="4"/>
      <c r="J47" s="30" t="s">
        <v>205</v>
      </c>
      <c r="K47" s="7"/>
      <c r="L47" s="30" t="s">
        <v>190</v>
      </c>
      <c r="M47" s="140"/>
      <c r="N47" s="140"/>
      <c r="O47" s="140"/>
      <c r="P47" s="140"/>
      <c r="Q47" s="140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30" t="s">
        <v>81</v>
      </c>
      <c r="AJ47" s="30">
        <v>2006</v>
      </c>
      <c r="AK47" s="14"/>
      <c r="AL47" s="14"/>
      <c r="AM47" s="14"/>
      <c r="AN47" s="54">
        <v>7840000</v>
      </c>
      <c r="AO47" s="168" t="s">
        <v>692</v>
      </c>
      <c r="AP47" s="178" t="s">
        <v>72</v>
      </c>
      <c r="AQ47" s="168" t="s">
        <v>699</v>
      </c>
      <c r="AR47" s="159"/>
      <c r="AS47" s="159"/>
      <c r="AT47" s="159"/>
      <c r="AU47" s="159"/>
      <c r="AV47" s="159"/>
    </row>
    <row r="48" spans="1:48" ht="30" customHeight="1" x14ac:dyDescent="0.2">
      <c r="A48" s="5"/>
      <c r="B48" s="7"/>
      <c r="C48" s="36" t="s">
        <v>226</v>
      </c>
      <c r="D48" s="30" t="s">
        <v>221</v>
      </c>
      <c r="E48" s="7"/>
      <c r="F48" s="4"/>
      <c r="G48" s="4"/>
      <c r="H48" s="4"/>
      <c r="I48" s="4"/>
      <c r="J48" s="30" t="s">
        <v>205</v>
      </c>
      <c r="K48" s="7"/>
      <c r="L48" s="30" t="s">
        <v>206</v>
      </c>
      <c r="M48" s="140"/>
      <c r="N48" s="140"/>
      <c r="O48" s="140"/>
      <c r="P48" s="140"/>
      <c r="Q48" s="140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30" t="s">
        <v>81</v>
      </c>
      <c r="AJ48" s="30">
        <v>2006</v>
      </c>
      <c r="AK48" s="14"/>
      <c r="AL48" s="14"/>
      <c r="AM48" s="14"/>
      <c r="AN48" s="54">
        <v>2400000</v>
      </c>
      <c r="AO48" s="168" t="s">
        <v>692</v>
      </c>
      <c r="AP48" s="178" t="s">
        <v>72</v>
      </c>
      <c r="AQ48" s="168" t="s">
        <v>699</v>
      </c>
      <c r="AR48" s="159"/>
      <c r="AS48" s="159"/>
      <c r="AT48" s="159"/>
      <c r="AU48" s="159"/>
      <c r="AV48" s="159"/>
    </row>
    <row r="49" spans="1:48" ht="30" customHeight="1" x14ac:dyDescent="0.2">
      <c r="A49" s="5"/>
      <c r="B49" s="7"/>
      <c r="C49" s="36" t="s">
        <v>227</v>
      </c>
      <c r="D49" s="30" t="s">
        <v>216</v>
      </c>
      <c r="E49" s="7"/>
      <c r="F49" s="4"/>
      <c r="G49" s="4"/>
      <c r="H49" s="4"/>
      <c r="I49" s="4"/>
      <c r="J49" s="30" t="s">
        <v>228</v>
      </c>
      <c r="K49" s="7"/>
      <c r="L49" s="30" t="s">
        <v>219</v>
      </c>
      <c r="M49" s="140"/>
      <c r="N49" s="140"/>
      <c r="O49" s="140"/>
      <c r="P49" s="140"/>
      <c r="Q49" s="140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30" t="s">
        <v>81</v>
      </c>
      <c r="AJ49" s="30">
        <v>2004</v>
      </c>
      <c r="AK49" s="14"/>
      <c r="AL49" s="14"/>
      <c r="AM49" s="14"/>
      <c r="AN49" s="54">
        <v>0</v>
      </c>
      <c r="AO49" s="168" t="s">
        <v>692</v>
      </c>
      <c r="AP49" s="178" t="s">
        <v>72</v>
      </c>
      <c r="AQ49" s="168" t="s">
        <v>699</v>
      </c>
      <c r="AR49" s="159"/>
      <c r="AS49" s="159"/>
      <c r="AT49" s="159"/>
      <c r="AU49" s="159"/>
      <c r="AV49" s="159"/>
    </row>
    <row r="50" spans="1:48" ht="30" customHeight="1" x14ac:dyDescent="0.2">
      <c r="A50" s="5"/>
      <c r="B50" s="7"/>
      <c r="C50" s="37" t="s">
        <v>199</v>
      </c>
      <c r="D50" s="30" t="s">
        <v>216</v>
      </c>
      <c r="E50" s="7"/>
      <c r="F50" s="4"/>
      <c r="G50" s="4"/>
      <c r="H50" s="4"/>
      <c r="I50" s="4"/>
      <c r="J50" s="30" t="s">
        <v>218</v>
      </c>
      <c r="K50" s="7"/>
      <c r="L50" s="30" t="s">
        <v>219</v>
      </c>
      <c r="M50" s="140"/>
      <c r="N50" s="140"/>
      <c r="O50" s="140"/>
      <c r="P50" s="140"/>
      <c r="Q50" s="140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30" t="s">
        <v>81</v>
      </c>
      <c r="AJ50" s="30">
        <v>2006</v>
      </c>
      <c r="AK50" s="14"/>
      <c r="AL50" s="14"/>
      <c r="AM50" s="14"/>
      <c r="AN50" s="53">
        <v>1800000</v>
      </c>
      <c r="AO50" s="168" t="s">
        <v>692</v>
      </c>
      <c r="AP50" s="178" t="s">
        <v>72</v>
      </c>
      <c r="AQ50" s="168" t="s">
        <v>699</v>
      </c>
      <c r="AR50" s="159"/>
      <c r="AS50" s="159"/>
      <c r="AT50" s="159"/>
      <c r="AU50" s="159"/>
      <c r="AV50" s="159"/>
    </row>
    <row r="51" spans="1:48" ht="30" customHeight="1" x14ac:dyDescent="0.2">
      <c r="A51" s="5"/>
      <c r="B51" s="7"/>
      <c r="C51" s="22" t="s">
        <v>199</v>
      </c>
      <c r="D51" s="30" t="s">
        <v>216</v>
      </c>
      <c r="E51" s="7"/>
      <c r="F51" s="4"/>
      <c r="G51" s="4"/>
      <c r="H51" s="4"/>
      <c r="I51" s="4"/>
      <c r="J51" s="30" t="s">
        <v>197</v>
      </c>
      <c r="K51" s="7"/>
      <c r="L51" s="30" t="s">
        <v>217</v>
      </c>
      <c r="M51" s="140"/>
      <c r="N51" s="140"/>
      <c r="O51" s="140"/>
      <c r="P51" s="140"/>
      <c r="Q51" s="140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30" t="s">
        <v>81</v>
      </c>
      <c r="AJ51" s="30">
        <v>2005</v>
      </c>
      <c r="AK51" s="14"/>
      <c r="AL51" s="14"/>
      <c r="AM51" s="14"/>
      <c r="AN51" s="53">
        <v>595000</v>
      </c>
      <c r="AO51" s="168" t="s">
        <v>692</v>
      </c>
      <c r="AP51" s="178" t="s">
        <v>72</v>
      </c>
      <c r="AQ51" s="168" t="s">
        <v>699</v>
      </c>
      <c r="AR51" s="159"/>
      <c r="AS51" s="159"/>
      <c r="AT51" s="159"/>
      <c r="AU51" s="159"/>
      <c r="AV51" s="159"/>
    </row>
    <row r="52" spans="1:48" ht="30" customHeight="1" x14ac:dyDescent="0.2">
      <c r="A52" s="5"/>
      <c r="B52" s="7"/>
      <c r="C52" s="40" t="s">
        <v>191</v>
      </c>
      <c r="D52" s="121" t="s">
        <v>192</v>
      </c>
      <c r="E52" s="7"/>
      <c r="F52" s="4"/>
      <c r="G52" s="4"/>
      <c r="H52" s="4"/>
      <c r="I52" s="4"/>
      <c r="J52" s="51" t="s">
        <v>193</v>
      </c>
      <c r="K52" s="7"/>
      <c r="L52" s="51" t="s">
        <v>198</v>
      </c>
      <c r="M52" s="140"/>
      <c r="N52" s="140"/>
      <c r="O52" s="140"/>
      <c r="P52" s="140"/>
      <c r="Q52" s="140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30" t="s">
        <v>81</v>
      </c>
      <c r="AJ52" s="30">
        <v>2004</v>
      </c>
      <c r="AK52" s="14"/>
      <c r="AL52" s="14"/>
      <c r="AM52" s="14"/>
      <c r="AN52" s="55">
        <v>315000</v>
      </c>
      <c r="AO52" s="168" t="s">
        <v>692</v>
      </c>
      <c r="AP52" s="178" t="s">
        <v>72</v>
      </c>
      <c r="AQ52" s="168" t="s">
        <v>699</v>
      </c>
      <c r="AR52" s="159"/>
      <c r="AS52" s="159"/>
      <c r="AT52" s="159"/>
      <c r="AU52" s="159"/>
      <c r="AV52" s="159"/>
    </row>
    <row r="53" spans="1:48" ht="30" customHeight="1" x14ac:dyDescent="0.2">
      <c r="A53" s="5"/>
      <c r="B53" s="7"/>
      <c r="C53" s="40" t="s">
        <v>220</v>
      </c>
      <c r="D53" s="121" t="s">
        <v>231</v>
      </c>
      <c r="E53" s="7"/>
      <c r="F53" s="4"/>
      <c r="G53" s="4"/>
      <c r="H53" s="4"/>
      <c r="I53" s="4"/>
      <c r="J53" s="51" t="s">
        <v>222</v>
      </c>
      <c r="K53" s="7"/>
      <c r="L53" s="51" t="s">
        <v>219</v>
      </c>
      <c r="M53" s="140"/>
      <c r="N53" s="140"/>
      <c r="O53" s="140"/>
      <c r="P53" s="140"/>
      <c r="Q53" s="140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30" t="s">
        <v>81</v>
      </c>
      <c r="AJ53" s="30">
        <v>2006</v>
      </c>
      <c r="AK53" s="14"/>
      <c r="AL53" s="14"/>
      <c r="AM53" s="14"/>
      <c r="AN53" s="55">
        <v>300000</v>
      </c>
      <c r="AO53" s="168" t="s">
        <v>692</v>
      </c>
      <c r="AP53" s="178" t="s">
        <v>72</v>
      </c>
      <c r="AQ53" s="168" t="s">
        <v>699</v>
      </c>
      <c r="AR53" s="159"/>
      <c r="AS53" s="159"/>
      <c r="AT53" s="159"/>
      <c r="AU53" s="159"/>
      <c r="AV53" s="159"/>
    </row>
    <row r="54" spans="1:48" ht="30" customHeight="1" x14ac:dyDescent="0.2">
      <c r="A54" s="5"/>
      <c r="B54" s="7"/>
      <c r="C54" s="41" t="s">
        <v>232</v>
      </c>
      <c r="D54" s="121" t="s">
        <v>233</v>
      </c>
      <c r="E54" s="7"/>
      <c r="F54" s="4"/>
      <c r="G54" s="4"/>
      <c r="H54" s="4"/>
      <c r="I54" s="4"/>
      <c r="J54" s="51" t="s">
        <v>234</v>
      </c>
      <c r="K54" s="7"/>
      <c r="L54" s="51" t="s">
        <v>211</v>
      </c>
      <c r="M54" s="140"/>
      <c r="N54" s="140"/>
      <c r="O54" s="140"/>
      <c r="P54" s="140"/>
      <c r="Q54" s="140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30" t="s">
        <v>81</v>
      </c>
      <c r="AJ54" s="30">
        <v>2005</v>
      </c>
      <c r="AK54" s="14"/>
      <c r="AL54" s="14"/>
      <c r="AM54" s="14"/>
      <c r="AN54" s="53">
        <v>336000</v>
      </c>
      <c r="AO54" s="168" t="s">
        <v>692</v>
      </c>
      <c r="AP54" s="178" t="s">
        <v>72</v>
      </c>
      <c r="AQ54" s="168" t="s">
        <v>699</v>
      </c>
      <c r="AR54" s="159"/>
      <c r="AS54" s="159"/>
      <c r="AT54" s="159"/>
      <c r="AU54" s="159"/>
      <c r="AV54" s="159"/>
    </row>
    <row r="55" spans="1:48" ht="30" customHeight="1" x14ac:dyDescent="0.2">
      <c r="A55" s="5"/>
      <c r="B55" s="7"/>
      <c r="C55" s="41" t="s">
        <v>235</v>
      </c>
      <c r="D55" s="121" t="s">
        <v>221</v>
      </c>
      <c r="E55" s="7"/>
      <c r="F55" s="4"/>
      <c r="G55" s="4"/>
      <c r="H55" s="4"/>
      <c r="I55" s="4"/>
      <c r="J55" s="51" t="s">
        <v>205</v>
      </c>
      <c r="K55" s="7"/>
      <c r="L55" s="51" t="s">
        <v>206</v>
      </c>
      <c r="M55" s="140"/>
      <c r="N55" s="140"/>
      <c r="O55" s="140"/>
      <c r="P55" s="140"/>
      <c r="Q55" s="140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30" t="s">
        <v>81</v>
      </c>
      <c r="AJ55" s="30">
        <v>2006</v>
      </c>
      <c r="AK55" s="14"/>
      <c r="AL55" s="14"/>
      <c r="AM55" s="14"/>
      <c r="AN55" s="54">
        <v>680000</v>
      </c>
      <c r="AO55" s="168" t="s">
        <v>692</v>
      </c>
      <c r="AP55" s="178" t="s">
        <v>72</v>
      </c>
      <c r="AQ55" s="168" t="s">
        <v>699</v>
      </c>
      <c r="AR55" s="159"/>
      <c r="AS55" s="159"/>
      <c r="AT55" s="159"/>
      <c r="AU55" s="159"/>
      <c r="AV55" s="159"/>
    </row>
    <row r="56" spans="1:48" ht="30" customHeight="1" x14ac:dyDescent="0.2">
      <c r="A56" s="5"/>
      <c r="B56" s="7"/>
      <c r="C56" s="41" t="s">
        <v>235</v>
      </c>
      <c r="D56" s="121" t="s">
        <v>221</v>
      </c>
      <c r="E56" s="7"/>
      <c r="F56" s="4"/>
      <c r="G56" s="4"/>
      <c r="H56" s="4"/>
      <c r="I56" s="4"/>
      <c r="J56" s="51" t="s">
        <v>236</v>
      </c>
      <c r="K56" s="7"/>
      <c r="L56" s="51" t="s">
        <v>206</v>
      </c>
      <c r="M56" s="140"/>
      <c r="N56" s="140"/>
      <c r="O56" s="140"/>
      <c r="P56" s="140"/>
      <c r="Q56" s="140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30" t="s">
        <v>81</v>
      </c>
      <c r="AJ56" s="30">
        <v>2002</v>
      </c>
      <c r="AK56" s="14"/>
      <c r="AL56" s="14"/>
      <c r="AM56" s="14"/>
      <c r="AN56" s="54">
        <v>170000</v>
      </c>
      <c r="AO56" s="168" t="s">
        <v>692</v>
      </c>
      <c r="AP56" s="178" t="s">
        <v>72</v>
      </c>
      <c r="AQ56" s="168" t="s">
        <v>699</v>
      </c>
      <c r="AR56" s="159"/>
      <c r="AS56" s="159"/>
      <c r="AT56" s="159"/>
      <c r="AU56" s="159"/>
      <c r="AV56" s="159"/>
    </row>
    <row r="57" spans="1:48" ht="30" customHeight="1" x14ac:dyDescent="0.2">
      <c r="A57" s="5"/>
      <c r="B57" s="7"/>
      <c r="C57" s="41" t="s">
        <v>224</v>
      </c>
      <c r="D57" s="51" t="s">
        <v>225</v>
      </c>
      <c r="E57" s="7"/>
      <c r="F57" s="4"/>
      <c r="G57" s="4"/>
      <c r="H57" s="4"/>
      <c r="I57" s="4"/>
      <c r="J57" s="51" t="s">
        <v>237</v>
      </c>
      <c r="K57" s="7"/>
      <c r="L57" s="51" t="s">
        <v>190</v>
      </c>
      <c r="M57" s="140"/>
      <c r="N57" s="140"/>
      <c r="O57" s="140"/>
      <c r="P57" s="140"/>
      <c r="Q57" s="140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30" t="s">
        <v>81</v>
      </c>
      <c r="AJ57" s="30">
        <v>2005</v>
      </c>
      <c r="AK57" s="14"/>
      <c r="AL57" s="14"/>
      <c r="AM57" s="14"/>
      <c r="AN57" s="54">
        <v>2240000</v>
      </c>
      <c r="AO57" s="168" t="s">
        <v>692</v>
      </c>
      <c r="AP57" s="178" t="s">
        <v>72</v>
      </c>
      <c r="AQ57" s="168" t="s">
        <v>699</v>
      </c>
      <c r="AR57" s="159"/>
      <c r="AS57" s="159"/>
      <c r="AT57" s="159"/>
      <c r="AU57" s="159"/>
      <c r="AV57" s="159"/>
    </row>
    <row r="58" spans="1:48" ht="30" customHeight="1" x14ac:dyDescent="0.2">
      <c r="A58" s="5"/>
      <c r="B58" s="7"/>
      <c r="C58" s="42" t="s">
        <v>224</v>
      </c>
      <c r="D58" s="51" t="s">
        <v>225</v>
      </c>
      <c r="E58" s="7"/>
      <c r="F58" s="4"/>
      <c r="G58" s="4"/>
      <c r="H58" s="4"/>
      <c r="I58" s="4"/>
      <c r="J58" s="51" t="s">
        <v>205</v>
      </c>
      <c r="K58" s="7"/>
      <c r="L58" s="51" t="s">
        <v>190</v>
      </c>
      <c r="M58" s="140"/>
      <c r="N58" s="140"/>
      <c r="O58" s="140"/>
      <c r="P58" s="140"/>
      <c r="Q58" s="140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30" t="s">
        <v>81</v>
      </c>
      <c r="AJ58" s="30">
        <v>2006</v>
      </c>
      <c r="AK58" s="14"/>
      <c r="AL58" s="14"/>
      <c r="AM58" s="14"/>
      <c r="AN58" s="53">
        <v>7840000</v>
      </c>
      <c r="AO58" s="168" t="s">
        <v>692</v>
      </c>
      <c r="AP58" s="178" t="s">
        <v>72</v>
      </c>
      <c r="AQ58" s="168" t="s">
        <v>699</v>
      </c>
      <c r="AR58" s="159"/>
      <c r="AS58" s="159"/>
      <c r="AT58" s="159"/>
      <c r="AU58" s="159"/>
      <c r="AV58" s="159"/>
    </row>
    <row r="59" spans="1:48" ht="30" customHeight="1" x14ac:dyDescent="0.2">
      <c r="A59" s="5"/>
      <c r="B59" s="7"/>
      <c r="C59" s="45" t="s">
        <v>195</v>
      </c>
      <c r="D59" s="31" t="s">
        <v>196</v>
      </c>
      <c r="E59" s="7"/>
      <c r="F59" s="4"/>
      <c r="G59" s="4"/>
      <c r="H59" s="4"/>
      <c r="I59" s="4"/>
      <c r="J59" s="31" t="s">
        <v>230</v>
      </c>
      <c r="K59" s="7"/>
      <c r="L59" s="49" t="s">
        <v>198</v>
      </c>
      <c r="M59" s="140"/>
      <c r="N59" s="140"/>
      <c r="O59" s="140"/>
      <c r="P59" s="140"/>
      <c r="Q59" s="140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31" t="s">
        <v>81</v>
      </c>
      <c r="AJ59" s="31">
        <v>2000</v>
      </c>
      <c r="AK59" s="14"/>
      <c r="AL59" s="14"/>
      <c r="AM59" s="14"/>
      <c r="AN59" s="56">
        <v>175000</v>
      </c>
      <c r="AO59" s="168" t="s">
        <v>692</v>
      </c>
      <c r="AP59" s="178" t="s">
        <v>72</v>
      </c>
      <c r="AQ59" s="168" t="s">
        <v>699</v>
      </c>
      <c r="AR59" s="159"/>
      <c r="AS59" s="159"/>
      <c r="AT59" s="159"/>
      <c r="AU59" s="159"/>
      <c r="AV59" s="159"/>
    </row>
    <row r="60" spans="1:48" ht="30" customHeight="1" x14ac:dyDescent="0.2">
      <c r="A60" s="5"/>
      <c r="B60" s="7"/>
      <c r="C60" s="46" t="s">
        <v>238</v>
      </c>
      <c r="D60" s="29" t="s">
        <v>216</v>
      </c>
      <c r="E60" s="7"/>
      <c r="F60" s="4"/>
      <c r="G60" s="4"/>
      <c r="H60" s="4"/>
      <c r="I60" s="4"/>
      <c r="J60" s="29" t="s">
        <v>201</v>
      </c>
      <c r="K60" s="7"/>
      <c r="L60" s="49" t="s">
        <v>219</v>
      </c>
      <c r="M60" s="140"/>
      <c r="N60" s="140"/>
      <c r="O60" s="140"/>
      <c r="P60" s="140"/>
      <c r="Q60" s="140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29" t="s">
        <v>81</v>
      </c>
      <c r="AJ60" s="29">
        <v>2005</v>
      </c>
      <c r="AK60" s="14"/>
      <c r="AL60" s="14"/>
      <c r="AM60" s="14"/>
      <c r="AN60" s="57">
        <v>1050000</v>
      </c>
      <c r="AO60" s="168" t="s">
        <v>692</v>
      </c>
      <c r="AP60" s="178" t="s">
        <v>72</v>
      </c>
      <c r="AQ60" s="168" t="s">
        <v>699</v>
      </c>
      <c r="AR60" s="159"/>
      <c r="AS60" s="159"/>
      <c r="AT60" s="159"/>
      <c r="AU60" s="159"/>
      <c r="AV60" s="159"/>
    </row>
    <row r="61" spans="1:48" ht="30" customHeight="1" x14ac:dyDescent="0.2">
      <c r="A61" s="5"/>
      <c r="B61" s="7"/>
      <c r="C61" s="46" t="s">
        <v>191</v>
      </c>
      <c r="D61" s="29" t="s">
        <v>192</v>
      </c>
      <c r="E61" s="7"/>
      <c r="F61" s="4"/>
      <c r="G61" s="4"/>
      <c r="H61" s="4"/>
      <c r="I61" s="4"/>
      <c r="J61" s="29" t="s">
        <v>212</v>
      </c>
      <c r="K61" s="7"/>
      <c r="L61" s="49" t="s">
        <v>213</v>
      </c>
      <c r="M61" s="140"/>
      <c r="N61" s="140"/>
      <c r="O61" s="140"/>
      <c r="P61" s="140"/>
      <c r="Q61" s="140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29" t="s">
        <v>81</v>
      </c>
      <c r="AJ61" s="29">
        <v>2004</v>
      </c>
      <c r="AK61" s="14"/>
      <c r="AL61" s="14"/>
      <c r="AM61" s="14"/>
      <c r="AN61" s="57">
        <v>140000</v>
      </c>
      <c r="AO61" s="168" t="s">
        <v>692</v>
      </c>
      <c r="AP61" s="178" t="s">
        <v>72</v>
      </c>
      <c r="AQ61" s="168" t="s">
        <v>699</v>
      </c>
      <c r="AR61" s="159"/>
      <c r="AS61" s="159"/>
      <c r="AT61" s="159"/>
      <c r="AU61" s="159"/>
      <c r="AV61" s="159"/>
    </row>
    <row r="62" spans="1:48" ht="30" customHeight="1" x14ac:dyDescent="0.2">
      <c r="A62" s="5"/>
      <c r="B62" s="7"/>
      <c r="C62" s="45" t="s">
        <v>199</v>
      </c>
      <c r="D62" s="31" t="s">
        <v>216</v>
      </c>
      <c r="E62" s="7"/>
      <c r="F62" s="4"/>
      <c r="G62" s="4"/>
      <c r="H62" s="4"/>
      <c r="I62" s="4"/>
      <c r="J62" s="31" t="s">
        <v>218</v>
      </c>
      <c r="K62" s="7"/>
      <c r="L62" s="49" t="s">
        <v>219</v>
      </c>
      <c r="M62" s="140"/>
      <c r="N62" s="140"/>
      <c r="O62" s="140"/>
      <c r="P62" s="140"/>
      <c r="Q62" s="140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31" t="s">
        <v>81</v>
      </c>
      <c r="AJ62" s="31">
        <v>2006</v>
      </c>
      <c r="AK62" s="14"/>
      <c r="AL62" s="14"/>
      <c r="AM62" s="14"/>
      <c r="AN62" s="56">
        <v>320000</v>
      </c>
      <c r="AO62" s="168" t="s">
        <v>692</v>
      </c>
      <c r="AP62" s="178" t="s">
        <v>72</v>
      </c>
      <c r="AQ62" s="168" t="s">
        <v>699</v>
      </c>
      <c r="AR62" s="159"/>
      <c r="AS62" s="159"/>
      <c r="AT62" s="159"/>
      <c r="AU62" s="159"/>
      <c r="AV62" s="159"/>
    </row>
    <row r="63" spans="1:48" ht="30" customHeight="1" x14ac:dyDescent="0.2">
      <c r="A63" s="5"/>
      <c r="B63" s="7"/>
      <c r="C63" s="46" t="s">
        <v>195</v>
      </c>
      <c r="D63" s="29" t="s">
        <v>242</v>
      </c>
      <c r="E63" s="7"/>
      <c r="F63" s="4"/>
      <c r="G63" s="4"/>
      <c r="H63" s="4"/>
      <c r="I63" s="4"/>
      <c r="J63" s="29" t="s">
        <v>230</v>
      </c>
      <c r="K63" s="7"/>
      <c r="L63" s="49" t="s">
        <v>198</v>
      </c>
      <c r="M63" s="140"/>
      <c r="N63" s="140"/>
      <c r="O63" s="140"/>
      <c r="P63" s="140"/>
      <c r="Q63" s="140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29" t="s">
        <v>81</v>
      </c>
      <c r="AJ63" s="31">
        <v>2006</v>
      </c>
      <c r="AK63" s="14"/>
      <c r="AL63" s="14"/>
      <c r="AM63" s="14"/>
      <c r="AN63" s="57">
        <v>960000</v>
      </c>
      <c r="AO63" s="168" t="s">
        <v>692</v>
      </c>
      <c r="AP63" s="178" t="s">
        <v>72</v>
      </c>
      <c r="AQ63" s="168" t="s">
        <v>652</v>
      </c>
      <c r="AR63" s="159"/>
      <c r="AS63" s="159"/>
      <c r="AT63" s="159"/>
      <c r="AU63" s="159"/>
      <c r="AV63" s="159"/>
    </row>
    <row r="64" spans="1:48" ht="30" customHeight="1" x14ac:dyDescent="0.2">
      <c r="A64" s="5"/>
      <c r="B64" s="7"/>
      <c r="C64" s="45" t="s">
        <v>199</v>
      </c>
      <c r="D64" s="31" t="s">
        <v>216</v>
      </c>
      <c r="E64" s="7"/>
      <c r="F64" s="4"/>
      <c r="G64" s="4"/>
      <c r="H64" s="4"/>
      <c r="I64" s="4"/>
      <c r="J64" s="31" t="s">
        <v>197</v>
      </c>
      <c r="K64" s="7"/>
      <c r="L64" s="49" t="s">
        <v>217</v>
      </c>
      <c r="M64" s="140"/>
      <c r="N64" s="140"/>
      <c r="O64" s="140"/>
      <c r="P64" s="140"/>
      <c r="Q64" s="140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31" t="s">
        <v>81</v>
      </c>
      <c r="AJ64" s="31">
        <v>2000</v>
      </c>
      <c r="AK64" s="14"/>
      <c r="AL64" s="14"/>
      <c r="AM64" s="14"/>
      <c r="AN64" s="56">
        <v>3060000</v>
      </c>
      <c r="AO64" s="168" t="s">
        <v>692</v>
      </c>
      <c r="AP64" s="178" t="s">
        <v>72</v>
      </c>
      <c r="AQ64" s="168" t="s">
        <v>645</v>
      </c>
      <c r="AR64" s="159"/>
      <c r="AS64" s="159"/>
      <c r="AT64" s="159"/>
      <c r="AU64" s="159"/>
      <c r="AV64" s="159"/>
    </row>
    <row r="65" spans="1:48" ht="30" customHeight="1" x14ac:dyDescent="0.2">
      <c r="A65" s="5"/>
      <c r="B65" s="7"/>
      <c r="C65" s="45" t="s">
        <v>255</v>
      </c>
      <c r="D65" s="31" t="s">
        <v>242</v>
      </c>
      <c r="E65" s="7"/>
      <c r="F65" s="4"/>
      <c r="G65" s="4"/>
      <c r="H65" s="4"/>
      <c r="I65" s="4"/>
      <c r="J65" s="31" t="s">
        <v>256</v>
      </c>
      <c r="K65" s="7"/>
      <c r="L65" s="49" t="s">
        <v>257</v>
      </c>
      <c r="M65" s="140"/>
      <c r="N65" s="140"/>
      <c r="O65" s="140"/>
      <c r="P65" s="140"/>
      <c r="Q65" s="140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31" t="s">
        <v>81</v>
      </c>
      <c r="AJ65" s="31">
        <v>2001</v>
      </c>
      <c r="AK65" s="14"/>
      <c r="AL65" s="14"/>
      <c r="AM65" s="14"/>
      <c r="AN65" s="56">
        <v>18000</v>
      </c>
      <c r="AO65" s="168" t="s">
        <v>692</v>
      </c>
      <c r="AP65" s="178" t="s">
        <v>72</v>
      </c>
      <c r="AQ65" s="168" t="s">
        <v>699</v>
      </c>
      <c r="AR65" s="159"/>
      <c r="AS65" s="159"/>
      <c r="AT65" s="159"/>
      <c r="AU65" s="159"/>
      <c r="AV65" s="159"/>
    </row>
    <row r="66" spans="1:48" ht="30" customHeight="1" x14ac:dyDescent="0.2">
      <c r="A66" s="5"/>
      <c r="B66" s="7"/>
      <c r="C66" s="46" t="s">
        <v>195</v>
      </c>
      <c r="D66" s="29" t="s">
        <v>196</v>
      </c>
      <c r="E66" s="7"/>
      <c r="F66" s="4"/>
      <c r="G66" s="4"/>
      <c r="H66" s="4"/>
      <c r="I66" s="4"/>
      <c r="J66" s="29" t="s">
        <v>258</v>
      </c>
      <c r="K66" s="7"/>
      <c r="L66" s="49" t="s">
        <v>198</v>
      </c>
      <c r="M66" s="140"/>
      <c r="N66" s="140"/>
      <c r="O66" s="140"/>
      <c r="P66" s="140"/>
      <c r="Q66" s="140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29" t="s">
        <v>81</v>
      </c>
      <c r="AJ66" s="31">
        <v>2001</v>
      </c>
      <c r="AK66" s="14"/>
      <c r="AL66" s="14"/>
      <c r="AM66" s="14"/>
      <c r="AN66" s="57">
        <v>357500</v>
      </c>
      <c r="AO66" s="168" t="s">
        <v>692</v>
      </c>
      <c r="AP66" s="178" t="s">
        <v>72</v>
      </c>
      <c r="AQ66" s="168" t="s">
        <v>699</v>
      </c>
      <c r="AR66" s="159"/>
      <c r="AS66" s="159"/>
      <c r="AT66" s="159"/>
      <c r="AU66" s="159"/>
      <c r="AV66" s="159"/>
    </row>
    <row r="67" spans="1:48" ht="30" customHeight="1" x14ac:dyDescent="0.2">
      <c r="A67" s="5"/>
      <c r="B67" s="7"/>
      <c r="C67" s="45" t="s">
        <v>208</v>
      </c>
      <c r="D67" s="31" t="s">
        <v>261</v>
      </c>
      <c r="E67" s="7"/>
      <c r="F67" s="4"/>
      <c r="G67" s="4"/>
      <c r="H67" s="4"/>
      <c r="I67" s="4"/>
      <c r="J67" s="31" t="s">
        <v>210</v>
      </c>
      <c r="K67" s="7"/>
      <c r="L67" s="31" t="s">
        <v>211</v>
      </c>
      <c r="M67" s="140"/>
      <c r="N67" s="140"/>
      <c r="O67" s="140"/>
      <c r="P67" s="140"/>
      <c r="Q67" s="140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31" t="s">
        <v>81</v>
      </c>
      <c r="AJ67" s="29">
        <v>2003</v>
      </c>
      <c r="AK67" s="14"/>
      <c r="AL67" s="14"/>
      <c r="AM67" s="14"/>
      <c r="AN67" s="56">
        <v>2450000</v>
      </c>
      <c r="AO67" s="168" t="s">
        <v>692</v>
      </c>
      <c r="AP67" s="178" t="s">
        <v>72</v>
      </c>
      <c r="AQ67" s="168" t="s">
        <v>647</v>
      </c>
      <c r="AR67" s="159"/>
      <c r="AS67" s="159"/>
      <c r="AT67" s="159"/>
      <c r="AU67" s="159"/>
      <c r="AV67" s="159"/>
    </row>
    <row r="68" spans="1:48" ht="30" customHeight="1" x14ac:dyDescent="0.2">
      <c r="A68" s="5"/>
      <c r="B68" s="7"/>
      <c r="C68" s="45" t="s">
        <v>232</v>
      </c>
      <c r="D68" s="31" t="s">
        <v>262</v>
      </c>
      <c r="E68" s="7"/>
      <c r="F68" s="4"/>
      <c r="G68" s="4"/>
      <c r="H68" s="4"/>
      <c r="I68" s="4"/>
      <c r="J68" s="31" t="s">
        <v>234</v>
      </c>
      <c r="K68" s="7"/>
      <c r="L68" s="31" t="s">
        <v>211</v>
      </c>
      <c r="M68" s="140"/>
      <c r="N68" s="140"/>
      <c r="O68" s="140"/>
      <c r="P68" s="140"/>
      <c r="Q68" s="140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31" t="s">
        <v>81</v>
      </c>
      <c r="AJ68" s="29">
        <v>2006</v>
      </c>
      <c r="AK68" s="14"/>
      <c r="AL68" s="14"/>
      <c r="AM68" s="14"/>
      <c r="AN68" s="56">
        <v>245000</v>
      </c>
      <c r="AO68" s="168" t="s">
        <v>692</v>
      </c>
      <c r="AP68" s="178" t="s">
        <v>72</v>
      </c>
      <c r="AQ68" s="168" t="s">
        <v>646</v>
      </c>
      <c r="AR68" s="159"/>
      <c r="AS68" s="159"/>
      <c r="AT68" s="159"/>
      <c r="AU68" s="159"/>
      <c r="AV68" s="159"/>
    </row>
    <row r="69" spans="1:48" ht="30" customHeight="1" x14ac:dyDescent="0.2">
      <c r="A69" s="5"/>
      <c r="B69" s="7"/>
      <c r="C69" s="46" t="s">
        <v>195</v>
      </c>
      <c r="D69" s="29" t="s">
        <v>242</v>
      </c>
      <c r="E69" s="7"/>
      <c r="F69" s="4"/>
      <c r="G69" s="4"/>
      <c r="H69" s="4"/>
      <c r="I69" s="4"/>
      <c r="J69" s="29" t="s">
        <v>263</v>
      </c>
      <c r="K69" s="7"/>
      <c r="L69" s="29" t="s">
        <v>198</v>
      </c>
      <c r="M69" s="140"/>
      <c r="N69" s="140"/>
      <c r="O69" s="140"/>
      <c r="P69" s="140"/>
      <c r="Q69" s="140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29" t="s">
        <v>81</v>
      </c>
      <c r="AJ69" s="29">
        <v>2005</v>
      </c>
      <c r="AK69" s="14"/>
      <c r="AL69" s="14"/>
      <c r="AM69" s="14"/>
      <c r="AN69" s="57">
        <v>937500</v>
      </c>
      <c r="AO69" s="168" t="s">
        <v>692</v>
      </c>
      <c r="AP69" s="178" t="s">
        <v>72</v>
      </c>
      <c r="AQ69" s="168" t="s">
        <v>646</v>
      </c>
      <c r="AR69" s="159"/>
      <c r="AS69" s="159"/>
      <c r="AT69" s="159"/>
      <c r="AU69" s="159"/>
      <c r="AV69" s="159"/>
    </row>
    <row r="70" spans="1:48" ht="30" customHeight="1" x14ac:dyDescent="0.2">
      <c r="A70" s="5"/>
      <c r="B70" s="7"/>
      <c r="C70" s="45" t="s">
        <v>235</v>
      </c>
      <c r="D70" s="31" t="s">
        <v>221</v>
      </c>
      <c r="E70" s="7"/>
      <c r="F70" s="4"/>
      <c r="G70" s="4"/>
      <c r="H70" s="4"/>
      <c r="I70" s="4"/>
      <c r="J70" s="31" t="s">
        <v>205</v>
      </c>
      <c r="K70" s="7"/>
      <c r="L70" s="31" t="s">
        <v>206</v>
      </c>
      <c r="M70" s="140"/>
      <c r="N70" s="140"/>
      <c r="O70" s="140"/>
      <c r="P70" s="140"/>
      <c r="Q70" s="140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31" t="s">
        <v>81</v>
      </c>
      <c r="AJ70" s="29">
        <v>2006</v>
      </c>
      <c r="AK70" s="14"/>
      <c r="AL70" s="14"/>
      <c r="AM70" s="14"/>
      <c r="AN70" s="56">
        <v>595000</v>
      </c>
      <c r="AO70" s="168" t="s">
        <v>692</v>
      </c>
      <c r="AP70" s="178" t="s">
        <v>72</v>
      </c>
      <c r="AQ70" s="168" t="s">
        <v>646</v>
      </c>
      <c r="AR70" s="159"/>
      <c r="AS70" s="159"/>
      <c r="AT70" s="159"/>
      <c r="AU70" s="159"/>
      <c r="AV70" s="159"/>
    </row>
    <row r="71" spans="1:48" ht="30" customHeight="1" x14ac:dyDescent="0.2">
      <c r="A71" s="5"/>
      <c r="B71" s="7"/>
      <c r="C71" s="46" t="s">
        <v>224</v>
      </c>
      <c r="D71" s="29" t="s">
        <v>225</v>
      </c>
      <c r="E71" s="7"/>
      <c r="F71" s="4"/>
      <c r="G71" s="4"/>
      <c r="H71" s="4"/>
      <c r="I71" s="4"/>
      <c r="J71" s="29" t="s">
        <v>205</v>
      </c>
      <c r="K71" s="7"/>
      <c r="L71" s="29" t="s">
        <v>190</v>
      </c>
      <c r="M71" s="140"/>
      <c r="N71" s="140"/>
      <c r="O71" s="140"/>
      <c r="P71" s="140"/>
      <c r="Q71" s="140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29" t="s">
        <v>81</v>
      </c>
      <c r="AJ71" s="29">
        <v>2006</v>
      </c>
      <c r="AK71" s="14"/>
      <c r="AL71" s="14"/>
      <c r="AM71" s="14"/>
      <c r="AN71" s="57">
        <v>6860000</v>
      </c>
      <c r="AO71" s="168" t="s">
        <v>692</v>
      </c>
      <c r="AP71" s="178" t="s">
        <v>72</v>
      </c>
      <c r="AQ71" s="168" t="s">
        <v>646</v>
      </c>
      <c r="AR71" s="159"/>
      <c r="AS71" s="159"/>
      <c r="AT71" s="159"/>
      <c r="AU71" s="159"/>
      <c r="AV71" s="159"/>
    </row>
    <row r="72" spans="1:48" ht="30" customHeight="1" x14ac:dyDescent="0.2">
      <c r="A72" s="5"/>
      <c r="B72" s="7"/>
      <c r="C72" s="46" t="s">
        <v>191</v>
      </c>
      <c r="D72" s="29" t="s">
        <v>242</v>
      </c>
      <c r="E72" s="7"/>
      <c r="F72" s="4"/>
      <c r="G72" s="4"/>
      <c r="H72" s="4"/>
      <c r="I72" s="4"/>
      <c r="J72" s="29" t="s">
        <v>193</v>
      </c>
      <c r="K72" s="7"/>
      <c r="L72" s="29" t="s">
        <v>198</v>
      </c>
      <c r="M72" s="140"/>
      <c r="N72" s="140"/>
      <c r="O72" s="140"/>
      <c r="P72" s="140"/>
      <c r="Q72" s="140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29" t="s">
        <v>81</v>
      </c>
      <c r="AJ72" s="29">
        <v>2004</v>
      </c>
      <c r="AK72" s="14"/>
      <c r="AL72" s="14"/>
      <c r="AM72" s="14"/>
      <c r="AN72" s="57">
        <v>227500</v>
      </c>
      <c r="AO72" s="168" t="s">
        <v>692</v>
      </c>
      <c r="AP72" s="178" t="s">
        <v>72</v>
      </c>
      <c r="AQ72" s="168" t="s">
        <v>646</v>
      </c>
      <c r="AR72" s="159"/>
      <c r="AS72" s="159"/>
      <c r="AT72" s="159"/>
      <c r="AU72" s="159"/>
      <c r="AV72" s="159"/>
    </row>
    <row r="73" spans="1:48" ht="30" customHeight="1" x14ac:dyDescent="0.2">
      <c r="A73" s="5"/>
      <c r="B73" s="7"/>
      <c r="C73" s="46" t="s">
        <v>199</v>
      </c>
      <c r="D73" s="29" t="s">
        <v>216</v>
      </c>
      <c r="E73" s="7"/>
      <c r="F73" s="4"/>
      <c r="G73" s="4"/>
      <c r="H73" s="4"/>
      <c r="I73" s="4"/>
      <c r="J73" s="29" t="s">
        <v>201</v>
      </c>
      <c r="K73" s="7"/>
      <c r="L73" s="29" t="s">
        <v>219</v>
      </c>
      <c r="M73" s="140"/>
      <c r="N73" s="140"/>
      <c r="O73" s="140"/>
      <c r="P73" s="140"/>
      <c r="Q73" s="140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29" t="s">
        <v>81</v>
      </c>
      <c r="AJ73" s="29">
        <v>2006</v>
      </c>
      <c r="AK73" s="14"/>
      <c r="AL73" s="14"/>
      <c r="AM73" s="14"/>
      <c r="AN73" s="57">
        <v>680000</v>
      </c>
      <c r="AO73" s="168" t="s">
        <v>692</v>
      </c>
      <c r="AP73" s="178" t="s">
        <v>72</v>
      </c>
      <c r="AQ73" s="168" t="s">
        <v>646</v>
      </c>
      <c r="AR73" s="159"/>
      <c r="AS73" s="159"/>
      <c r="AT73" s="159"/>
      <c r="AU73" s="159"/>
      <c r="AV73" s="159"/>
    </row>
    <row r="74" spans="1:48" ht="30" customHeight="1" x14ac:dyDescent="0.2">
      <c r="A74" s="5"/>
      <c r="B74" s="7"/>
      <c r="C74" s="45" t="s">
        <v>266</v>
      </c>
      <c r="D74" s="31" t="s">
        <v>267</v>
      </c>
      <c r="E74" s="7"/>
      <c r="F74" s="4"/>
      <c r="G74" s="4"/>
      <c r="H74" s="4"/>
      <c r="I74" s="4"/>
      <c r="J74" s="31" t="s">
        <v>268</v>
      </c>
      <c r="K74" s="7"/>
      <c r="L74" s="31" t="s">
        <v>223</v>
      </c>
      <c r="M74" s="140"/>
      <c r="N74" s="140"/>
      <c r="O74" s="140"/>
      <c r="P74" s="140"/>
      <c r="Q74" s="140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31" t="s">
        <v>81</v>
      </c>
      <c r="AJ74" s="29">
        <v>2000</v>
      </c>
      <c r="AK74" s="14"/>
      <c r="AL74" s="14"/>
      <c r="AM74" s="14"/>
      <c r="AN74" s="56">
        <v>975000</v>
      </c>
      <c r="AO74" s="168" t="s">
        <v>692</v>
      </c>
      <c r="AP74" s="178" t="s">
        <v>72</v>
      </c>
      <c r="AQ74" s="168" t="s">
        <v>647</v>
      </c>
      <c r="AR74" s="159"/>
      <c r="AS74" s="159"/>
      <c r="AT74" s="159"/>
      <c r="AU74" s="159"/>
      <c r="AV74" s="159"/>
    </row>
    <row r="75" spans="1:48" ht="30" customHeight="1" x14ac:dyDescent="0.2">
      <c r="A75" s="5"/>
      <c r="B75" s="7"/>
      <c r="C75" s="46" t="s">
        <v>199</v>
      </c>
      <c r="D75" s="29" t="s">
        <v>269</v>
      </c>
      <c r="E75" s="7"/>
      <c r="F75" s="4"/>
      <c r="G75" s="4"/>
      <c r="H75" s="4"/>
      <c r="I75" s="4"/>
      <c r="J75" s="29" t="s">
        <v>270</v>
      </c>
      <c r="K75" s="7"/>
      <c r="L75" s="29" t="s">
        <v>219</v>
      </c>
      <c r="M75" s="140"/>
      <c r="N75" s="140"/>
      <c r="O75" s="140"/>
      <c r="P75" s="140"/>
      <c r="Q75" s="140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29" t="s">
        <v>81</v>
      </c>
      <c r="AJ75" s="29">
        <v>2001</v>
      </c>
      <c r="AK75" s="14"/>
      <c r="AL75" s="14"/>
      <c r="AM75" s="14"/>
      <c r="AN75" s="57">
        <v>0</v>
      </c>
      <c r="AO75" s="168" t="s">
        <v>692</v>
      </c>
      <c r="AP75" s="178" t="s">
        <v>72</v>
      </c>
      <c r="AQ75" s="168" t="s">
        <v>646</v>
      </c>
      <c r="AR75" s="159"/>
      <c r="AS75" s="159"/>
      <c r="AT75" s="159"/>
      <c r="AU75" s="159"/>
      <c r="AV75" s="159"/>
    </row>
    <row r="76" spans="1:48" ht="30" customHeight="1" x14ac:dyDescent="0.2">
      <c r="A76" s="5"/>
      <c r="B76" s="7"/>
      <c r="C76" s="45" t="s">
        <v>235</v>
      </c>
      <c r="D76" s="31" t="s">
        <v>221</v>
      </c>
      <c r="E76" s="7"/>
      <c r="F76" s="4"/>
      <c r="G76" s="4"/>
      <c r="H76" s="4"/>
      <c r="I76" s="4"/>
      <c r="J76" s="31" t="s">
        <v>273</v>
      </c>
      <c r="K76" s="7"/>
      <c r="L76" s="31" t="s">
        <v>217</v>
      </c>
      <c r="M76" s="140"/>
      <c r="N76" s="140"/>
      <c r="O76" s="140"/>
      <c r="P76" s="140"/>
      <c r="Q76" s="140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31" t="s">
        <v>81</v>
      </c>
      <c r="AJ76" s="29">
        <v>2005</v>
      </c>
      <c r="AK76" s="14"/>
      <c r="AL76" s="14"/>
      <c r="AM76" s="14"/>
      <c r="AN76" s="56">
        <v>510000</v>
      </c>
      <c r="AO76" s="168" t="s">
        <v>692</v>
      </c>
      <c r="AP76" s="178" t="s">
        <v>72</v>
      </c>
      <c r="AQ76" s="168" t="s">
        <v>646</v>
      </c>
      <c r="AR76" s="159"/>
      <c r="AS76" s="159"/>
      <c r="AT76" s="159"/>
      <c r="AU76" s="159"/>
      <c r="AV76" s="159"/>
    </row>
    <row r="77" spans="1:48" ht="30" customHeight="1" x14ac:dyDescent="0.2">
      <c r="A77" s="5"/>
      <c r="B77" s="7"/>
      <c r="C77" s="46" t="s">
        <v>232</v>
      </c>
      <c r="D77" s="29" t="s">
        <v>262</v>
      </c>
      <c r="E77" s="7"/>
      <c r="F77" s="4"/>
      <c r="G77" s="4"/>
      <c r="H77" s="4"/>
      <c r="I77" s="4"/>
      <c r="J77" s="29" t="s">
        <v>234</v>
      </c>
      <c r="K77" s="7"/>
      <c r="L77" s="29" t="s">
        <v>211</v>
      </c>
      <c r="M77" s="140"/>
      <c r="N77" s="140"/>
      <c r="O77" s="140"/>
      <c r="P77" s="140"/>
      <c r="Q77" s="140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29" t="s">
        <v>81</v>
      </c>
      <c r="AJ77" s="29">
        <v>2001</v>
      </c>
      <c r="AK77" s="14"/>
      <c r="AL77" s="14"/>
      <c r="AM77" s="14"/>
      <c r="AN77" s="57">
        <v>0</v>
      </c>
      <c r="AO77" s="168" t="s">
        <v>692</v>
      </c>
      <c r="AP77" s="178" t="s">
        <v>72</v>
      </c>
      <c r="AQ77" s="168" t="s">
        <v>646</v>
      </c>
      <c r="AR77" s="159"/>
      <c r="AS77" s="159"/>
      <c r="AT77" s="159"/>
      <c r="AU77" s="159"/>
      <c r="AV77" s="159"/>
    </row>
    <row r="78" spans="1:48" ht="30" customHeight="1" x14ac:dyDescent="0.2">
      <c r="A78" s="5"/>
      <c r="B78" s="7"/>
      <c r="C78" s="46" t="s">
        <v>224</v>
      </c>
      <c r="D78" s="29" t="s">
        <v>225</v>
      </c>
      <c r="E78" s="7"/>
      <c r="F78" s="4"/>
      <c r="G78" s="4"/>
      <c r="H78" s="4"/>
      <c r="I78" s="4"/>
      <c r="J78" s="29" t="s">
        <v>273</v>
      </c>
      <c r="K78" s="7"/>
      <c r="L78" s="29" t="s">
        <v>190</v>
      </c>
      <c r="M78" s="140"/>
      <c r="N78" s="140"/>
      <c r="O78" s="140"/>
      <c r="P78" s="140"/>
      <c r="Q78" s="140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29" t="s">
        <v>81</v>
      </c>
      <c r="AJ78" s="29">
        <v>2005</v>
      </c>
      <c r="AK78" s="14"/>
      <c r="AL78" s="14"/>
      <c r="AM78" s="14"/>
      <c r="AN78" s="57">
        <v>5740000</v>
      </c>
      <c r="AO78" s="168" t="s">
        <v>692</v>
      </c>
      <c r="AP78" s="178" t="s">
        <v>72</v>
      </c>
      <c r="AQ78" s="168" t="s">
        <v>646</v>
      </c>
      <c r="AR78" s="159"/>
      <c r="AS78" s="159"/>
      <c r="AT78" s="159"/>
      <c r="AU78" s="159"/>
      <c r="AV78" s="159"/>
    </row>
    <row r="79" spans="1:48" ht="30" customHeight="1" x14ac:dyDescent="0.2">
      <c r="A79" s="5"/>
      <c r="B79" s="7"/>
      <c r="C79" s="46" t="s">
        <v>195</v>
      </c>
      <c r="D79" s="29" t="s">
        <v>277</v>
      </c>
      <c r="E79" s="7"/>
      <c r="F79" s="4"/>
      <c r="G79" s="4"/>
      <c r="H79" s="4"/>
      <c r="I79" s="4"/>
      <c r="J79" s="29" t="s">
        <v>212</v>
      </c>
      <c r="K79" s="7"/>
      <c r="L79" s="29" t="s">
        <v>198</v>
      </c>
      <c r="M79" s="140"/>
      <c r="N79" s="140"/>
      <c r="O79" s="140"/>
      <c r="P79" s="140"/>
      <c r="Q79" s="140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29" t="s">
        <v>81</v>
      </c>
      <c r="AJ79" s="29">
        <v>2001</v>
      </c>
      <c r="AK79" s="14"/>
      <c r="AL79" s="14"/>
      <c r="AM79" s="14"/>
      <c r="AN79" s="57">
        <v>0</v>
      </c>
      <c r="AO79" s="168" t="s">
        <v>692</v>
      </c>
      <c r="AP79" s="178" t="s">
        <v>72</v>
      </c>
      <c r="AQ79" s="168" t="s">
        <v>646</v>
      </c>
      <c r="AR79" s="159"/>
      <c r="AS79" s="159"/>
      <c r="AT79" s="159"/>
      <c r="AU79" s="159"/>
      <c r="AV79" s="159"/>
    </row>
    <row r="80" spans="1:48" ht="30" customHeight="1" x14ac:dyDescent="0.2">
      <c r="A80" s="5"/>
      <c r="B80" s="7"/>
      <c r="C80" s="45" t="s">
        <v>238</v>
      </c>
      <c r="D80" s="31" t="s">
        <v>216</v>
      </c>
      <c r="E80" s="7"/>
      <c r="F80" s="4"/>
      <c r="G80" s="4"/>
      <c r="H80" s="4"/>
      <c r="I80" s="4"/>
      <c r="J80" s="31" t="s">
        <v>278</v>
      </c>
      <c r="K80" s="7"/>
      <c r="L80" s="31" t="s">
        <v>219</v>
      </c>
      <c r="M80" s="140"/>
      <c r="N80" s="140"/>
      <c r="O80" s="140"/>
      <c r="P80" s="140"/>
      <c r="Q80" s="140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31" t="s">
        <v>81</v>
      </c>
      <c r="AJ80" s="29">
        <v>2005</v>
      </c>
      <c r="AK80" s="14"/>
      <c r="AL80" s="14"/>
      <c r="AM80" s="14"/>
      <c r="AN80" s="56">
        <v>1125000</v>
      </c>
      <c r="AO80" s="168" t="s">
        <v>692</v>
      </c>
      <c r="AP80" s="178" t="s">
        <v>72</v>
      </c>
      <c r="AQ80" s="168" t="s">
        <v>698</v>
      </c>
      <c r="AR80" s="159"/>
      <c r="AS80" s="159"/>
      <c r="AT80" s="159"/>
      <c r="AU80" s="159"/>
      <c r="AV80" s="159"/>
    </row>
    <row r="81" spans="1:48" ht="30" customHeight="1" x14ac:dyDescent="0.2">
      <c r="A81" s="5"/>
      <c r="B81" s="7"/>
      <c r="C81" s="46" t="s">
        <v>191</v>
      </c>
      <c r="D81" s="29" t="s">
        <v>242</v>
      </c>
      <c r="E81" s="7"/>
      <c r="F81" s="4"/>
      <c r="G81" s="4"/>
      <c r="H81" s="4"/>
      <c r="I81" s="4"/>
      <c r="J81" s="29" t="s">
        <v>212</v>
      </c>
      <c r="K81" s="7"/>
      <c r="L81" s="29" t="s">
        <v>194</v>
      </c>
      <c r="M81" s="140"/>
      <c r="N81" s="140"/>
      <c r="O81" s="140"/>
      <c r="P81" s="140"/>
      <c r="Q81" s="140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29" t="s">
        <v>81</v>
      </c>
      <c r="AJ81" s="29">
        <v>2004</v>
      </c>
      <c r="AK81" s="14"/>
      <c r="AL81" s="14"/>
      <c r="AM81" s="14"/>
      <c r="AN81" s="57">
        <v>2450000</v>
      </c>
      <c r="AO81" s="168" t="s">
        <v>692</v>
      </c>
      <c r="AP81" s="178" t="s">
        <v>72</v>
      </c>
      <c r="AQ81" s="168" t="s">
        <v>646</v>
      </c>
      <c r="AR81" s="159"/>
      <c r="AS81" s="159"/>
      <c r="AT81" s="159"/>
      <c r="AU81" s="159"/>
      <c r="AV81" s="159"/>
    </row>
    <row r="82" spans="1:48" ht="30" customHeight="1" x14ac:dyDescent="0.2">
      <c r="A82" s="5"/>
      <c r="B82" s="7"/>
      <c r="C82" s="45" t="s">
        <v>199</v>
      </c>
      <c r="D82" s="31" t="s">
        <v>216</v>
      </c>
      <c r="E82" s="7"/>
      <c r="F82" s="4"/>
      <c r="G82" s="4"/>
      <c r="H82" s="4"/>
      <c r="I82" s="4"/>
      <c r="J82" s="31" t="s">
        <v>218</v>
      </c>
      <c r="K82" s="7"/>
      <c r="L82" s="31" t="s">
        <v>219</v>
      </c>
      <c r="M82" s="140"/>
      <c r="N82" s="140"/>
      <c r="O82" s="140"/>
      <c r="P82" s="140"/>
      <c r="Q82" s="140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31" t="s">
        <v>81</v>
      </c>
      <c r="AJ82" s="29">
        <v>2005</v>
      </c>
      <c r="AK82" s="14"/>
      <c r="AL82" s="14"/>
      <c r="AM82" s="14"/>
      <c r="AN82" s="56">
        <v>560000</v>
      </c>
      <c r="AO82" s="168" t="s">
        <v>692</v>
      </c>
      <c r="AP82" s="178" t="s">
        <v>72</v>
      </c>
      <c r="AQ82" s="168" t="s">
        <v>646</v>
      </c>
      <c r="AR82" s="159"/>
      <c r="AS82" s="159"/>
      <c r="AT82" s="159"/>
      <c r="AU82" s="159"/>
      <c r="AV82" s="159"/>
    </row>
    <row r="83" spans="1:48" ht="30" customHeight="1" x14ac:dyDescent="0.2">
      <c r="A83" s="5"/>
      <c r="B83" s="7"/>
      <c r="C83" s="45" t="s">
        <v>220</v>
      </c>
      <c r="D83" s="31" t="s">
        <v>216</v>
      </c>
      <c r="E83" s="7"/>
      <c r="F83" s="4"/>
      <c r="G83" s="4"/>
      <c r="H83" s="4"/>
      <c r="I83" s="4"/>
      <c r="J83" s="31" t="s">
        <v>280</v>
      </c>
      <c r="K83" s="7"/>
      <c r="L83" s="31" t="s">
        <v>281</v>
      </c>
      <c r="M83" s="140"/>
      <c r="N83" s="140"/>
      <c r="O83" s="140"/>
      <c r="P83" s="140"/>
      <c r="Q83" s="140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31" t="s">
        <v>81</v>
      </c>
      <c r="AJ83" s="29">
        <v>2006</v>
      </c>
      <c r="AK83" s="14"/>
      <c r="AL83" s="14"/>
      <c r="AM83" s="14"/>
      <c r="AN83" s="56">
        <v>700000</v>
      </c>
      <c r="AO83" s="168" t="s">
        <v>692</v>
      </c>
      <c r="AP83" s="178" t="s">
        <v>72</v>
      </c>
      <c r="AQ83" s="168" t="s">
        <v>647</v>
      </c>
      <c r="AR83" s="159"/>
      <c r="AS83" s="159"/>
      <c r="AT83" s="159"/>
      <c r="AU83" s="159"/>
      <c r="AV83" s="159"/>
    </row>
    <row r="84" spans="1:48" ht="30" customHeight="1" x14ac:dyDescent="0.2">
      <c r="A84" s="5"/>
      <c r="B84" s="7"/>
      <c r="C84" s="46" t="s">
        <v>266</v>
      </c>
      <c r="D84" s="29" t="s">
        <v>282</v>
      </c>
      <c r="E84" s="7"/>
      <c r="F84" s="4"/>
      <c r="G84" s="4"/>
      <c r="H84" s="4"/>
      <c r="I84" s="4"/>
      <c r="J84" s="29" t="s">
        <v>222</v>
      </c>
      <c r="K84" s="7"/>
      <c r="L84" s="29" t="s">
        <v>283</v>
      </c>
      <c r="M84" s="140"/>
      <c r="N84" s="140"/>
      <c r="O84" s="140"/>
      <c r="P84" s="140"/>
      <c r="Q84" s="140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29" t="s">
        <v>81</v>
      </c>
      <c r="AJ84" s="29">
        <v>2006</v>
      </c>
      <c r="AK84" s="14"/>
      <c r="AL84" s="14"/>
      <c r="AM84" s="14"/>
      <c r="AN84" s="57">
        <v>1200000</v>
      </c>
      <c r="AO84" s="168" t="s">
        <v>692</v>
      </c>
      <c r="AP84" s="178" t="s">
        <v>72</v>
      </c>
      <c r="AQ84" s="168" t="s">
        <v>647</v>
      </c>
      <c r="AR84" s="159"/>
      <c r="AS84" s="159"/>
      <c r="AT84" s="159"/>
      <c r="AU84" s="159"/>
      <c r="AV84" s="159"/>
    </row>
    <row r="85" spans="1:48" ht="30" customHeight="1" x14ac:dyDescent="0.2">
      <c r="A85" s="5"/>
      <c r="B85" s="7"/>
      <c r="C85" s="45" t="s">
        <v>266</v>
      </c>
      <c r="D85" s="31" t="s">
        <v>282</v>
      </c>
      <c r="E85" s="7"/>
      <c r="F85" s="4"/>
      <c r="G85" s="4"/>
      <c r="H85" s="4"/>
      <c r="I85" s="4"/>
      <c r="J85" s="31" t="s">
        <v>284</v>
      </c>
      <c r="K85" s="7"/>
      <c r="L85" s="31" t="s">
        <v>223</v>
      </c>
      <c r="M85" s="140"/>
      <c r="N85" s="140"/>
      <c r="O85" s="140"/>
      <c r="P85" s="140"/>
      <c r="Q85" s="140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31" t="s">
        <v>81</v>
      </c>
      <c r="AJ85" s="29">
        <v>2002</v>
      </c>
      <c r="AK85" s="14"/>
      <c r="AL85" s="14"/>
      <c r="AM85" s="14"/>
      <c r="AN85" s="56">
        <v>900000</v>
      </c>
      <c r="AO85" s="168" t="s">
        <v>692</v>
      </c>
      <c r="AP85" s="178" t="s">
        <v>72</v>
      </c>
      <c r="AQ85" s="168" t="s">
        <v>647</v>
      </c>
      <c r="AR85" s="159"/>
      <c r="AS85" s="159"/>
      <c r="AT85" s="159"/>
      <c r="AU85" s="159"/>
      <c r="AV85" s="159"/>
    </row>
    <row r="86" spans="1:48" ht="30" customHeight="1" x14ac:dyDescent="0.2">
      <c r="A86" s="5"/>
      <c r="B86" s="7"/>
      <c r="C86" s="46" t="s">
        <v>199</v>
      </c>
      <c r="D86" s="29" t="s">
        <v>216</v>
      </c>
      <c r="E86" s="7"/>
      <c r="F86" s="4"/>
      <c r="G86" s="4"/>
      <c r="H86" s="4"/>
      <c r="I86" s="4"/>
      <c r="J86" s="29" t="s">
        <v>201</v>
      </c>
      <c r="K86" s="7"/>
      <c r="L86" s="29" t="s">
        <v>217</v>
      </c>
      <c r="M86" s="140"/>
      <c r="N86" s="140"/>
      <c r="O86" s="140"/>
      <c r="P86" s="140"/>
      <c r="Q86" s="140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29" t="s">
        <v>81</v>
      </c>
      <c r="AJ86" s="29">
        <v>2005</v>
      </c>
      <c r="AK86" s="14"/>
      <c r="AL86" s="14"/>
      <c r="AM86" s="14"/>
      <c r="AN86" s="57">
        <v>875000</v>
      </c>
      <c r="AO86" s="168" t="s">
        <v>692</v>
      </c>
      <c r="AP86" s="178" t="s">
        <v>72</v>
      </c>
      <c r="AQ86" s="168" t="s">
        <v>638</v>
      </c>
      <c r="AR86" s="159"/>
      <c r="AS86" s="159"/>
      <c r="AT86" s="159"/>
      <c r="AU86" s="159"/>
      <c r="AV86" s="159"/>
    </row>
    <row r="87" spans="1:48" ht="30" customHeight="1" x14ac:dyDescent="0.2">
      <c r="A87" s="5"/>
      <c r="B87" s="7"/>
      <c r="C87" s="45" t="s">
        <v>195</v>
      </c>
      <c r="D87" s="31" t="s">
        <v>196</v>
      </c>
      <c r="E87" s="7"/>
      <c r="F87" s="4"/>
      <c r="G87" s="4"/>
      <c r="H87" s="4"/>
      <c r="I87" s="4"/>
      <c r="J87" s="31" t="s">
        <v>258</v>
      </c>
      <c r="K87" s="7"/>
      <c r="L87" s="31" t="s">
        <v>198</v>
      </c>
      <c r="M87" s="140"/>
      <c r="N87" s="140"/>
      <c r="O87" s="140"/>
      <c r="P87" s="140"/>
      <c r="Q87" s="140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31" t="s">
        <v>81</v>
      </c>
      <c r="AJ87" s="29">
        <v>2000</v>
      </c>
      <c r="AK87" s="14"/>
      <c r="AL87" s="14"/>
      <c r="AM87" s="14"/>
      <c r="AN87" s="56">
        <v>357500</v>
      </c>
      <c r="AO87" s="168" t="s">
        <v>692</v>
      </c>
      <c r="AP87" s="178" t="s">
        <v>72</v>
      </c>
      <c r="AQ87" s="168" t="s">
        <v>697</v>
      </c>
      <c r="AR87" s="159"/>
      <c r="AS87" s="159"/>
      <c r="AT87" s="159"/>
      <c r="AU87" s="159"/>
      <c r="AV87" s="159"/>
    </row>
    <row r="88" spans="1:48" ht="30" customHeight="1" x14ac:dyDescent="0.2">
      <c r="A88" s="5"/>
      <c r="B88" s="7"/>
      <c r="C88" s="46" t="s">
        <v>232</v>
      </c>
      <c r="D88" s="29" t="s">
        <v>262</v>
      </c>
      <c r="E88" s="7"/>
      <c r="F88" s="4"/>
      <c r="G88" s="4"/>
      <c r="H88" s="4"/>
      <c r="I88" s="4"/>
      <c r="J88" s="29" t="s">
        <v>234</v>
      </c>
      <c r="K88" s="7"/>
      <c r="L88" s="29" t="s">
        <v>211</v>
      </c>
      <c r="M88" s="140"/>
      <c r="N88" s="140"/>
      <c r="O88" s="140"/>
      <c r="P88" s="140"/>
      <c r="Q88" s="140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29" t="s">
        <v>81</v>
      </c>
      <c r="AJ88" s="29">
        <v>2006</v>
      </c>
      <c r="AK88" s="14"/>
      <c r="AL88" s="14"/>
      <c r="AM88" s="14"/>
      <c r="AN88" s="57">
        <v>120000</v>
      </c>
      <c r="AO88" s="168" t="s">
        <v>692</v>
      </c>
      <c r="AP88" s="178" t="s">
        <v>72</v>
      </c>
      <c r="AQ88" s="168" t="s">
        <v>645</v>
      </c>
      <c r="AR88" s="159"/>
      <c r="AS88" s="159"/>
      <c r="AT88" s="159"/>
      <c r="AU88" s="159"/>
      <c r="AV88" s="159"/>
    </row>
    <row r="89" spans="1:48" ht="30" customHeight="1" x14ac:dyDescent="0.2">
      <c r="A89" s="5"/>
      <c r="B89" s="7"/>
      <c r="C89" s="46" t="s">
        <v>191</v>
      </c>
      <c r="D89" s="29" t="s">
        <v>192</v>
      </c>
      <c r="E89" s="7"/>
      <c r="F89" s="4"/>
      <c r="G89" s="4"/>
      <c r="H89" s="4"/>
      <c r="I89" s="4"/>
      <c r="J89" s="29" t="s">
        <v>212</v>
      </c>
      <c r="K89" s="7"/>
      <c r="L89" s="29" t="s">
        <v>198</v>
      </c>
      <c r="M89" s="140"/>
      <c r="N89" s="140"/>
      <c r="O89" s="140"/>
      <c r="P89" s="140"/>
      <c r="Q89" s="140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29" t="s">
        <v>81</v>
      </c>
      <c r="AJ89" s="29">
        <v>2003</v>
      </c>
      <c r="AK89" s="14"/>
      <c r="AL89" s="14"/>
      <c r="AM89" s="14"/>
      <c r="AN89" s="57">
        <v>525000</v>
      </c>
      <c r="AO89" s="168" t="s">
        <v>692</v>
      </c>
      <c r="AP89" s="178" t="s">
        <v>72</v>
      </c>
      <c r="AQ89" s="168" t="s">
        <v>697</v>
      </c>
      <c r="AR89" s="159"/>
      <c r="AS89" s="159"/>
      <c r="AT89" s="159"/>
      <c r="AU89" s="159"/>
      <c r="AV89" s="159"/>
    </row>
    <row r="90" spans="1:48" ht="30" customHeight="1" x14ac:dyDescent="0.2">
      <c r="A90" s="5"/>
      <c r="B90" s="7"/>
      <c r="C90" s="45" t="s">
        <v>199</v>
      </c>
      <c r="D90" s="31" t="s">
        <v>216</v>
      </c>
      <c r="E90" s="7"/>
      <c r="F90" s="4"/>
      <c r="G90" s="4"/>
      <c r="H90" s="4"/>
      <c r="I90" s="4"/>
      <c r="J90" s="31" t="s">
        <v>218</v>
      </c>
      <c r="K90" s="7"/>
      <c r="L90" s="31" t="s">
        <v>219</v>
      </c>
      <c r="M90" s="140"/>
      <c r="N90" s="140"/>
      <c r="O90" s="140"/>
      <c r="P90" s="140"/>
      <c r="Q90" s="140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31" t="s">
        <v>81</v>
      </c>
      <c r="AJ90" s="29">
        <v>2003</v>
      </c>
      <c r="AK90" s="14"/>
      <c r="AL90" s="14"/>
      <c r="AM90" s="14"/>
      <c r="AN90" s="56">
        <v>240000</v>
      </c>
      <c r="AO90" s="168" t="s">
        <v>692</v>
      </c>
      <c r="AP90" s="178" t="s">
        <v>72</v>
      </c>
      <c r="AQ90" s="168" t="s">
        <v>697</v>
      </c>
      <c r="AR90" s="159"/>
      <c r="AS90" s="159"/>
      <c r="AT90" s="159"/>
      <c r="AU90" s="159"/>
      <c r="AV90" s="159"/>
    </row>
    <row r="91" spans="1:48" ht="30" customHeight="1" x14ac:dyDescent="0.2">
      <c r="A91" s="5"/>
      <c r="B91" s="7"/>
      <c r="C91" s="45" t="s">
        <v>232</v>
      </c>
      <c r="D91" s="31" t="s">
        <v>262</v>
      </c>
      <c r="E91" s="7"/>
      <c r="F91" s="4"/>
      <c r="G91" s="4"/>
      <c r="H91" s="4"/>
      <c r="I91" s="4"/>
      <c r="J91" s="31" t="s">
        <v>234</v>
      </c>
      <c r="K91" s="7"/>
      <c r="L91" s="31" t="s">
        <v>211</v>
      </c>
      <c r="M91" s="140"/>
      <c r="N91" s="140"/>
      <c r="O91" s="140"/>
      <c r="P91" s="140"/>
      <c r="Q91" s="140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31" t="s">
        <v>81</v>
      </c>
      <c r="AJ91" s="29">
        <v>2006</v>
      </c>
      <c r="AK91" s="14"/>
      <c r="AL91" s="14"/>
      <c r="AM91" s="14"/>
      <c r="AN91" s="56">
        <v>280000</v>
      </c>
      <c r="AO91" s="168" t="s">
        <v>692</v>
      </c>
      <c r="AP91" s="178" t="s">
        <v>72</v>
      </c>
      <c r="AQ91" s="168" t="s">
        <v>647</v>
      </c>
      <c r="AR91" s="159"/>
      <c r="AS91" s="159"/>
      <c r="AT91" s="159"/>
      <c r="AU91" s="159"/>
      <c r="AV91" s="159"/>
    </row>
    <row r="92" spans="1:48" ht="30" customHeight="1" x14ac:dyDescent="0.2">
      <c r="A92" s="5"/>
      <c r="B92" s="7"/>
      <c r="C92" s="45" t="s">
        <v>203</v>
      </c>
      <c r="D92" s="31" t="s">
        <v>289</v>
      </c>
      <c r="E92" s="7"/>
      <c r="F92" s="4"/>
      <c r="G92" s="4"/>
      <c r="H92" s="4"/>
      <c r="I92" s="4"/>
      <c r="J92" s="31" t="s">
        <v>205</v>
      </c>
      <c r="K92" s="7"/>
      <c r="L92" s="31" t="s">
        <v>206</v>
      </c>
      <c r="M92" s="140"/>
      <c r="N92" s="140"/>
      <c r="O92" s="140"/>
      <c r="P92" s="140"/>
      <c r="Q92" s="140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31" t="s">
        <v>81</v>
      </c>
      <c r="AJ92" s="29">
        <v>2006</v>
      </c>
      <c r="AK92" s="14"/>
      <c r="AL92" s="14"/>
      <c r="AM92" s="14"/>
      <c r="AN92" s="56">
        <v>6300000</v>
      </c>
      <c r="AO92" s="168" t="s">
        <v>692</v>
      </c>
      <c r="AP92" s="178" t="s">
        <v>72</v>
      </c>
      <c r="AQ92" s="168" t="s">
        <v>647</v>
      </c>
      <c r="AR92" s="159"/>
      <c r="AS92" s="159"/>
      <c r="AT92" s="159"/>
      <c r="AU92" s="159"/>
      <c r="AV92" s="159"/>
    </row>
    <row r="93" spans="1:48" ht="30" customHeight="1" x14ac:dyDescent="0.2">
      <c r="A93" s="5"/>
      <c r="B93" s="7"/>
      <c r="C93" s="46" t="s">
        <v>208</v>
      </c>
      <c r="D93" s="29" t="s">
        <v>247</v>
      </c>
      <c r="E93" s="7"/>
      <c r="F93" s="4"/>
      <c r="G93" s="4"/>
      <c r="H93" s="4"/>
      <c r="I93" s="4"/>
      <c r="J93" s="29" t="s">
        <v>290</v>
      </c>
      <c r="K93" s="7"/>
      <c r="L93" s="29" t="s">
        <v>211</v>
      </c>
      <c r="M93" s="140"/>
      <c r="N93" s="140"/>
      <c r="O93" s="140"/>
      <c r="P93" s="140"/>
      <c r="Q93" s="140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29" t="s">
        <v>81</v>
      </c>
      <c r="AJ93" s="29">
        <v>2002</v>
      </c>
      <c r="AK93" s="14"/>
      <c r="AL93" s="14"/>
      <c r="AM93" s="14"/>
      <c r="AN93" s="57">
        <v>1375000</v>
      </c>
      <c r="AO93" s="168" t="s">
        <v>692</v>
      </c>
      <c r="AP93" s="178" t="s">
        <v>72</v>
      </c>
      <c r="AQ93" s="168" t="s">
        <v>647</v>
      </c>
      <c r="AR93" s="159"/>
      <c r="AS93" s="159"/>
      <c r="AT93" s="159"/>
      <c r="AU93" s="159"/>
      <c r="AV93" s="159"/>
    </row>
    <row r="94" spans="1:48" ht="30" customHeight="1" x14ac:dyDescent="0.2">
      <c r="A94" s="5"/>
      <c r="B94" s="7"/>
      <c r="C94" s="45" t="s">
        <v>291</v>
      </c>
      <c r="D94" s="31" t="s">
        <v>292</v>
      </c>
      <c r="E94" s="7"/>
      <c r="F94" s="4"/>
      <c r="G94" s="4"/>
      <c r="H94" s="4"/>
      <c r="I94" s="4"/>
      <c r="J94" s="31" t="s">
        <v>293</v>
      </c>
      <c r="K94" s="7"/>
      <c r="L94" s="31" t="s">
        <v>190</v>
      </c>
      <c r="M94" s="140"/>
      <c r="N94" s="140"/>
      <c r="O94" s="140"/>
      <c r="P94" s="140"/>
      <c r="Q94" s="140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31" t="s">
        <v>81</v>
      </c>
      <c r="AJ94" s="29">
        <v>2006</v>
      </c>
      <c r="AK94" s="14"/>
      <c r="AL94" s="14"/>
      <c r="AM94" s="14"/>
      <c r="AN94" s="56">
        <v>105000</v>
      </c>
      <c r="AO94" s="168" t="s">
        <v>692</v>
      </c>
      <c r="AP94" s="178" t="s">
        <v>72</v>
      </c>
      <c r="AQ94" s="168" t="s">
        <v>647</v>
      </c>
      <c r="AR94" s="159"/>
      <c r="AS94" s="159"/>
      <c r="AT94" s="159"/>
      <c r="AU94" s="159"/>
      <c r="AV94" s="159"/>
    </row>
    <row r="95" spans="1:48" ht="30" customHeight="1" x14ac:dyDescent="0.2">
      <c r="A95" s="5"/>
      <c r="B95" s="7"/>
      <c r="C95" s="46" t="s">
        <v>235</v>
      </c>
      <c r="D95" s="29" t="s">
        <v>221</v>
      </c>
      <c r="E95" s="7"/>
      <c r="F95" s="4"/>
      <c r="G95" s="4"/>
      <c r="H95" s="4"/>
      <c r="I95" s="4"/>
      <c r="J95" s="29" t="s">
        <v>205</v>
      </c>
      <c r="K95" s="7"/>
      <c r="L95" s="29" t="s">
        <v>211</v>
      </c>
      <c r="M95" s="140"/>
      <c r="N95" s="140"/>
      <c r="O95" s="140"/>
      <c r="P95" s="140"/>
      <c r="Q95" s="140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29" t="s">
        <v>81</v>
      </c>
      <c r="AJ95" s="29">
        <v>2006</v>
      </c>
      <c r="AK95" s="14"/>
      <c r="AL95" s="14"/>
      <c r="AM95" s="14"/>
      <c r="AN95" s="57">
        <v>800000</v>
      </c>
      <c r="AO95" s="168" t="s">
        <v>692</v>
      </c>
      <c r="AP95" s="178" t="s">
        <v>72</v>
      </c>
      <c r="AQ95" s="168" t="s">
        <v>697</v>
      </c>
      <c r="AR95" s="159"/>
      <c r="AS95" s="159"/>
      <c r="AT95" s="159"/>
      <c r="AU95" s="159"/>
      <c r="AV95" s="159"/>
    </row>
    <row r="96" spans="1:48" ht="30" customHeight="1" x14ac:dyDescent="0.2">
      <c r="A96" s="5"/>
      <c r="B96" s="7"/>
      <c r="C96" s="45" t="s">
        <v>224</v>
      </c>
      <c r="D96" s="31" t="s">
        <v>225</v>
      </c>
      <c r="E96" s="7"/>
      <c r="F96" s="4"/>
      <c r="G96" s="4"/>
      <c r="H96" s="4"/>
      <c r="I96" s="4"/>
      <c r="J96" s="31" t="s">
        <v>205</v>
      </c>
      <c r="K96" s="7"/>
      <c r="L96" s="31" t="s">
        <v>190</v>
      </c>
      <c r="M96" s="140"/>
      <c r="N96" s="140"/>
      <c r="O96" s="140"/>
      <c r="P96" s="140"/>
      <c r="Q96" s="140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31" t="s">
        <v>81</v>
      </c>
      <c r="AJ96" s="29">
        <v>2006</v>
      </c>
      <c r="AK96" s="14"/>
      <c r="AL96" s="14"/>
      <c r="AM96" s="14"/>
      <c r="AN96" s="56">
        <v>7420000</v>
      </c>
      <c r="AO96" s="168" t="s">
        <v>692</v>
      </c>
      <c r="AP96" s="178" t="s">
        <v>72</v>
      </c>
      <c r="AQ96" s="168" t="s">
        <v>697</v>
      </c>
      <c r="AR96" s="159"/>
      <c r="AS96" s="159"/>
      <c r="AT96" s="159"/>
      <c r="AU96" s="159"/>
      <c r="AV96" s="159"/>
    </row>
    <row r="97" spans="1:48" ht="30" customHeight="1" x14ac:dyDescent="0.2">
      <c r="A97" s="5"/>
      <c r="B97" s="7"/>
      <c r="C97" s="46" t="s">
        <v>294</v>
      </c>
      <c r="D97" s="29" t="s">
        <v>295</v>
      </c>
      <c r="E97" s="7"/>
      <c r="F97" s="4"/>
      <c r="G97" s="4"/>
      <c r="H97" s="4"/>
      <c r="I97" s="4"/>
      <c r="J97" s="29" t="s">
        <v>296</v>
      </c>
      <c r="K97" s="7"/>
      <c r="L97" s="29" t="s">
        <v>190</v>
      </c>
      <c r="M97" s="140"/>
      <c r="N97" s="140"/>
      <c r="O97" s="140"/>
      <c r="P97" s="140"/>
      <c r="Q97" s="140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29" t="s">
        <v>81</v>
      </c>
      <c r="AJ97" s="29">
        <v>2006</v>
      </c>
      <c r="AK97" s="14"/>
      <c r="AL97" s="14"/>
      <c r="AM97" s="14"/>
      <c r="AN97" s="57">
        <v>97500</v>
      </c>
      <c r="AO97" s="168" t="s">
        <v>692</v>
      </c>
      <c r="AP97" s="178" t="s">
        <v>72</v>
      </c>
      <c r="AQ97" s="168" t="s">
        <v>697</v>
      </c>
      <c r="AR97" s="159"/>
      <c r="AS97" s="159"/>
      <c r="AT97" s="159"/>
      <c r="AU97" s="159"/>
      <c r="AV97" s="159"/>
    </row>
    <row r="98" spans="1:48" ht="30" customHeight="1" x14ac:dyDescent="0.2">
      <c r="A98" s="5"/>
      <c r="B98" s="7"/>
      <c r="C98" s="45" t="s">
        <v>199</v>
      </c>
      <c r="D98" s="31" t="s">
        <v>269</v>
      </c>
      <c r="E98" s="7"/>
      <c r="F98" s="4"/>
      <c r="G98" s="4"/>
      <c r="H98" s="4"/>
      <c r="I98" s="4"/>
      <c r="J98" s="31" t="s">
        <v>218</v>
      </c>
      <c r="K98" s="7"/>
      <c r="L98" s="31" t="s">
        <v>219</v>
      </c>
      <c r="M98" s="140"/>
      <c r="N98" s="140"/>
      <c r="O98" s="140"/>
      <c r="P98" s="140"/>
      <c r="Q98" s="140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31" t="s">
        <v>81</v>
      </c>
      <c r="AJ98" s="29">
        <v>2001</v>
      </c>
      <c r="AK98" s="14"/>
      <c r="AL98" s="14"/>
      <c r="AM98" s="14"/>
      <c r="AN98" s="56">
        <v>0</v>
      </c>
      <c r="AO98" s="168" t="s">
        <v>692</v>
      </c>
      <c r="AP98" s="178" t="s">
        <v>72</v>
      </c>
      <c r="AQ98" s="168" t="s">
        <v>697</v>
      </c>
      <c r="AR98" s="159"/>
      <c r="AS98" s="159"/>
      <c r="AT98" s="159"/>
      <c r="AU98" s="159"/>
      <c r="AV98" s="159"/>
    </row>
    <row r="99" spans="1:48" ht="30" customHeight="1" x14ac:dyDescent="0.2">
      <c r="A99" s="5"/>
      <c r="B99" s="7"/>
      <c r="C99" s="45" t="s">
        <v>232</v>
      </c>
      <c r="D99" s="31" t="s">
        <v>262</v>
      </c>
      <c r="E99" s="7"/>
      <c r="F99" s="4"/>
      <c r="G99" s="4"/>
      <c r="H99" s="4"/>
      <c r="I99" s="4"/>
      <c r="J99" s="31" t="s">
        <v>234</v>
      </c>
      <c r="K99" s="7"/>
      <c r="L99" s="31" t="s">
        <v>211</v>
      </c>
      <c r="M99" s="140"/>
      <c r="N99" s="140"/>
      <c r="O99" s="140"/>
      <c r="P99" s="140"/>
      <c r="Q99" s="140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31" t="s">
        <v>81</v>
      </c>
      <c r="AJ99" s="29">
        <v>2001</v>
      </c>
      <c r="AK99" s="14"/>
      <c r="AL99" s="14"/>
      <c r="AM99" s="14"/>
      <c r="AN99" s="56">
        <v>245000</v>
      </c>
      <c r="AO99" s="168" t="s">
        <v>692</v>
      </c>
      <c r="AP99" s="178" t="s">
        <v>72</v>
      </c>
      <c r="AQ99" s="168" t="s">
        <v>697</v>
      </c>
      <c r="AR99" s="159"/>
      <c r="AS99" s="159"/>
      <c r="AT99" s="159"/>
      <c r="AU99" s="159"/>
      <c r="AV99" s="159"/>
    </row>
    <row r="100" spans="1:48" ht="30" customHeight="1" x14ac:dyDescent="0.2">
      <c r="A100" s="5"/>
      <c r="B100" s="7"/>
      <c r="C100" s="45" t="s">
        <v>299</v>
      </c>
      <c r="D100" s="31" t="s">
        <v>300</v>
      </c>
      <c r="E100" s="7"/>
      <c r="F100" s="4"/>
      <c r="G100" s="4"/>
      <c r="H100" s="4"/>
      <c r="I100" s="4"/>
      <c r="J100" s="31" t="s">
        <v>301</v>
      </c>
      <c r="K100" s="7"/>
      <c r="L100" s="31" t="s">
        <v>219</v>
      </c>
      <c r="M100" s="140"/>
      <c r="N100" s="140"/>
      <c r="O100" s="140"/>
      <c r="P100" s="140"/>
      <c r="Q100" s="140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31" t="s">
        <v>81</v>
      </c>
      <c r="AJ100" s="29">
        <v>2001</v>
      </c>
      <c r="AK100" s="14"/>
      <c r="AL100" s="14"/>
      <c r="AM100" s="14"/>
      <c r="AN100" s="56">
        <v>0</v>
      </c>
      <c r="AO100" s="168" t="s">
        <v>692</v>
      </c>
      <c r="AP100" s="178" t="s">
        <v>72</v>
      </c>
      <c r="AQ100" s="168" t="s">
        <v>697</v>
      </c>
      <c r="AR100" s="159"/>
      <c r="AS100" s="159"/>
      <c r="AT100" s="159"/>
      <c r="AU100" s="159"/>
      <c r="AV100" s="159"/>
    </row>
    <row r="101" spans="1:48" ht="30" customHeight="1" x14ac:dyDescent="0.2">
      <c r="A101" s="5"/>
      <c r="B101" s="7"/>
      <c r="C101" s="46" t="s">
        <v>299</v>
      </c>
      <c r="D101" s="29" t="s">
        <v>300</v>
      </c>
      <c r="E101" s="7"/>
      <c r="F101" s="4"/>
      <c r="G101" s="4"/>
      <c r="H101" s="4"/>
      <c r="I101" s="4"/>
      <c r="J101" s="29" t="s">
        <v>228</v>
      </c>
      <c r="K101" s="7"/>
      <c r="L101" s="29" t="s">
        <v>219</v>
      </c>
      <c r="M101" s="140"/>
      <c r="N101" s="140"/>
      <c r="O101" s="140"/>
      <c r="P101" s="140"/>
      <c r="Q101" s="140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29" t="s">
        <v>81</v>
      </c>
      <c r="AJ101" s="29">
        <v>2001</v>
      </c>
      <c r="AK101" s="14"/>
      <c r="AL101" s="14"/>
      <c r="AM101" s="14"/>
      <c r="AN101" s="57">
        <v>0</v>
      </c>
      <c r="AO101" s="168" t="s">
        <v>692</v>
      </c>
      <c r="AP101" s="178" t="s">
        <v>72</v>
      </c>
      <c r="AQ101" s="168"/>
      <c r="AR101" s="159"/>
      <c r="AS101" s="159"/>
      <c r="AT101" s="159"/>
      <c r="AU101" s="159"/>
      <c r="AV101" s="159"/>
    </row>
    <row r="102" spans="1:48" ht="30" customHeight="1" x14ac:dyDescent="0.2">
      <c r="A102" s="5"/>
      <c r="B102" s="7"/>
      <c r="C102" s="45" t="s">
        <v>241</v>
      </c>
      <c r="D102" s="31" t="s">
        <v>242</v>
      </c>
      <c r="E102" s="7"/>
      <c r="F102" s="4"/>
      <c r="G102" s="4"/>
      <c r="H102" s="4"/>
      <c r="I102" s="4"/>
      <c r="J102" s="31" t="s">
        <v>212</v>
      </c>
      <c r="K102" s="7"/>
      <c r="L102" s="31" t="s">
        <v>198</v>
      </c>
      <c r="M102" s="140"/>
      <c r="N102" s="140"/>
      <c r="O102" s="140"/>
      <c r="P102" s="140"/>
      <c r="Q102" s="140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31" t="s">
        <v>81</v>
      </c>
      <c r="AJ102" s="29">
        <v>2001</v>
      </c>
      <c r="AK102" s="14"/>
      <c r="AL102" s="14"/>
      <c r="AM102" s="14"/>
      <c r="AN102" s="56">
        <v>0</v>
      </c>
      <c r="AO102" s="168" t="s">
        <v>692</v>
      </c>
      <c r="AP102" s="178" t="s">
        <v>72</v>
      </c>
      <c r="AQ102" s="168" t="s">
        <v>645</v>
      </c>
      <c r="AR102" s="159"/>
      <c r="AS102" s="159"/>
      <c r="AT102" s="159"/>
      <c r="AU102" s="159"/>
      <c r="AV102" s="159"/>
    </row>
    <row r="103" spans="1:48" ht="30" customHeight="1" x14ac:dyDescent="0.2">
      <c r="A103" s="5"/>
      <c r="B103" s="7"/>
      <c r="C103" s="45" t="s">
        <v>302</v>
      </c>
      <c r="D103" s="31" t="s">
        <v>303</v>
      </c>
      <c r="E103" s="7"/>
      <c r="F103" s="4"/>
      <c r="G103" s="4"/>
      <c r="H103" s="4"/>
      <c r="I103" s="4"/>
      <c r="J103" s="31" t="s">
        <v>228</v>
      </c>
      <c r="K103" s="7"/>
      <c r="L103" s="31" t="s">
        <v>198</v>
      </c>
      <c r="M103" s="140"/>
      <c r="N103" s="140"/>
      <c r="O103" s="140"/>
      <c r="P103" s="140"/>
      <c r="Q103" s="140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31" t="s">
        <v>81</v>
      </c>
      <c r="AJ103" s="29">
        <v>2004</v>
      </c>
      <c r="AK103" s="14"/>
      <c r="AL103" s="14"/>
      <c r="AM103" s="14"/>
      <c r="AN103" s="56">
        <v>0</v>
      </c>
      <c r="AO103" s="168" t="s">
        <v>692</v>
      </c>
      <c r="AP103" s="178" t="s">
        <v>72</v>
      </c>
      <c r="AQ103" s="168" t="s">
        <v>646</v>
      </c>
      <c r="AR103" s="159"/>
      <c r="AS103" s="159"/>
      <c r="AT103" s="159"/>
      <c r="AU103" s="159"/>
      <c r="AV103" s="159"/>
    </row>
    <row r="104" spans="1:48" ht="30" customHeight="1" x14ac:dyDescent="0.2">
      <c r="A104" s="5"/>
      <c r="B104" s="7"/>
      <c r="C104" s="46" t="s">
        <v>241</v>
      </c>
      <c r="D104" s="29" t="s">
        <v>242</v>
      </c>
      <c r="E104" s="7"/>
      <c r="F104" s="4"/>
      <c r="G104" s="4"/>
      <c r="H104" s="4"/>
      <c r="I104" s="4"/>
      <c r="J104" s="29" t="s">
        <v>212</v>
      </c>
      <c r="K104" s="7"/>
      <c r="L104" s="29" t="s">
        <v>198</v>
      </c>
      <c r="M104" s="140"/>
      <c r="N104" s="140"/>
      <c r="O104" s="140"/>
      <c r="P104" s="140"/>
      <c r="Q104" s="140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29" t="s">
        <v>81</v>
      </c>
      <c r="AJ104" s="29">
        <v>2004</v>
      </c>
      <c r="AK104" s="14"/>
      <c r="AL104" s="14"/>
      <c r="AM104" s="14"/>
      <c r="AN104" s="57">
        <v>0</v>
      </c>
      <c r="AO104" s="168" t="s">
        <v>692</v>
      </c>
      <c r="AP104" s="178" t="s">
        <v>72</v>
      </c>
      <c r="AQ104" s="168" t="s">
        <v>638</v>
      </c>
      <c r="AR104" s="159"/>
      <c r="AS104" s="159"/>
      <c r="AT104" s="159"/>
      <c r="AU104" s="159"/>
      <c r="AV104" s="159"/>
    </row>
    <row r="105" spans="1:48" ht="30" customHeight="1" x14ac:dyDescent="0.2">
      <c r="A105" s="5"/>
      <c r="B105" s="7"/>
      <c r="C105" s="45" t="s">
        <v>235</v>
      </c>
      <c r="D105" s="31" t="s">
        <v>221</v>
      </c>
      <c r="E105" s="7"/>
      <c r="F105" s="4"/>
      <c r="G105" s="4"/>
      <c r="H105" s="4"/>
      <c r="I105" s="4"/>
      <c r="J105" s="31" t="s">
        <v>205</v>
      </c>
      <c r="K105" s="7"/>
      <c r="L105" s="31" t="s">
        <v>206</v>
      </c>
      <c r="M105" s="140"/>
      <c r="N105" s="140"/>
      <c r="O105" s="140"/>
      <c r="P105" s="140"/>
      <c r="Q105" s="140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31" t="s">
        <v>81</v>
      </c>
      <c r="AJ105" s="29">
        <v>2002</v>
      </c>
      <c r="AK105" s="14"/>
      <c r="AL105" s="14"/>
      <c r="AM105" s="14"/>
      <c r="AN105" s="56">
        <v>0</v>
      </c>
      <c r="AO105" s="168" t="s">
        <v>692</v>
      </c>
      <c r="AP105" s="178" t="s">
        <v>72</v>
      </c>
      <c r="AQ105" s="168" t="s">
        <v>638</v>
      </c>
      <c r="AR105" s="159"/>
      <c r="AS105" s="159"/>
      <c r="AT105" s="159"/>
      <c r="AU105" s="159"/>
      <c r="AV105" s="159"/>
    </row>
    <row r="106" spans="1:48" ht="30" customHeight="1" x14ac:dyDescent="0.2">
      <c r="A106" s="5"/>
      <c r="B106" s="7"/>
      <c r="C106" s="46" t="s">
        <v>224</v>
      </c>
      <c r="D106" s="29" t="s">
        <v>225</v>
      </c>
      <c r="E106" s="7"/>
      <c r="F106" s="4"/>
      <c r="G106" s="4"/>
      <c r="H106" s="4"/>
      <c r="I106" s="4"/>
      <c r="J106" s="29" t="s">
        <v>205</v>
      </c>
      <c r="K106" s="7"/>
      <c r="L106" s="29" t="s">
        <v>190</v>
      </c>
      <c r="M106" s="140"/>
      <c r="N106" s="140"/>
      <c r="O106" s="140"/>
      <c r="P106" s="140"/>
      <c r="Q106" s="140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29" t="s">
        <v>81</v>
      </c>
      <c r="AJ106" s="29">
        <v>2002</v>
      </c>
      <c r="AK106" s="14"/>
      <c r="AL106" s="14"/>
      <c r="AM106" s="14"/>
      <c r="AN106" s="57">
        <v>0</v>
      </c>
      <c r="AO106" s="168" t="s">
        <v>692</v>
      </c>
      <c r="AP106" s="178" t="s">
        <v>72</v>
      </c>
      <c r="AQ106" s="168" t="s">
        <v>638</v>
      </c>
      <c r="AR106" s="159"/>
      <c r="AS106" s="159"/>
      <c r="AT106" s="159"/>
      <c r="AU106" s="159"/>
      <c r="AV106" s="159"/>
    </row>
    <row r="107" spans="1:48" ht="30" customHeight="1" x14ac:dyDescent="0.2">
      <c r="A107" s="5"/>
      <c r="B107" s="7"/>
      <c r="C107" s="45" t="s">
        <v>299</v>
      </c>
      <c r="D107" s="31" t="s">
        <v>300</v>
      </c>
      <c r="E107" s="7"/>
      <c r="F107" s="4"/>
      <c r="G107" s="4"/>
      <c r="H107" s="4"/>
      <c r="I107" s="4"/>
      <c r="J107" s="31" t="s">
        <v>301</v>
      </c>
      <c r="K107" s="7"/>
      <c r="L107" s="31" t="s">
        <v>219</v>
      </c>
      <c r="M107" s="140"/>
      <c r="N107" s="140"/>
      <c r="O107" s="140"/>
      <c r="P107" s="140"/>
      <c r="Q107" s="140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31" t="s">
        <v>81</v>
      </c>
      <c r="AJ107" s="29">
        <v>2002</v>
      </c>
      <c r="AK107" s="14"/>
      <c r="AL107" s="14"/>
      <c r="AM107" s="14"/>
      <c r="AN107" s="56">
        <v>0</v>
      </c>
      <c r="AO107" s="168" t="s">
        <v>692</v>
      </c>
      <c r="AP107" s="178" t="s">
        <v>72</v>
      </c>
      <c r="AQ107" s="168" t="s">
        <v>652</v>
      </c>
      <c r="AR107" s="159"/>
      <c r="AS107" s="159"/>
      <c r="AT107" s="159"/>
      <c r="AU107" s="159"/>
      <c r="AV107" s="159"/>
    </row>
    <row r="108" spans="1:48" ht="30" customHeight="1" x14ac:dyDescent="0.2">
      <c r="A108" s="5"/>
      <c r="B108" s="7"/>
      <c r="C108" s="46" t="s">
        <v>306</v>
      </c>
      <c r="D108" s="29" t="s">
        <v>307</v>
      </c>
      <c r="E108" s="7"/>
      <c r="F108" s="4"/>
      <c r="G108" s="4"/>
      <c r="H108" s="4"/>
      <c r="I108" s="4"/>
      <c r="J108" s="29" t="s">
        <v>308</v>
      </c>
      <c r="K108" s="7"/>
      <c r="L108" s="29" t="s">
        <v>211</v>
      </c>
      <c r="M108" s="140"/>
      <c r="N108" s="140"/>
      <c r="O108" s="140"/>
      <c r="P108" s="140"/>
      <c r="Q108" s="140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29" t="s">
        <v>81</v>
      </c>
      <c r="AJ108" s="29">
        <v>2002</v>
      </c>
      <c r="AK108" s="14"/>
      <c r="AL108" s="14"/>
      <c r="AM108" s="14"/>
      <c r="AN108" s="57">
        <v>0</v>
      </c>
      <c r="AO108" s="168" t="s">
        <v>692</v>
      </c>
      <c r="AP108" s="178" t="s">
        <v>72</v>
      </c>
      <c r="AQ108" s="168" t="s">
        <v>646</v>
      </c>
      <c r="AR108" s="159"/>
      <c r="AS108" s="159"/>
      <c r="AT108" s="159"/>
      <c r="AU108" s="159"/>
      <c r="AV108" s="159"/>
    </row>
    <row r="109" spans="1:48" ht="30" customHeight="1" x14ac:dyDescent="0.2">
      <c r="A109" s="5"/>
      <c r="B109" s="7"/>
      <c r="C109" s="45" t="s">
        <v>309</v>
      </c>
      <c r="D109" s="31" t="s">
        <v>310</v>
      </c>
      <c r="E109" s="7"/>
      <c r="F109" s="4"/>
      <c r="G109" s="4"/>
      <c r="H109" s="4"/>
      <c r="I109" s="4"/>
      <c r="J109" s="31" t="s">
        <v>301</v>
      </c>
      <c r="K109" s="7"/>
      <c r="L109" s="31" t="s">
        <v>219</v>
      </c>
      <c r="M109" s="140"/>
      <c r="N109" s="140"/>
      <c r="O109" s="140"/>
      <c r="P109" s="140"/>
      <c r="Q109" s="140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31" t="s">
        <v>81</v>
      </c>
      <c r="AJ109" s="29">
        <v>2002</v>
      </c>
      <c r="AK109" s="14"/>
      <c r="AL109" s="14"/>
      <c r="AM109" s="14"/>
      <c r="AN109" s="56">
        <v>0</v>
      </c>
      <c r="AO109" s="168" t="s">
        <v>692</v>
      </c>
      <c r="AP109" s="178" t="s">
        <v>72</v>
      </c>
      <c r="AQ109" s="168" t="s">
        <v>646</v>
      </c>
      <c r="AR109" s="159"/>
      <c r="AS109" s="159"/>
      <c r="AT109" s="159"/>
      <c r="AU109" s="159"/>
      <c r="AV109" s="159"/>
    </row>
    <row r="110" spans="1:48" ht="30" customHeight="1" x14ac:dyDescent="0.2">
      <c r="A110" s="5"/>
      <c r="B110" s="7"/>
      <c r="C110" s="46" t="s">
        <v>241</v>
      </c>
      <c r="D110" s="29" t="s">
        <v>311</v>
      </c>
      <c r="E110" s="7"/>
      <c r="F110" s="4"/>
      <c r="G110" s="4"/>
      <c r="H110" s="4"/>
      <c r="I110" s="4"/>
      <c r="J110" s="29" t="s">
        <v>212</v>
      </c>
      <c r="K110" s="7"/>
      <c r="L110" s="29" t="s">
        <v>198</v>
      </c>
      <c r="M110" s="140"/>
      <c r="N110" s="140"/>
      <c r="O110" s="140"/>
      <c r="P110" s="140"/>
      <c r="Q110" s="140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29" t="s">
        <v>81</v>
      </c>
      <c r="AJ110" s="29">
        <v>2002</v>
      </c>
      <c r="AK110" s="14"/>
      <c r="AL110" s="14"/>
      <c r="AM110" s="14"/>
      <c r="AN110" s="57">
        <v>0</v>
      </c>
      <c r="AO110" s="168" t="s">
        <v>692</v>
      </c>
      <c r="AP110" s="178" t="s">
        <v>72</v>
      </c>
      <c r="AQ110" s="168" t="s">
        <v>646</v>
      </c>
      <c r="AR110" s="159"/>
      <c r="AS110" s="159"/>
      <c r="AT110" s="159"/>
      <c r="AU110" s="159"/>
      <c r="AV110" s="159"/>
    </row>
    <row r="111" spans="1:48" ht="30" customHeight="1" x14ac:dyDescent="0.2">
      <c r="A111" s="5"/>
      <c r="B111" s="7"/>
      <c r="C111" s="45" t="s">
        <v>299</v>
      </c>
      <c r="D111" s="31" t="s">
        <v>300</v>
      </c>
      <c r="E111" s="7"/>
      <c r="F111" s="4"/>
      <c r="G111" s="4"/>
      <c r="H111" s="4"/>
      <c r="I111" s="4"/>
      <c r="J111" s="31" t="s">
        <v>228</v>
      </c>
      <c r="K111" s="7"/>
      <c r="L111" s="31" t="s">
        <v>217</v>
      </c>
      <c r="M111" s="140"/>
      <c r="N111" s="140"/>
      <c r="O111" s="140"/>
      <c r="P111" s="140"/>
      <c r="Q111" s="140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31" t="s">
        <v>81</v>
      </c>
      <c r="AJ111" s="29">
        <v>2003</v>
      </c>
      <c r="AK111" s="14"/>
      <c r="AL111" s="14"/>
      <c r="AM111" s="14"/>
      <c r="AN111" s="56">
        <v>0</v>
      </c>
      <c r="AO111" s="168" t="s">
        <v>692</v>
      </c>
      <c r="AP111" s="178" t="s">
        <v>72</v>
      </c>
      <c r="AQ111" s="168" t="s">
        <v>646</v>
      </c>
      <c r="AR111" s="159"/>
      <c r="AS111" s="159"/>
      <c r="AT111" s="159"/>
      <c r="AU111" s="159"/>
      <c r="AV111" s="159"/>
    </row>
    <row r="112" spans="1:48" ht="30" customHeight="1" x14ac:dyDescent="0.2">
      <c r="A112" s="5"/>
      <c r="B112" s="7"/>
      <c r="C112" s="45" t="s">
        <v>299</v>
      </c>
      <c r="D112" s="31" t="s">
        <v>313</v>
      </c>
      <c r="E112" s="7"/>
      <c r="F112" s="4"/>
      <c r="G112" s="4"/>
      <c r="H112" s="4"/>
      <c r="I112" s="4"/>
      <c r="J112" s="31" t="s">
        <v>301</v>
      </c>
      <c r="K112" s="7"/>
      <c r="L112" s="31" t="s">
        <v>219</v>
      </c>
      <c r="M112" s="140"/>
      <c r="N112" s="140"/>
      <c r="O112" s="140"/>
      <c r="P112" s="140"/>
      <c r="Q112" s="140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31" t="s">
        <v>81</v>
      </c>
      <c r="AJ112" s="29">
        <v>2003</v>
      </c>
      <c r="AK112" s="14"/>
      <c r="AL112" s="14"/>
      <c r="AM112" s="14"/>
      <c r="AN112" s="56">
        <v>0</v>
      </c>
      <c r="AO112" s="168" t="s">
        <v>692</v>
      </c>
      <c r="AP112" s="178" t="s">
        <v>72</v>
      </c>
      <c r="AQ112" s="168" t="s">
        <v>646</v>
      </c>
      <c r="AR112" s="159"/>
      <c r="AS112" s="159"/>
      <c r="AT112" s="159"/>
      <c r="AU112" s="159"/>
      <c r="AV112" s="159"/>
    </row>
    <row r="113" spans="1:48" ht="30" customHeight="1" x14ac:dyDescent="0.2">
      <c r="A113" s="5"/>
      <c r="B113" s="7"/>
      <c r="C113" s="46" t="s">
        <v>232</v>
      </c>
      <c r="D113" s="29" t="s">
        <v>314</v>
      </c>
      <c r="E113" s="7"/>
      <c r="F113" s="4"/>
      <c r="G113" s="4"/>
      <c r="H113" s="4"/>
      <c r="I113" s="4"/>
      <c r="J113" s="29" t="s">
        <v>301</v>
      </c>
      <c r="K113" s="7"/>
      <c r="L113" s="29" t="s">
        <v>211</v>
      </c>
      <c r="M113" s="140"/>
      <c r="N113" s="140"/>
      <c r="O113" s="140"/>
      <c r="P113" s="140"/>
      <c r="Q113" s="140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29" t="s">
        <v>81</v>
      </c>
      <c r="AJ113" s="29">
        <v>2003</v>
      </c>
      <c r="AK113" s="14"/>
      <c r="AL113" s="14"/>
      <c r="AM113" s="14"/>
      <c r="AN113" s="57">
        <v>0</v>
      </c>
      <c r="AO113" s="168" t="s">
        <v>692</v>
      </c>
      <c r="AP113" s="178" t="s">
        <v>72</v>
      </c>
      <c r="AQ113" s="168" t="s">
        <v>646</v>
      </c>
      <c r="AR113" s="159"/>
      <c r="AS113" s="159"/>
      <c r="AT113" s="159"/>
      <c r="AU113" s="159"/>
      <c r="AV113" s="159"/>
    </row>
    <row r="114" spans="1:48" ht="30" customHeight="1" x14ac:dyDescent="0.2">
      <c r="A114" s="5"/>
      <c r="B114" s="7"/>
      <c r="C114" s="45" t="s">
        <v>232</v>
      </c>
      <c r="D114" s="31" t="s">
        <v>315</v>
      </c>
      <c r="E114" s="7"/>
      <c r="F114" s="4"/>
      <c r="G114" s="4"/>
      <c r="H114" s="4"/>
      <c r="I114" s="4"/>
      <c r="J114" s="31" t="s">
        <v>234</v>
      </c>
      <c r="K114" s="7"/>
      <c r="L114" s="31" t="s">
        <v>211</v>
      </c>
      <c r="M114" s="140"/>
      <c r="N114" s="140"/>
      <c r="O114" s="140"/>
      <c r="P114" s="140"/>
      <c r="Q114" s="140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31" t="s">
        <v>81</v>
      </c>
      <c r="AJ114" s="29">
        <v>2003</v>
      </c>
      <c r="AK114" s="14"/>
      <c r="AL114" s="14"/>
      <c r="AM114" s="14"/>
      <c r="AN114" s="56">
        <v>0</v>
      </c>
      <c r="AO114" s="168" t="s">
        <v>692</v>
      </c>
      <c r="AP114" s="178" t="s">
        <v>72</v>
      </c>
      <c r="AQ114" s="168" t="s">
        <v>647</v>
      </c>
      <c r="AR114" s="159"/>
      <c r="AS114" s="159"/>
      <c r="AT114" s="159"/>
      <c r="AU114" s="159"/>
      <c r="AV114" s="159"/>
    </row>
    <row r="115" spans="1:48" s="166" customFormat="1" ht="30" customHeight="1" x14ac:dyDescent="0.2">
      <c r="A115" s="5"/>
      <c r="B115" s="67"/>
      <c r="C115" s="230" t="s">
        <v>316</v>
      </c>
      <c r="D115" s="231" t="s">
        <v>317</v>
      </c>
      <c r="E115" s="232" t="s">
        <v>318</v>
      </c>
      <c r="F115" s="174"/>
      <c r="G115" s="174"/>
      <c r="H115" s="174"/>
      <c r="I115" s="174"/>
      <c r="J115" s="231"/>
      <c r="K115" s="67"/>
      <c r="L115" s="231" t="s">
        <v>319</v>
      </c>
      <c r="M115" s="206"/>
      <c r="N115" s="206"/>
      <c r="O115" s="206"/>
      <c r="P115" s="206"/>
      <c r="Q115" s="206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231" t="s">
        <v>81</v>
      </c>
      <c r="AJ115" s="232">
        <v>2007</v>
      </c>
      <c r="AK115" s="175"/>
      <c r="AL115" s="175"/>
      <c r="AM115" s="175"/>
      <c r="AN115" s="233">
        <v>15113578.493075984</v>
      </c>
      <c r="AO115" s="168" t="s">
        <v>692</v>
      </c>
      <c r="AP115" s="178" t="s">
        <v>72</v>
      </c>
      <c r="AQ115" s="168" t="s">
        <v>638</v>
      </c>
      <c r="AR115" s="176"/>
      <c r="AS115" s="176"/>
      <c r="AT115" s="176"/>
      <c r="AU115" s="176"/>
      <c r="AV115" s="176"/>
    </row>
    <row r="116" spans="1:48" s="166" customFormat="1" ht="30" customHeight="1" x14ac:dyDescent="0.2">
      <c r="A116" s="5"/>
      <c r="B116" s="67"/>
      <c r="C116" s="234" t="s">
        <v>320</v>
      </c>
      <c r="D116" s="232" t="s">
        <v>317</v>
      </c>
      <c r="E116" s="232" t="s">
        <v>321</v>
      </c>
      <c r="F116" s="174"/>
      <c r="G116" s="174"/>
      <c r="H116" s="174"/>
      <c r="I116" s="174"/>
      <c r="J116" s="232"/>
      <c r="K116" s="67"/>
      <c r="L116" s="232" t="s">
        <v>319</v>
      </c>
      <c r="M116" s="206"/>
      <c r="N116" s="206"/>
      <c r="O116" s="206"/>
      <c r="P116" s="206"/>
      <c r="Q116" s="206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232" t="s">
        <v>81</v>
      </c>
      <c r="AJ116" s="232">
        <v>2007</v>
      </c>
      <c r="AK116" s="175"/>
      <c r="AL116" s="175"/>
      <c r="AM116" s="175"/>
      <c r="AN116" s="207">
        <v>17337371.392798238</v>
      </c>
      <c r="AO116" s="168" t="s">
        <v>692</v>
      </c>
      <c r="AP116" s="178" t="s">
        <v>72</v>
      </c>
      <c r="AQ116" s="168" t="s">
        <v>638</v>
      </c>
      <c r="AR116" s="176"/>
      <c r="AS116" s="176"/>
      <c r="AT116" s="176"/>
      <c r="AU116" s="176"/>
      <c r="AV116" s="176"/>
    </row>
    <row r="117" spans="1:48" s="166" customFormat="1" ht="30" customHeight="1" x14ac:dyDescent="0.2">
      <c r="A117" s="5"/>
      <c r="B117" s="67"/>
      <c r="C117" s="230" t="s">
        <v>322</v>
      </c>
      <c r="D117" s="231" t="s">
        <v>323</v>
      </c>
      <c r="E117" s="232" t="s">
        <v>324</v>
      </c>
      <c r="F117" s="174"/>
      <c r="G117" s="174"/>
      <c r="H117" s="174"/>
      <c r="I117" s="174"/>
      <c r="J117" s="231"/>
      <c r="K117" s="67"/>
      <c r="L117" s="231" t="s">
        <v>325</v>
      </c>
      <c r="M117" s="206"/>
      <c r="N117" s="206"/>
      <c r="O117" s="206"/>
      <c r="P117" s="206"/>
      <c r="Q117" s="206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231" t="s">
        <v>81</v>
      </c>
      <c r="AJ117" s="232">
        <v>2007</v>
      </c>
      <c r="AK117" s="175"/>
      <c r="AL117" s="175"/>
      <c r="AM117" s="175"/>
      <c r="AN117" s="233">
        <v>2645965.1108194985</v>
      </c>
      <c r="AO117" s="168" t="s">
        <v>692</v>
      </c>
      <c r="AP117" s="178" t="s">
        <v>72</v>
      </c>
      <c r="AQ117" s="168" t="s">
        <v>638</v>
      </c>
      <c r="AR117" s="176"/>
      <c r="AS117" s="176"/>
      <c r="AT117" s="176"/>
      <c r="AU117" s="176"/>
      <c r="AV117" s="176"/>
    </row>
    <row r="118" spans="1:48" s="166" customFormat="1" ht="30" customHeight="1" x14ac:dyDescent="0.2">
      <c r="A118" s="5"/>
      <c r="B118" s="67"/>
      <c r="C118" s="234" t="s">
        <v>326</v>
      </c>
      <c r="D118" s="232" t="s">
        <v>327</v>
      </c>
      <c r="E118" s="232" t="s">
        <v>328</v>
      </c>
      <c r="F118" s="174"/>
      <c r="G118" s="174"/>
      <c r="H118" s="174"/>
      <c r="I118" s="174"/>
      <c r="J118" s="232"/>
      <c r="K118" s="67"/>
      <c r="L118" s="232" t="s">
        <v>325</v>
      </c>
      <c r="M118" s="206"/>
      <c r="N118" s="206"/>
      <c r="O118" s="206"/>
      <c r="P118" s="206"/>
      <c r="Q118" s="206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232" t="s">
        <v>81</v>
      </c>
      <c r="AJ118" s="232">
        <v>2007</v>
      </c>
      <c r="AK118" s="175"/>
      <c r="AL118" s="175"/>
      <c r="AM118" s="175"/>
      <c r="AN118" s="207">
        <v>4501668.6418742398</v>
      </c>
      <c r="AO118" s="168" t="s">
        <v>692</v>
      </c>
      <c r="AP118" s="178" t="s">
        <v>72</v>
      </c>
      <c r="AQ118" s="168" t="s">
        <v>638</v>
      </c>
      <c r="AR118" s="176"/>
      <c r="AS118" s="176"/>
      <c r="AT118" s="176"/>
      <c r="AU118" s="176"/>
      <c r="AV118" s="176"/>
    </row>
    <row r="119" spans="1:48" s="166" customFormat="1" ht="30" customHeight="1" x14ac:dyDescent="0.2">
      <c r="A119" s="5"/>
      <c r="B119" s="67"/>
      <c r="C119" s="234" t="s">
        <v>329</v>
      </c>
      <c r="D119" s="232" t="s">
        <v>330</v>
      </c>
      <c r="E119" s="232" t="s">
        <v>331</v>
      </c>
      <c r="F119" s="174"/>
      <c r="G119" s="174"/>
      <c r="H119" s="174"/>
      <c r="I119" s="174"/>
      <c r="J119" s="232" t="s">
        <v>72</v>
      </c>
      <c r="K119" s="67"/>
      <c r="L119" s="232" t="s">
        <v>176</v>
      </c>
      <c r="M119" s="206"/>
      <c r="N119" s="206"/>
      <c r="O119" s="206"/>
      <c r="P119" s="206"/>
      <c r="Q119" s="206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232" t="s">
        <v>81</v>
      </c>
      <c r="AJ119" s="232">
        <v>2007</v>
      </c>
      <c r="AK119" s="175"/>
      <c r="AL119" s="175"/>
      <c r="AM119" s="175"/>
      <c r="AN119" s="207">
        <v>1734000</v>
      </c>
      <c r="AO119" s="168" t="s">
        <v>692</v>
      </c>
      <c r="AP119" s="178" t="s">
        <v>72</v>
      </c>
      <c r="AQ119" s="168" t="s">
        <v>696</v>
      </c>
      <c r="AR119" s="176"/>
      <c r="AS119" s="176"/>
      <c r="AT119" s="176"/>
      <c r="AU119" s="176"/>
      <c r="AV119" s="176"/>
    </row>
    <row r="120" spans="1:48" s="166" customFormat="1" ht="30" customHeight="1" x14ac:dyDescent="0.2">
      <c r="A120" s="5"/>
      <c r="B120" s="67"/>
      <c r="C120" s="234" t="s">
        <v>336</v>
      </c>
      <c r="D120" s="232" t="s">
        <v>337</v>
      </c>
      <c r="E120" s="232" t="s">
        <v>331</v>
      </c>
      <c r="F120" s="174"/>
      <c r="G120" s="174"/>
      <c r="H120" s="174"/>
      <c r="I120" s="174"/>
      <c r="J120" s="232" t="s">
        <v>335</v>
      </c>
      <c r="K120" s="67"/>
      <c r="L120" s="232"/>
      <c r="M120" s="206"/>
      <c r="N120" s="206"/>
      <c r="O120" s="206"/>
      <c r="P120" s="206"/>
      <c r="Q120" s="206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231" t="s">
        <v>81</v>
      </c>
      <c r="AJ120" s="232">
        <v>2007</v>
      </c>
      <c r="AK120" s="175"/>
      <c r="AL120" s="175"/>
      <c r="AM120" s="175"/>
      <c r="AN120" s="207">
        <v>23450000</v>
      </c>
      <c r="AO120" s="168" t="s">
        <v>692</v>
      </c>
      <c r="AP120" s="178" t="s">
        <v>72</v>
      </c>
      <c r="AQ120" s="168" t="s">
        <v>647</v>
      </c>
      <c r="AR120" s="176"/>
      <c r="AS120" s="176"/>
      <c r="AT120" s="176"/>
      <c r="AU120" s="176"/>
      <c r="AV120" s="176"/>
    </row>
    <row r="121" spans="1:48" s="166" customFormat="1" ht="30" customHeight="1" x14ac:dyDescent="0.2">
      <c r="A121" s="5"/>
      <c r="B121" s="67"/>
      <c r="C121" s="230" t="s">
        <v>338</v>
      </c>
      <c r="D121" s="98" t="s">
        <v>339</v>
      </c>
      <c r="E121" s="64" t="s">
        <v>331</v>
      </c>
      <c r="F121" s="174"/>
      <c r="G121" s="174"/>
      <c r="H121" s="174"/>
      <c r="I121" s="174"/>
      <c r="J121" s="51" t="s">
        <v>340</v>
      </c>
      <c r="K121" s="67"/>
      <c r="L121" s="51" t="s">
        <v>341</v>
      </c>
      <c r="M121" s="206"/>
      <c r="N121" s="206"/>
      <c r="O121" s="206"/>
      <c r="P121" s="206"/>
      <c r="Q121" s="206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231" t="s">
        <v>81</v>
      </c>
      <c r="AJ121" s="30">
        <v>2007</v>
      </c>
      <c r="AK121" s="175"/>
      <c r="AL121" s="175"/>
      <c r="AM121" s="175"/>
      <c r="AN121" s="233">
        <v>9940000</v>
      </c>
      <c r="AO121" s="168" t="s">
        <v>692</v>
      </c>
      <c r="AP121" s="178" t="s">
        <v>72</v>
      </c>
      <c r="AQ121" s="168" t="s">
        <v>647</v>
      </c>
      <c r="AR121" s="176"/>
      <c r="AS121" s="176"/>
      <c r="AT121" s="176"/>
      <c r="AU121" s="176"/>
      <c r="AV121" s="176"/>
    </row>
    <row r="122" spans="1:48" s="166" customFormat="1" ht="30" customHeight="1" x14ac:dyDescent="0.2">
      <c r="A122" s="5"/>
      <c r="B122" s="67"/>
      <c r="C122" s="230" t="s">
        <v>344</v>
      </c>
      <c r="D122" s="231" t="s">
        <v>345</v>
      </c>
      <c r="E122" s="232" t="s">
        <v>331</v>
      </c>
      <c r="F122" s="174"/>
      <c r="G122" s="174"/>
      <c r="H122" s="174"/>
      <c r="I122" s="174"/>
      <c r="J122" s="231" t="s">
        <v>72</v>
      </c>
      <c r="K122" s="67"/>
      <c r="L122" s="51" t="s">
        <v>341</v>
      </c>
      <c r="M122" s="206"/>
      <c r="N122" s="206"/>
      <c r="O122" s="206"/>
      <c r="P122" s="206"/>
      <c r="Q122" s="206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231" t="s">
        <v>81</v>
      </c>
      <c r="AJ122" s="30">
        <v>2007</v>
      </c>
      <c r="AK122" s="175"/>
      <c r="AL122" s="175"/>
      <c r="AM122" s="175"/>
      <c r="AN122" s="233">
        <v>8910000</v>
      </c>
      <c r="AO122" s="168" t="s">
        <v>692</v>
      </c>
      <c r="AP122" s="178" t="s">
        <v>72</v>
      </c>
      <c r="AQ122" s="168" t="s">
        <v>645</v>
      </c>
      <c r="AR122" s="176"/>
      <c r="AS122" s="176"/>
      <c r="AT122" s="176"/>
      <c r="AU122" s="176"/>
      <c r="AV122" s="176"/>
    </row>
    <row r="123" spans="1:48" s="166" customFormat="1" ht="30" customHeight="1" x14ac:dyDescent="0.2">
      <c r="A123" s="5"/>
      <c r="B123" s="67"/>
      <c r="C123" s="234" t="s">
        <v>350</v>
      </c>
      <c r="D123" s="232"/>
      <c r="E123" s="232"/>
      <c r="F123" s="174"/>
      <c r="G123" s="174"/>
      <c r="H123" s="174"/>
      <c r="I123" s="174"/>
      <c r="J123" s="232"/>
      <c r="K123" s="67"/>
      <c r="L123" s="232"/>
      <c r="M123" s="206"/>
      <c r="N123" s="206"/>
      <c r="O123" s="206"/>
      <c r="P123" s="206"/>
      <c r="Q123" s="206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232" t="s">
        <v>81</v>
      </c>
      <c r="AJ123" s="30">
        <v>2007</v>
      </c>
      <c r="AK123" s="175"/>
      <c r="AL123" s="175"/>
      <c r="AM123" s="175"/>
      <c r="AN123" s="207">
        <v>9375000</v>
      </c>
      <c r="AO123" s="168" t="s">
        <v>692</v>
      </c>
      <c r="AP123" s="178" t="s">
        <v>72</v>
      </c>
      <c r="AQ123" s="168" t="s">
        <v>646</v>
      </c>
      <c r="AR123" s="176"/>
      <c r="AS123" s="176"/>
      <c r="AT123" s="176" t="s">
        <v>694</v>
      </c>
      <c r="AU123" s="176"/>
      <c r="AV123" s="176"/>
    </row>
    <row r="124" spans="1:48" s="166" customFormat="1" ht="30" customHeight="1" x14ac:dyDescent="0.2">
      <c r="A124" s="5"/>
      <c r="B124" s="67"/>
      <c r="C124" s="26" t="s">
        <v>351</v>
      </c>
      <c r="D124" s="30" t="s">
        <v>317</v>
      </c>
      <c r="E124" s="232" t="s">
        <v>352</v>
      </c>
      <c r="F124" s="174"/>
      <c r="G124" s="174"/>
      <c r="H124" s="174"/>
      <c r="I124" s="174"/>
      <c r="J124" s="231" t="s">
        <v>353</v>
      </c>
      <c r="K124" s="67"/>
      <c r="L124" s="231" t="s">
        <v>223</v>
      </c>
      <c r="M124" s="206"/>
      <c r="N124" s="206"/>
      <c r="O124" s="206"/>
      <c r="P124" s="206"/>
      <c r="Q124" s="206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231" t="s">
        <v>81</v>
      </c>
      <c r="AJ124" s="232">
        <v>2008</v>
      </c>
      <c r="AK124" s="175"/>
      <c r="AL124" s="175"/>
      <c r="AM124" s="175"/>
      <c r="AN124" s="233">
        <v>34925000</v>
      </c>
      <c r="AO124" s="168" t="s">
        <v>692</v>
      </c>
      <c r="AP124" s="178" t="s">
        <v>72</v>
      </c>
      <c r="AQ124" s="168" t="s">
        <v>652</v>
      </c>
      <c r="AR124" s="176"/>
      <c r="AS124" s="176"/>
      <c r="AT124" s="176"/>
      <c r="AU124" s="176"/>
      <c r="AV124" s="176"/>
    </row>
    <row r="125" spans="1:48" x14ac:dyDescent="0.2">
      <c r="A125" s="5"/>
      <c r="B125" s="7"/>
      <c r="C125" s="51"/>
      <c r="D125" s="51"/>
      <c r="E125" s="66"/>
      <c r="F125" s="4"/>
      <c r="G125" s="4"/>
      <c r="H125" s="4"/>
      <c r="I125" s="4"/>
      <c r="J125" s="51"/>
      <c r="K125" s="7"/>
      <c r="L125" s="51"/>
      <c r="M125" s="140"/>
      <c r="N125" s="140"/>
      <c r="O125" s="140"/>
      <c r="P125" s="140"/>
      <c r="Q125" s="140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30"/>
      <c r="AJ125" s="30"/>
      <c r="AK125" s="14"/>
      <c r="AL125" s="14"/>
      <c r="AM125" s="14"/>
      <c r="AN125" s="57"/>
      <c r="AO125" s="168"/>
      <c r="AP125" s="178"/>
      <c r="AQ125" s="168"/>
      <c r="AR125" s="159"/>
      <c r="AS125" s="159"/>
      <c r="AT125" s="159"/>
      <c r="AU125" s="159"/>
      <c r="AV125" s="159"/>
    </row>
    <row r="126" spans="1:48" x14ac:dyDescent="0.2">
      <c r="A126" s="5"/>
      <c r="B126" s="7"/>
      <c r="C126" s="51"/>
      <c r="D126" s="51"/>
      <c r="E126" s="66"/>
      <c r="F126" s="4"/>
      <c r="G126" s="4"/>
      <c r="H126" s="4"/>
      <c r="I126" s="4"/>
      <c r="J126" s="51"/>
      <c r="K126" s="7"/>
      <c r="L126" s="51"/>
      <c r="M126" s="140"/>
      <c r="N126" s="140"/>
      <c r="O126" s="140"/>
      <c r="P126" s="140"/>
      <c r="Q126" s="140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30"/>
      <c r="AJ126" s="30"/>
      <c r="AK126" s="14"/>
      <c r="AL126" s="14"/>
      <c r="AM126" s="14"/>
      <c r="AN126" s="57"/>
      <c r="AO126" s="168"/>
      <c r="AP126" s="178"/>
      <c r="AQ126" s="168"/>
      <c r="AR126" s="159"/>
      <c r="AS126" s="159"/>
      <c r="AT126" s="159"/>
      <c r="AU126" s="159"/>
      <c r="AV126" s="159"/>
    </row>
    <row r="127" spans="1:48" x14ac:dyDescent="0.2">
      <c r="A127" s="5"/>
      <c r="B127" s="7"/>
      <c r="C127" s="7"/>
      <c r="D127" s="119"/>
      <c r="E127" s="7"/>
      <c r="F127" s="7"/>
      <c r="G127" s="7"/>
      <c r="H127" s="7"/>
      <c r="I127" s="7"/>
      <c r="J127" s="7"/>
      <c r="K127" s="7"/>
      <c r="L127" s="119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13"/>
      <c r="AJ127" s="13"/>
      <c r="AK127" s="13"/>
      <c r="AL127" s="13"/>
      <c r="AM127" s="13"/>
      <c r="AN127" s="13"/>
      <c r="AO127" s="119"/>
      <c r="AP127" s="7"/>
      <c r="AQ127" s="119"/>
      <c r="AR127" s="7"/>
      <c r="AS127" s="7"/>
      <c r="AT127" s="7"/>
      <c r="AU127" s="7"/>
      <c r="AV127" s="7"/>
    </row>
    <row r="128" spans="1:48" s="166" customFormat="1" ht="32" hidden="1" x14ac:dyDescent="0.2">
      <c r="A128" s="5" t="s">
        <v>390</v>
      </c>
      <c r="B128" s="67" t="s">
        <v>391</v>
      </c>
      <c r="C128" s="67"/>
      <c r="D128" s="123"/>
      <c r="E128" s="67"/>
      <c r="F128" s="67"/>
      <c r="G128" s="67"/>
      <c r="H128" s="67"/>
      <c r="I128" s="67"/>
      <c r="J128" s="67"/>
      <c r="K128" s="67"/>
      <c r="L128" s="123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130"/>
      <c r="AJ128" s="130"/>
      <c r="AK128" s="130"/>
      <c r="AL128" s="130"/>
      <c r="AM128" s="130"/>
      <c r="AN128" s="129">
        <f>SUM(AN129:AN130)</f>
        <v>0</v>
      </c>
      <c r="AO128" s="123"/>
      <c r="AP128" s="67"/>
      <c r="AQ128" s="123"/>
      <c r="AR128" s="67"/>
      <c r="AS128" s="67"/>
      <c r="AT128" s="67"/>
      <c r="AU128" s="67"/>
      <c r="AV128" s="67"/>
    </row>
    <row r="129" spans="1:48" ht="16" hidden="1" x14ac:dyDescent="0.2">
      <c r="A129" s="5"/>
      <c r="B129" s="7" t="s">
        <v>68</v>
      </c>
      <c r="C129" s="46"/>
      <c r="D129" s="29"/>
      <c r="E129" s="140"/>
      <c r="F129" s="4"/>
      <c r="G129" s="4"/>
      <c r="H129" s="4"/>
      <c r="I129" s="4"/>
      <c r="J129" s="29"/>
      <c r="K129" s="140"/>
      <c r="L129" s="29"/>
      <c r="M129" s="140"/>
      <c r="N129" s="140"/>
      <c r="O129" s="140"/>
      <c r="P129" s="140"/>
      <c r="Q129" s="140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31"/>
      <c r="AJ129" s="29"/>
      <c r="AK129" s="14"/>
      <c r="AL129" s="14"/>
      <c r="AM129" s="14"/>
      <c r="AN129" s="57"/>
      <c r="AO129" s="169"/>
      <c r="AP129" s="170"/>
      <c r="AQ129" s="169"/>
      <c r="AR129" s="169"/>
      <c r="AS129" s="170"/>
      <c r="AT129" s="169"/>
      <c r="AU129" s="170"/>
      <c r="AV129" s="159"/>
    </row>
    <row r="130" spans="1:48" hidden="1" x14ac:dyDescent="0.2">
      <c r="A130" s="5"/>
      <c r="B130" s="7"/>
      <c r="C130" s="45"/>
      <c r="D130" s="31"/>
      <c r="E130" s="140"/>
      <c r="F130" s="4"/>
      <c r="G130" s="4"/>
      <c r="H130" s="4"/>
      <c r="I130" s="4"/>
      <c r="J130" s="31"/>
      <c r="K130" s="140"/>
      <c r="L130" s="31"/>
      <c r="M130" s="140"/>
      <c r="N130" s="140"/>
      <c r="O130" s="140"/>
      <c r="P130" s="140"/>
      <c r="Q130" s="140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31"/>
      <c r="AJ130" s="29"/>
      <c r="AK130" s="14"/>
      <c r="AL130" s="14"/>
      <c r="AM130" s="14"/>
      <c r="AN130" s="56"/>
      <c r="AO130" s="169"/>
      <c r="AP130" s="170"/>
      <c r="AQ130" s="169"/>
      <c r="AR130" s="169"/>
      <c r="AS130" s="170"/>
      <c r="AT130" s="169"/>
      <c r="AU130" s="170"/>
      <c r="AV130" s="159"/>
    </row>
    <row r="131" spans="1:48" hidden="1" x14ac:dyDescent="0.2">
      <c r="A131" s="5"/>
      <c r="B131" s="7"/>
      <c r="C131" s="7"/>
      <c r="D131" s="119"/>
      <c r="E131" s="7"/>
      <c r="F131" s="7"/>
      <c r="G131" s="7"/>
      <c r="H131" s="7"/>
      <c r="I131" s="7"/>
      <c r="J131" s="7"/>
      <c r="K131" s="7"/>
      <c r="L131" s="119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13"/>
      <c r="AJ131" s="13"/>
      <c r="AK131" s="13"/>
      <c r="AL131" s="13"/>
      <c r="AM131" s="13"/>
      <c r="AN131" s="13"/>
      <c r="AO131" s="119"/>
      <c r="AP131" s="7"/>
      <c r="AQ131" s="119"/>
      <c r="AR131" s="7"/>
      <c r="AS131" s="7"/>
      <c r="AT131" s="7"/>
      <c r="AU131" s="7"/>
      <c r="AV131" s="7"/>
    </row>
    <row r="132" spans="1:48" ht="16" hidden="1" x14ac:dyDescent="0.2">
      <c r="A132" s="5" t="s">
        <v>395</v>
      </c>
      <c r="B132" s="7" t="s">
        <v>396</v>
      </c>
      <c r="C132" s="7"/>
      <c r="D132" s="119"/>
      <c r="E132" s="7"/>
      <c r="F132" s="7"/>
      <c r="G132" s="7"/>
      <c r="H132" s="7"/>
      <c r="I132" s="7"/>
      <c r="J132" s="7"/>
      <c r="K132" s="7"/>
      <c r="L132" s="119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13"/>
      <c r="AJ132" s="13"/>
      <c r="AK132" s="13"/>
      <c r="AL132" s="13"/>
      <c r="AM132" s="13"/>
      <c r="AN132" s="13"/>
      <c r="AO132" s="119"/>
      <c r="AP132" s="7"/>
      <c r="AQ132" s="119"/>
      <c r="AR132" s="7"/>
      <c r="AS132" s="7"/>
      <c r="AT132" s="7"/>
      <c r="AU132" s="7"/>
      <c r="AV132" s="7"/>
    </row>
    <row r="133" spans="1:48" ht="16" hidden="1" x14ac:dyDescent="0.2">
      <c r="A133" s="5"/>
      <c r="B133" s="7" t="s">
        <v>68</v>
      </c>
      <c r="C133" s="7" t="s">
        <v>72</v>
      </c>
      <c r="D133" s="119" t="s">
        <v>72</v>
      </c>
      <c r="E133" s="7" t="s">
        <v>72</v>
      </c>
      <c r="F133" s="7" t="s">
        <v>72</v>
      </c>
      <c r="G133" s="7" t="s">
        <v>72</v>
      </c>
      <c r="H133" s="7" t="s">
        <v>72</v>
      </c>
      <c r="I133" s="7" t="s">
        <v>72</v>
      </c>
      <c r="J133" s="7" t="s">
        <v>72</v>
      </c>
      <c r="K133" s="7" t="s">
        <v>72</v>
      </c>
      <c r="L133" s="119" t="s">
        <v>72</v>
      </c>
      <c r="M133" s="7" t="s">
        <v>72</v>
      </c>
      <c r="N133" s="7" t="s">
        <v>72</v>
      </c>
      <c r="O133" s="7" t="s">
        <v>72</v>
      </c>
      <c r="P133" s="7" t="s">
        <v>72</v>
      </c>
      <c r="Q133" s="7" t="s">
        <v>72</v>
      </c>
      <c r="R133" s="7" t="s">
        <v>72</v>
      </c>
      <c r="S133" s="7" t="s">
        <v>72</v>
      </c>
      <c r="T133" s="7" t="s">
        <v>72</v>
      </c>
      <c r="U133" s="7" t="s">
        <v>72</v>
      </c>
      <c r="V133" s="7" t="s">
        <v>72</v>
      </c>
      <c r="W133" s="7" t="s">
        <v>72</v>
      </c>
      <c r="X133" s="7" t="s">
        <v>72</v>
      </c>
      <c r="Y133" s="7" t="s">
        <v>72</v>
      </c>
      <c r="Z133" s="7" t="s">
        <v>72</v>
      </c>
      <c r="AA133" s="7" t="s">
        <v>72</v>
      </c>
      <c r="AB133" s="7" t="s">
        <v>72</v>
      </c>
      <c r="AC133" s="7" t="s">
        <v>72</v>
      </c>
      <c r="AD133" s="7" t="s">
        <v>72</v>
      </c>
      <c r="AE133" s="7" t="s">
        <v>72</v>
      </c>
      <c r="AF133" s="7" t="s">
        <v>72</v>
      </c>
      <c r="AG133" s="7" t="s">
        <v>72</v>
      </c>
      <c r="AH133" s="7" t="s">
        <v>72</v>
      </c>
      <c r="AI133" s="13" t="s">
        <v>72</v>
      </c>
      <c r="AJ133" s="13" t="s">
        <v>72</v>
      </c>
      <c r="AK133" s="13" t="s">
        <v>72</v>
      </c>
      <c r="AL133" s="13" t="s">
        <v>72</v>
      </c>
      <c r="AM133" s="13" t="s">
        <v>72</v>
      </c>
      <c r="AN133" s="13" t="s">
        <v>72</v>
      </c>
      <c r="AO133" s="119" t="s">
        <v>72</v>
      </c>
      <c r="AP133" s="7" t="s">
        <v>72</v>
      </c>
      <c r="AQ133" s="119" t="s">
        <v>72</v>
      </c>
      <c r="AR133" s="7" t="s">
        <v>72</v>
      </c>
      <c r="AS133" s="7" t="s">
        <v>72</v>
      </c>
      <c r="AT133" s="7" t="s">
        <v>72</v>
      </c>
      <c r="AU133" s="7" t="s">
        <v>72</v>
      </c>
      <c r="AV133" s="7" t="s">
        <v>72</v>
      </c>
    </row>
    <row r="134" spans="1:48" hidden="1" x14ac:dyDescent="0.2">
      <c r="A134" s="5"/>
      <c r="B134" s="7"/>
      <c r="C134" s="7"/>
      <c r="D134" s="119"/>
      <c r="E134" s="7"/>
      <c r="F134" s="7"/>
      <c r="G134" s="7"/>
      <c r="H134" s="7"/>
      <c r="I134" s="7"/>
      <c r="J134" s="7"/>
      <c r="K134" s="7"/>
      <c r="L134" s="119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13"/>
      <c r="AJ134" s="13"/>
      <c r="AK134" s="13"/>
      <c r="AL134" s="13"/>
      <c r="AM134" s="13"/>
      <c r="AN134" s="13"/>
      <c r="AO134" s="119"/>
      <c r="AP134" s="7"/>
      <c r="AQ134" s="119"/>
      <c r="AR134" s="7"/>
      <c r="AS134" s="7"/>
      <c r="AT134" s="7"/>
      <c r="AU134" s="7"/>
      <c r="AV134" s="7"/>
    </row>
    <row r="135" spans="1:48" ht="16" hidden="1" x14ac:dyDescent="0.2">
      <c r="A135" s="5" t="s">
        <v>397</v>
      </c>
      <c r="B135" s="7" t="s">
        <v>398</v>
      </c>
      <c r="C135" s="7"/>
      <c r="D135" s="119"/>
      <c r="E135" s="7"/>
      <c r="F135" s="4"/>
      <c r="G135" s="4"/>
      <c r="H135" s="4"/>
      <c r="I135" s="4"/>
      <c r="J135" s="7"/>
      <c r="K135" s="7"/>
      <c r="L135" s="119"/>
      <c r="M135" s="7"/>
      <c r="N135" s="7"/>
      <c r="O135" s="7"/>
      <c r="P135" s="7"/>
      <c r="Q135" s="7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13"/>
      <c r="AJ135" s="13"/>
      <c r="AK135" s="13"/>
      <c r="AL135" s="13"/>
      <c r="AM135" s="13"/>
      <c r="AN135" s="13"/>
      <c r="AO135" s="119"/>
      <c r="AP135" s="7"/>
      <c r="AQ135" s="119"/>
      <c r="AR135" s="7"/>
      <c r="AS135" s="7"/>
      <c r="AT135" s="7"/>
      <c r="AU135" s="7"/>
      <c r="AV135" s="7"/>
    </row>
    <row r="136" spans="1:48" ht="16" hidden="1" x14ac:dyDescent="0.2">
      <c r="A136" s="5"/>
      <c r="B136" s="7" t="s">
        <v>68</v>
      </c>
      <c r="C136" s="7"/>
      <c r="D136" s="119" t="s">
        <v>72</v>
      </c>
      <c r="E136" s="7" t="s">
        <v>72</v>
      </c>
      <c r="F136" s="7" t="s">
        <v>72</v>
      </c>
      <c r="G136" s="7" t="s">
        <v>72</v>
      </c>
      <c r="H136" s="7" t="s">
        <v>72</v>
      </c>
      <c r="I136" s="7" t="s">
        <v>72</v>
      </c>
      <c r="J136" s="7" t="s">
        <v>72</v>
      </c>
      <c r="K136" s="7" t="s">
        <v>72</v>
      </c>
      <c r="L136" s="119" t="s">
        <v>72</v>
      </c>
      <c r="M136" s="7" t="s">
        <v>72</v>
      </c>
      <c r="N136" s="7" t="s">
        <v>72</v>
      </c>
      <c r="O136" s="7" t="s">
        <v>72</v>
      </c>
      <c r="P136" s="7" t="s">
        <v>72</v>
      </c>
      <c r="Q136" s="7" t="s">
        <v>72</v>
      </c>
      <c r="R136" s="7" t="s">
        <v>72</v>
      </c>
      <c r="S136" s="7" t="s">
        <v>72</v>
      </c>
      <c r="T136" s="7" t="s">
        <v>72</v>
      </c>
      <c r="U136" s="7" t="s">
        <v>72</v>
      </c>
      <c r="V136" s="7" t="s">
        <v>72</v>
      </c>
      <c r="W136" s="7" t="s">
        <v>72</v>
      </c>
      <c r="X136" s="7" t="s">
        <v>72</v>
      </c>
      <c r="Y136" s="7" t="s">
        <v>72</v>
      </c>
      <c r="Z136" s="7" t="s">
        <v>72</v>
      </c>
      <c r="AA136" s="7" t="s">
        <v>72</v>
      </c>
      <c r="AB136" s="7" t="s">
        <v>72</v>
      </c>
      <c r="AC136" s="7" t="s">
        <v>72</v>
      </c>
      <c r="AD136" s="7" t="s">
        <v>72</v>
      </c>
      <c r="AE136" s="7" t="s">
        <v>72</v>
      </c>
      <c r="AF136" s="7" t="s">
        <v>72</v>
      </c>
      <c r="AG136" s="7" t="s">
        <v>72</v>
      </c>
      <c r="AH136" s="7" t="s">
        <v>72</v>
      </c>
      <c r="AI136" s="13" t="s">
        <v>72</v>
      </c>
      <c r="AJ136" s="13" t="s">
        <v>72</v>
      </c>
      <c r="AK136" s="13" t="s">
        <v>72</v>
      </c>
      <c r="AL136" s="13" t="s">
        <v>72</v>
      </c>
      <c r="AM136" s="13" t="s">
        <v>72</v>
      </c>
      <c r="AN136" s="13" t="s">
        <v>72</v>
      </c>
      <c r="AO136" s="119" t="s">
        <v>72</v>
      </c>
      <c r="AP136" s="7" t="s">
        <v>72</v>
      </c>
      <c r="AQ136" s="119" t="s">
        <v>72</v>
      </c>
      <c r="AR136" s="7" t="s">
        <v>72</v>
      </c>
      <c r="AS136" s="7" t="s">
        <v>72</v>
      </c>
      <c r="AT136" s="7" t="s">
        <v>72</v>
      </c>
      <c r="AU136" s="7" t="s">
        <v>72</v>
      </c>
      <c r="AV136" s="7" t="s">
        <v>72</v>
      </c>
    </row>
    <row r="137" spans="1:48" hidden="1" x14ac:dyDescent="0.2">
      <c r="A137" s="5"/>
      <c r="B137" s="7"/>
      <c r="C137" s="7"/>
      <c r="D137" s="119"/>
      <c r="E137" s="7"/>
      <c r="F137" s="7"/>
      <c r="G137" s="7"/>
      <c r="H137" s="7"/>
      <c r="I137" s="7"/>
      <c r="J137" s="7"/>
      <c r="K137" s="7"/>
      <c r="L137" s="119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13"/>
      <c r="AJ137" s="13"/>
      <c r="AK137" s="13"/>
      <c r="AL137" s="13"/>
      <c r="AM137" s="13"/>
      <c r="AN137" s="13"/>
      <c r="AO137" s="119"/>
      <c r="AP137" s="7"/>
      <c r="AQ137" s="119"/>
      <c r="AR137" s="7"/>
      <c r="AS137" s="7"/>
      <c r="AT137" s="7"/>
      <c r="AU137" s="7"/>
      <c r="AV137" s="7"/>
    </row>
    <row r="138" spans="1:48" ht="16" hidden="1" x14ac:dyDescent="0.2">
      <c r="A138" s="5" t="s">
        <v>399</v>
      </c>
      <c r="B138" s="7" t="s">
        <v>400</v>
      </c>
      <c r="C138" s="7"/>
      <c r="D138" s="119"/>
      <c r="E138" s="7"/>
      <c r="F138" s="7"/>
      <c r="G138" s="7"/>
      <c r="H138" s="7"/>
      <c r="I138" s="7"/>
      <c r="J138" s="7"/>
      <c r="K138" s="7"/>
      <c r="L138" s="119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13"/>
      <c r="AJ138" s="13"/>
      <c r="AK138" s="13"/>
      <c r="AL138" s="13"/>
      <c r="AM138" s="13"/>
      <c r="AN138" s="13"/>
      <c r="AO138" s="119"/>
      <c r="AP138" s="7"/>
      <c r="AQ138" s="119"/>
      <c r="AR138" s="7"/>
      <c r="AS138" s="7"/>
      <c r="AT138" s="7"/>
      <c r="AU138" s="7"/>
      <c r="AV138" s="7"/>
    </row>
    <row r="139" spans="1:48" ht="16" hidden="1" x14ac:dyDescent="0.2">
      <c r="A139" s="5"/>
      <c r="B139" s="7" t="s">
        <v>68</v>
      </c>
      <c r="C139" s="7" t="s">
        <v>72</v>
      </c>
      <c r="D139" s="119" t="s">
        <v>72</v>
      </c>
      <c r="E139" s="7" t="s">
        <v>72</v>
      </c>
      <c r="F139" s="7" t="s">
        <v>72</v>
      </c>
      <c r="G139" s="7" t="s">
        <v>72</v>
      </c>
      <c r="H139" s="7" t="s">
        <v>72</v>
      </c>
      <c r="I139" s="7" t="s">
        <v>72</v>
      </c>
      <c r="J139" s="7" t="s">
        <v>72</v>
      </c>
      <c r="K139" s="7" t="s">
        <v>72</v>
      </c>
      <c r="L139" s="119" t="s">
        <v>72</v>
      </c>
      <c r="M139" s="7" t="s">
        <v>72</v>
      </c>
      <c r="N139" s="7" t="s">
        <v>72</v>
      </c>
      <c r="O139" s="7" t="s">
        <v>72</v>
      </c>
      <c r="P139" s="7" t="s">
        <v>72</v>
      </c>
      <c r="Q139" s="7" t="s">
        <v>72</v>
      </c>
      <c r="R139" s="7" t="s">
        <v>72</v>
      </c>
      <c r="S139" s="7" t="s">
        <v>72</v>
      </c>
      <c r="T139" s="7" t="s">
        <v>72</v>
      </c>
      <c r="U139" s="7" t="s">
        <v>72</v>
      </c>
      <c r="V139" s="7" t="s">
        <v>72</v>
      </c>
      <c r="W139" s="7" t="s">
        <v>72</v>
      </c>
      <c r="X139" s="7" t="s">
        <v>72</v>
      </c>
      <c r="Y139" s="7" t="s">
        <v>72</v>
      </c>
      <c r="Z139" s="7" t="s">
        <v>72</v>
      </c>
      <c r="AA139" s="7" t="s">
        <v>72</v>
      </c>
      <c r="AB139" s="7" t="s">
        <v>72</v>
      </c>
      <c r="AC139" s="7" t="s">
        <v>72</v>
      </c>
      <c r="AD139" s="7" t="s">
        <v>72</v>
      </c>
      <c r="AE139" s="7" t="s">
        <v>72</v>
      </c>
      <c r="AF139" s="7" t="s">
        <v>72</v>
      </c>
      <c r="AG139" s="7" t="s">
        <v>72</v>
      </c>
      <c r="AH139" s="7" t="s">
        <v>72</v>
      </c>
      <c r="AI139" s="13" t="s">
        <v>72</v>
      </c>
      <c r="AJ139" s="13" t="s">
        <v>72</v>
      </c>
      <c r="AK139" s="13" t="s">
        <v>72</v>
      </c>
      <c r="AL139" s="13" t="s">
        <v>72</v>
      </c>
      <c r="AM139" s="13" t="s">
        <v>72</v>
      </c>
      <c r="AN139" s="13" t="s">
        <v>72</v>
      </c>
      <c r="AO139" s="119" t="s">
        <v>72</v>
      </c>
      <c r="AP139" s="7" t="s">
        <v>72</v>
      </c>
      <c r="AQ139" s="119" t="s">
        <v>72</v>
      </c>
      <c r="AR139" s="7" t="s">
        <v>72</v>
      </c>
      <c r="AS139" s="7" t="s">
        <v>72</v>
      </c>
      <c r="AT139" s="7" t="s">
        <v>72</v>
      </c>
      <c r="AU139" s="7" t="s">
        <v>72</v>
      </c>
      <c r="AV139" s="7" t="s">
        <v>72</v>
      </c>
    </row>
    <row r="140" spans="1:48" hidden="1" x14ac:dyDescent="0.2">
      <c r="A140" s="5"/>
      <c r="B140" s="7"/>
      <c r="C140" s="7"/>
      <c r="D140" s="119"/>
      <c r="E140" s="7"/>
      <c r="F140" s="7"/>
      <c r="G140" s="7"/>
      <c r="H140" s="7"/>
      <c r="I140" s="7"/>
      <c r="J140" s="7"/>
      <c r="K140" s="7"/>
      <c r="L140" s="119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13"/>
      <c r="AJ140" s="13"/>
      <c r="AK140" s="13"/>
      <c r="AL140" s="13"/>
      <c r="AM140" s="13"/>
      <c r="AN140" s="13"/>
      <c r="AO140" s="119"/>
      <c r="AP140" s="7"/>
      <c r="AQ140" s="119"/>
      <c r="AR140" s="7"/>
      <c r="AS140" s="7"/>
      <c r="AT140" s="7"/>
      <c r="AU140" s="7"/>
      <c r="AV140" s="7"/>
    </row>
    <row r="141" spans="1:48" ht="16" hidden="1" x14ac:dyDescent="0.2">
      <c r="A141" s="5" t="s">
        <v>401</v>
      </c>
      <c r="B141" s="7" t="s">
        <v>402</v>
      </c>
      <c r="C141" s="7"/>
      <c r="D141" s="119"/>
      <c r="E141" s="7"/>
      <c r="F141" s="4"/>
      <c r="G141" s="4"/>
      <c r="H141" s="4"/>
      <c r="I141" s="4"/>
      <c r="J141" s="7"/>
      <c r="K141" s="7"/>
      <c r="L141" s="119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13"/>
      <c r="AJ141" s="13"/>
      <c r="AK141" s="13"/>
      <c r="AL141" s="13"/>
      <c r="AM141" s="13"/>
      <c r="AN141" s="13"/>
      <c r="AO141" s="119"/>
      <c r="AP141" s="7"/>
      <c r="AQ141" s="119"/>
      <c r="AR141" s="7"/>
      <c r="AS141" s="7"/>
      <c r="AT141" s="7"/>
      <c r="AU141" s="7"/>
      <c r="AV141" s="7"/>
    </row>
    <row r="142" spans="1:48" ht="16" hidden="1" x14ac:dyDescent="0.2">
      <c r="A142" s="5"/>
      <c r="B142" s="7" t="s">
        <v>68</v>
      </c>
      <c r="C142" s="7" t="s">
        <v>72</v>
      </c>
      <c r="D142" s="119" t="s">
        <v>72</v>
      </c>
      <c r="E142" s="7" t="s">
        <v>72</v>
      </c>
      <c r="F142" s="7" t="s">
        <v>72</v>
      </c>
      <c r="G142" s="7" t="s">
        <v>72</v>
      </c>
      <c r="H142" s="7" t="s">
        <v>72</v>
      </c>
      <c r="I142" s="7" t="s">
        <v>72</v>
      </c>
      <c r="J142" s="7" t="s">
        <v>72</v>
      </c>
      <c r="K142" s="7" t="s">
        <v>72</v>
      </c>
      <c r="L142" s="119" t="s">
        <v>72</v>
      </c>
      <c r="M142" s="7" t="s">
        <v>72</v>
      </c>
      <c r="N142" s="7" t="s">
        <v>72</v>
      </c>
      <c r="O142" s="7" t="s">
        <v>72</v>
      </c>
      <c r="P142" s="7" t="s">
        <v>72</v>
      </c>
      <c r="Q142" s="7" t="s">
        <v>72</v>
      </c>
      <c r="R142" s="7" t="s">
        <v>72</v>
      </c>
      <c r="S142" s="7" t="s">
        <v>72</v>
      </c>
      <c r="T142" s="7" t="s">
        <v>72</v>
      </c>
      <c r="U142" s="7" t="s">
        <v>72</v>
      </c>
      <c r="V142" s="7" t="s">
        <v>72</v>
      </c>
      <c r="W142" s="7" t="s">
        <v>72</v>
      </c>
      <c r="X142" s="7" t="s">
        <v>72</v>
      </c>
      <c r="Y142" s="7" t="s">
        <v>72</v>
      </c>
      <c r="Z142" s="7" t="s">
        <v>72</v>
      </c>
      <c r="AA142" s="7" t="s">
        <v>72</v>
      </c>
      <c r="AB142" s="7" t="s">
        <v>72</v>
      </c>
      <c r="AC142" s="7" t="s">
        <v>72</v>
      </c>
      <c r="AD142" s="7" t="s">
        <v>72</v>
      </c>
      <c r="AE142" s="7" t="s">
        <v>72</v>
      </c>
      <c r="AF142" s="7" t="s">
        <v>72</v>
      </c>
      <c r="AG142" s="7" t="s">
        <v>72</v>
      </c>
      <c r="AH142" s="7" t="s">
        <v>72</v>
      </c>
      <c r="AI142" s="13" t="s">
        <v>72</v>
      </c>
      <c r="AJ142" s="13" t="s">
        <v>72</v>
      </c>
      <c r="AK142" s="13" t="s">
        <v>72</v>
      </c>
      <c r="AL142" s="13" t="s">
        <v>72</v>
      </c>
      <c r="AM142" s="13" t="s">
        <v>72</v>
      </c>
      <c r="AN142" s="13" t="s">
        <v>72</v>
      </c>
      <c r="AO142" s="119" t="s">
        <v>72</v>
      </c>
      <c r="AP142" s="7" t="s">
        <v>72</v>
      </c>
      <c r="AQ142" s="119" t="s">
        <v>72</v>
      </c>
      <c r="AR142" s="7" t="s">
        <v>72</v>
      </c>
      <c r="AS142" s="7" t="s">
        <v>72</v>
      </c>
      <c r="AT142" s="7" t="s">
        <v>72</v>
      </c>
      <c r="AU142" s="7" t="s">
        <v>72</v>
      </c>
      <c r="AV142" s="7" t="s">
        <v>72</v>
      </c>
    </row>
    <row r="143" spans="1:48" hidden="1" x14ac:dyDescent="0.2">
      <c r="A143" s="5"/>
      <c r="B143" s="8"/>
      <c r="C143" s="4"/>
      <c r="D143" s="10"/>
      <c r="E143" s="4"/>
      <c r="F143" s="4"/>
      <c r="G143" s="4"/>
      <c r="H143" s="4"/>
      <c r="I143" s="4"/>
      <c r="J143" s="4"/>
      <c r="K143" s="4"/>
      <c r="L143" s="10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14"/>
      <c r="AJ143" s="14"/>
      <c r="AK143" s="14"/>
      <c r="AL143" s="14"/>
      <c r="AM143" s="14"/>
      <c r="AN143" s="14"/>
      <c r="AO143" s="10"/>
      <c r="AP143" s="4"/>
      <c r="AQ143" s="10"/>
      <c r="AR143" s="4"/>
      <c r="AS143" s="4"/>
      <c r="AT143" s="4"/>
      <c r="AU143" s="4"/>
      <c r="AV143" s="4"/>
    </row>
    <row r="144" spans="1:48" ht="24" hidden="1" customHeight="1" x14ac:dyDescent="0.2">
      <c r="A144" s="5" t="s">
        <v>403</v>
      </c>
      <c r="B144" s="9" t="s">
        <v>404</v>
      </c>
      <c r="C144" s="4"/>
      <c r="D144" s="10"/>
      <c r="E144" s="4"/>
      <c r="F144" s="4"/>
      <c r="G144" s="4"/>
      <c r="H144" s="4"/>
      <c r="I144" s="4"/>
      <c r="J144" s="4"/>
      <c r="K144" s="4"/>
      <c r="L144" s="10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14"/>
      <c r="AJ144" s="14"/>
      <c r="AK144" s="14"/>
      <c r="AL144" s="14"/>
      <c r="AM144" s="14"/>
      <c r="AN144" s="14"/>
      <c r="AO144" s="10"/>
      <c r="AP144" s="4"/>
      <c r="AQ144" s="10"/>
      <c r="AR144" s="4"/>
      <c r="AS144" s="4"/>
      <c r="AT144" s="4"/>
      <c r="AU144" s="4"/>
      <c r="AV144" s="4"/>
    </row>
    <row r="145" spans="1:48" ht="30.75" hidden="1" customHeight="1" x14ac:dyDescent="0.2">
      <c r="A145" s="5" t="s">
        <v>405</v>
      </c>
      <c r="B145" s="8" t="s">
        <v>406</v>
      </c>
      <c r="C145" s="4"/>
      <c r="D145" s="10"/>
      <c r="E145" s="4"/>
      <c r="F145" s="4"/>
      <c r="G145" s="4"/>
      <c r="H145" s="4"/>
      <c r="I145" s="4"/>
      <c r="J145" s="4"/>
      <c r="K145" s="4"/>
      <c r="L145" s="10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4"/>
      <c r="AJ145" s="14"/>
      <c r="AK145" s="14"/>
      <c r="AL145" s="14"/>
      <c r="AM145" s="14"/>
      <c r="AN145" s="213">
        <f>SUM(AN146:AN146)</f>
        <v>0</v>
      </c>
      <c r="AO145" s="10"/>
      <c r="AP145" s="4"/>
      <c r="AQ145" s="10"/>
      <c r="AR145" s="4"/>
      <c r="AS145" s="4"/>
      <c r="AT145" s="4"/>
      <c r="AU145" s="4"/>
      <c r="AV145" s="4"/>
    </row>
    <row r="146" spans="1:48" s="166" customFormat="1" ht="36" hidden="1" customHeight="1" x14ac:dyDescent="0.2">
      <c r="A146" s="5"/>
      <c r="B146" s="67" t="s">
        <v>407</v>
      </c>
      <c r="C146" s="235"/>
      <c r="D146" s="83"/>
      <c r="E146" s="88"/>
      <c r="F146" s="83"/>
      <c r="G146" s="206"/>
      <c r="H146" s="83"/>
      <c r="I146" s="206"/>
      <c r="J146" s="174"/>
      <c r="K146" s="174"/>
      <c r="L146" s="113"/>
      <c r="M146" s="174"/>
      <c r="N146" s="174"/>
      <c r="O146" s="174"/>
      <c r="P146" s="174"/>
      <c r="Q146" s="174"/>
      <c r="R146" s="83"/>
      <c r="S146" s="83"/>
      <c r="T146" s="83"/>
      <c r="U146" s="83"/>
      <c r="V146" s="83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83"/>
      <c r="AI146" s="83"/>
      <c r="AJ146" s="90"/>
      <c r="AK146" s="175"/>
      <c r="AL146" s="175"/>
      <c r="AM146" s="175"/>
      <c r="AN146" s="96"/>
      <c r="AO146" s="188"/>
      <c r="AP146" s="185"/>
      <c r="AQ146" s="184"/>
      <c r="AR146" s="186"/>
      <c r="AS146" s="185"/>
      <c r="AT146" s="189"/>
      <c r="AU146" s="185"/>
      <c r="AV146" s="185"/>
    </row>
    <row r="147" spans="1:48" hidden="1" x14ac:dyDescent="0.2">
      <c r="A147" s="5"/>
      <c r="B147" s="7"/>
      <c r="C147" s="78"/>
      <c r="D147" s="86"/>
      <c r="E147" s="84"/>
      <c r="F147" s="51"/>
      <c r="G147" s="140"/>
      <c r="H147" s="83"/>
      <c r="I147" s="140"/>
      <c r="J147" s="4"/>
      <c r="K147" s="4"/>
      <c r="L147" s="10"/>
      <c r="M147" s="4"/>
      <c r="N147" s="4"/>
      <c r="O147" s="4"/>
      <c r="P147" s="4"/>
      <c r="Q147" s="4"/>
      <c r="R147" s="84"/>
      <c r="S147" s="84"/>
      <c r="T147" s="84"/>
      <c r="U147" s="51"/>
      <c r="V147" s="5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51"/>
      <c r="AI147" s="49"/>
      <c r="AJ147" s="90"/>
      <c r="AK147" s="14"/>
      <c r="AL147" s="14"/>
      <c r="AM147" s="14"/>
      <c r="AN147" s="96"/>
      <c r="AO147" s="188"/>
      <c r="AP147" s="185"/>
      <c r="AQ147" s="184"/>
      <c r="AR147" s="186"/>
      <c r="AS147" s="185"/>
      <c r="AT147" s="188"/>
      <c r="AU147" s="185"/>
      <c r="AV147" s="185"/>
    </row>
    <row r="148" spans="1:48" hidden="1" x14ac:dyDescent="0.2">
      <c r="A148" s="5"/>
      <c r="B148" s="7"/>
      <c r="C148" s="7"/>
      <c r="D148" s="119"/>
      <c r="E148" s="7"/>
      <c r="F148" s="7"/>
      <c r="G148" s="7"/>
      <c r="H148" s="7"/>
      <c r="I148" s="7"/>
      <c r="J148" s="7"/>
      <c r="K148" s="7"/>
      <c r="L148" s="119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4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13"/>
      <c r="AJ148" s="13"/>
      <c r="AK148" s="13"/>
      <c r="AL148" s="13"/>
      <c r="AM148" s="13"/>
      <c r="AN148" s="13"/>
      <c r="AO148" s="119"/>
      <c r="AP148" s="7"/>
      <c r="AQ148" s="119"/>
      <c r="AR148" s="7"/>
      <c r="AS148" s="7"/>
      <c r="AT148" s="7"/>
      <c r="AU148" s="7"/>
      <c r="AV148" s="7"/>
    </row>
    <row r="149" spans="1:48" ht="16" hidden="1" x14ac:dyDescent="0.2">
      <c r="A149" s="5" t="s">
        <v>541</v>
      </c>
      <c r="B149" s="8" t="s">
        <v>542</v>
      </c>
      <c r="C149" s="7"/>
      <c r="D149" s="119"/>
      <c r="E149" s="7"/>
      <c r="F149" s="7"/>
      <c r="G149" s="7"/>
      <c r="H149" s="7"/>
      <c r="I149" s="7"/>
      <c r="J149" s="7"/>
      <c r="K149" s="7"/>
      <c r="L149" s="119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13"/>
      <c r="AJ149" s="13"/>
      <c r="AK149" s="13"/>
      <c r="AL149" s="13"/>
      <c r="AM149" s="13"/>
      <c r="AN149" s="13"/>
      <c r="AO149" s="119"/>
      <c r="AP149" s="7"/>
      <c r="AQ149" s="119"/>
      <c r="AR149" s="7"/>
      <c r="AS149" s="7"/>
      <c r="AT149" s="7"/>
      <c r="AU149" s="7"/>
      <c r="AV149" s="7"/>
    </row>
    <row r="150" spans="1:48" ht="16" hidden="1" x14ac:dyDescent="0.2">
      <c r="A150" s="5"/>
      <c r="B150" s="7" t="s">
        <v>407</v>
      </c>
      <c r="C150" s="86" t="s">
        <v>72</v>
      </c>
      <c r="D150" s="86" t="s">
        <v>72</v>
      </c>
      <c r="E150" s="86" t="s">
        <v>72</v>
      </c>
      <c r="F150" s="86" t="s">
        <v>72</v>
      </c>
      <c r="G150" s="86" t="s">
        <v>72</v>
      </c>
      <c r="H150" s="86" t="s">
        <v>72</v>
      </c>
      <c r="I150" s="86" t="s">
        <v>72</v>
      </c>
      <c r="J150" s="86" t="s">
        <v>72</v>
      </c>
      <c r="K150" s="86" t="s">
        <v>72</v>
      </c>
      <c r="L150" s="86" t="s">
        <v>72</v>
      </c>
      <c r="M150" s="86" t="s">
        <v>72</v>
      </c>
      <c r="N150" s="86" t="s">
        <v>72</v>
      </c>
      <c r="O150" s="86" t="s">
        <v>72</v>
      </c>
      <c r="P150" s="86" t="s">
        <v>72</v>
      </c>
      <c r="Q150" s="86" t="s">
        <v>72</v>
      </c>
      <c r="R150" s="86" t="s">
        <v>72</v>
      </c>
      <c r="S150" s="86" t="s">
        <v>72</v>
      </c>
      <c r="T150" s="86" t="s">
        <v>72</v>
      </c>
      <c r="U150" s="86" t="s">
        <v>72</v>
      </c>
      <c r="V150" s="86" t="s">
        <v>72</v>
      </c>
      <c r="W150" s="86" t="s">
        <v>72</v>
      </c>
      <c r="X150" s="86" t="s">
        <v>72</v>
      </c>
      <c r="Y150" s="86" t="s">
        <v>72</v>
      </c>
      <c r="Z150" s="86" t="s">
        <v>72</v>
      </c>
      <c r="AA150" s="86" t="s">
        <v>72</v>
      </c>
      <c r="AB150" s="86" t="s">
        <v>72</v>
      </c>
      <c r="AC150" s="86" t="s">
        <v>72</v>
      </c>
      <c r="AD150" s="86" t="s">
        <v>72</v>
      </c>
      <c r="AE150" s="86" t="s">
        <v>72</v>
      </c>
      <c r="AF150" s="86" t="s">
        <v>72</v>
      </c>
      <c r="AG150" s="86" t="s">
        <v>72</v>
      </c>
      <c r="AH150" s="86" t="s">
        <v>72</v>
      </c>
      <c r="AI150" s="132" t="s">
        <v>72</v>
      </c>
      <c r="AJ150" s="132" t="s">
        <v>72</v>
      </c>
      <c r="AK150" s="132" t="s">
        <v>72</v>
      </c>
      <c r="AL150" s="132" t="s">
        <v>72</v>
      </c>
      <c r="AM150" s="132" t="s">
        <v>72</v>
      </c>
      <c r="AN150" s="132" t="s">
        <v>72</v>
      </c>
      <c r="AO150" s="86" t="s">
        <v>72</v>
      </c>
      <c r="AP150" s="86" t="s">
        <v>72</v>
      </c>
      <c r="AQ150" s="86" t="s">
        <v>72</v>
      </c>
      <c r="AR150" s="86" t="s">
        <v>72</v>
      </c>
      <c r="AS150" s="86" t="s">
        <v>72</v>
      </c>
      <c r="AT150" s="86" t="s">
        <v>72</v>
      </c>
      <c r="AU150" s="86" t="s">
        <v>72</v>
      </c>
      <c r="AV150" s="86" t="s">
        <v>72</v>
      </c>
    </row>
    <row r="151" spans="1:48" hidden="1" x14ac:dyDescent="0.2">
      <c r="A151" s="5"/>
      <c r="B151" s="8"/>
      <c r="C151" s="4"/>
      <c r="D151" s="10"/>
      <c r="E151" s="4"/>
      <c r="F151" s="4"/>
      <c r="G151" s="4"/>
      <c r="H151" s="4"/>
      <c r="I151" s="4"/>
      <c r="J151" s="4"/>
      <c r="K151" s="4"/>
      <c r="L151" s="10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14"/>
      <c r="AJ151" s="14"/>
      <c r="AK151" s="14"/>
      <c r="AL151" s="14"/>
      <c r="AM151" s="14"/>
      <c r="AN151" s="14"/>
      <c r="AO151" s="10"/>
      <c r="AP151" s="4"/>
      <c r="AQ151" s="10"/>
      <c r="AR151" s="4"/>
      <c r="AS151" s="4"/>
      <c r="AT151" s="4"/>
      <c r="AU151" s="4"/>
      <c r="AV151" s="4"/>
    </row>
    <row r="152" spans="1:48" ht="16" hidden="1" x14ac:dyDescent="0.2">
      <c r="A152" s="5" t="s">
        <v>543</v>
      </c>
      <c r="B152" s="9" t="s">
        <v>544</v>
      </c>
      <c r="C152" s="4"/>
      <c r="D152" s="10"/>
      <c r="E152" s="4"/>
      <c r="F152" s="4"/>
      <c r="G152" s="4"/>
      <c r="H152" s="4"/>
      <c r="I152" s="4"/>
      <c r="J152" s="4"/>
      <c r="K152" s="4"/>
      <c r="L152" s="10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14"/>
      <c r="AJ152" s="14"/>
      <c r="AK152" s="14"/>
      <c r="AL152" s="14"/>
      <c r="AM152" s="14"/>
      <c r="AN152" s="14"/>
      <c r="AO152" s="10"/>
      <c r="AP152" s="4"/>
      <c r="AQ152" s="10"/>
      <c r="AR152" s="4"/>
      <c r="AS152" s="4"/>
      <c r="AT152" s="4"/>
      <c r="AU152" s="4"/>
      <c r="AV152" s="4"/>
    </row>
    <row r="153" spans="1:48" ht="16" hidden="1" x14ac:dyDescent="0.2">
      <c r="A153" s="5" t="s">
        <v>545</v>
      </c>
      <c r="B153" s="8" t="s">
        <v>546</v>
      </c>
      <c r="C153" s="4"/>
      <c r="D153" s="10"/>
      <c r="E153" s="4"/>
      <c r="F153" s="4"/>
      <c r="G153" s="4"/>
      <c r="H153" s="4"/>
      <c r="I153" s="4"/>
      <c r="J153" s="4"/>
      <c r="K153" s="4"/>
      <c r="L153" s="10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4"/>
      <c r="AJ153" s="14"/>
      <c r="AK153" s="14"/>
      <c r="AL153" s="14"/>
      <c r="AM153" s="14"/>
      <c r="AN153" s="14"/>
      <c r="AO153" s="10"/>
      <c r="AP153" s="4"/>
      <c r="AQ153" s="10"/>
      <c r="AR153" s="4"/>
      <c r="AS153" s="4"/>
      <c r="AT153" s="4"/>
      <c r="AU153" s="4"/>
      <c r="AV153" s="4"/>
    </row>
    <row r="154" spans="1:48" ht="16" hidden="1" x14ac:dyDescent="0.2">
      <c r="A154" s="5"/>
      <c r="B154" s="7" t="s">
        <v>547</v>
      </c>
      <c r="C154" s="86" t="s">
        <v>72</v>
      </c>
      <c r="D154" s="86" t="s">
        <v>72</v>
      </c>
      <c r="E154" s="86" t="s">
        <v>72</v>
      </c>
      <c r="F154" s="86" t="s">
        <v>72</v>
      </c>
      <c r="G154" s="86" t="s">
        <v>72</v>
      </c>
      <c r="H154" s="86" t="s">
        <v>72</v>
      </c>
      <c r="I154" s="86" t="s">
        <v>72</v>
      </c>
      <c r="J154" s="86" t="s">
        <v>72</v>
      </c>
      <c r="K154" s="86" t="s">
        <v>72</v>
      </c>
      <c r="L154" s="86" t="s">
        <v>72</v>
      </c>
      <c r="M154" s="86" t="s">
        <v>72</v>
      </c>
      <c r="N154" s="86" t="s">
        <v>72</v>
      </c>
      <c r="O154" s="86" t="s">
        <v>72</v>
      </c>
      <c r="P154" s="86" t="s">
        <v>72</v>
      </c>
      <c r="Q154" s="86" t="s">
        <v>72</v>
      </c>
      <c r="R154" s="86" t="s">
        <v>72</v>
      </c>
      <c r="S154" s="86" t="s">
        <v>72</v>
      </c>
      <c r="T154" s="86" t="s">
        <v>72</v>
      </c>
      <c r="U154" s="86" t="s">
        <v>72</v>
      </c>
      <c r="V154" s="86" t="s">
        <v>72</v>
      </c>
      <c r="W154" s="86" t="s">
        <v>72</v>
      </c>
      <c r="X154" s="86" t="s">
        <v>72</v>
      </c>
      <c r="Y154" s="86" t="s">
        <v>72</v>
      </c>
      <c r="Z154" s="86" t="s">
        <v>72</v>
      </c>
      <c r="AA154" s="86" t="s">
        <v>72</v>
      </c>
      <c r="AB154" s="86" t="s">
        <v>72</v>
      </c>
      <c r="AC154" s="86" t="s">
        <v>72</v>
      </c>
      <c r="AD154" s="86" t="s">
        <v>72</v>
      </c>
      <c r="AE154" s="86" t="s">
        <v>72</v>
      </c>
      <c r="AF154" s="86" t="s">
        <v>72</v>
      </c>
      <c r="AG154" s="86" t="s">
        <v>72</v>
      </c>
      <c r="AH154" s="86" t="s">
        <v>72</v>
      </c>
      <c r="AI154" s="132" t="s">
        <v>72</v>
      </c>
      <c r="AJ154" s="132" t="s">
        <v>72</v>
      </c>
      <c r="AK154" s="132" t="s">
        <v>72</v>
      </c>
      <c r="AL154" s="132" t="s">
        <v>72</v>
      </c>
      <c r="AM154" s="132" t="s">
        <v>72</v>
      </c>
      <c r="AN154" s="132" t="s">
        <v>72</v>
      </c>
      <c r="AO154" s="86" t="s">
        <v>72</v>
      </c>
      <c r="AP154" s="86" t="s">
        <v>72</v>
      </c>
      <c r="AQ154" s="86" t="s">
        <v>72</v>
      </c>
      <c r="AR154" s="86" t="s">
        <v>72</v>
      </c>
      <c r="AS154" s="86" t="s">
        <v>72</v>
      </c>
      <c r="AT154" s="86" t="s">
        <v>72</v>
      </c>
      <c r="AU154" s="86" t="s">
        <v>72</v>
      </c>
      <c r="AV154" s="86" t="s">
        <v>72</v>
      </c>
    </row>
    <row r="155" spans="1:48" hidden="1" x14ac:dyDescent="0.2">
      <c r="A155" s="5"/>
      <c r="B155" s="8"/>
      <c r="C155" s="7"/>
      <c r="D155" s="119"/>
      <c r="E155" s="7"/>
      <c r="F155" s="7"/>
      <c r="G155" s="7"/>
      <c r="H155" s="7"/>
      <c r="I155" s="7"/>
      <c r="J155" s="86"/>
      <c r="K155" s="86"/>
      <c r="L155" s="86"/>
      <c r="M155" s="86"/>
      <c r="N155" s="86"/>
      <c r="O155" s="86"/>
      <c r="P155" s="86"/>
      <c r="Q155" s="86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13"/>
      <c r="AJ155" s="13"/>
      <c r="AK155" s="13"/>
      <c r="AL155" s="13"/>
      <c r="AM155" s="13"/>
      <c r="AN155" s="13"/>
      <c r="AO155" s="119"/>
      <c r="AP155" s="7"/>
      <c r="AQ155" s="119"/>
      <c r="AR155" s="7"/>
      <c r="AS155" s="7"/>
      <c r="AT155" s="7"/>
      <c r="AU155" s="7"/>
      <c r="AV155" s="7"/>
    </row>
    <row r="156" spans="1:48" ht="16" hidden="1" x14ac:dyDescent="0.2">
      <c r="A156" s="5" t="s">
        <v>548</v>
      </c>
      <c r="B156" s="8" t="s">
        <v>549</v>
      </c>
      <c r="C156" s="7"/>
      <c r="D156" s="119"/>
      <c r="E156" s="7"/>
      <c r="F156" s="7"/>
      <c r="G156" s="7"/>
      <c r="H156" s="7"/>
      <c r="I156" s="7"/>
      <c r="J156" s="7"/>
      <c r="K156" s="7"/>
      <c r="L156" s="119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13"/>
      <c r="AJ156" s="13"/>
      <c r="AK156" s="13"/>
      <c r="AL156" s="13"/>
      <c r="AM156" s="13"/>
      <c r="AN156" s="13"/>
      <c r="AO156" s="119"/>
      <c r="AP156" s="7"/>
      <c r="AQ156" s="119"/>
      <c r="AR156" s="7"/>
      <c r="AS156" s="7"/>
      <c r="AT156" s="7"/>
      <c r="AU156" s="7"/>
      <c r="AV156" s="7"/>
    </row>
    <row r="157" spans="1:48" ht="16" hidden="1" x14ac:dyDescent="0.2">
      <c r="A157" s="5"/>
      <c r="B157" s="7" t="s">
        <v>547</v>
      </c>
      <c r="C157" s="86" t="s">
        <v>72</v>
      </c>
      <c r="D157" s="86" t="s">
        <v>72</v>
      </c>
      <c r="E157" s="86" t="s">
        <v>72</v>
      </c>
      <c r="F157" s="86" t="s">
        <v>72</v>
      </c>
      <c r="G157" s="86" t="s">
        <v>72</v>
      </c>
      <c r="H157" s="86" t="s">
        <v>72</v>
      </c>
      <c r="I157" s="86" t="s">
        <v>72</v>
      </c>
      <c r="J157" s="86" t="s">
        <v>72</v>
      </c>
      <c r="K157" s="86" t="s">
        <v>72</v>
      </c>
      <c r="L157" s="86" t="s">
        <v>72</v>
      </c>
      <c r="M157" s="86" t="s">
        <v>72</v>
      </c>
      <c r="N157" s="86" t="s">
        <v>72</v>
      </c>
      <c r="O157" s="86" t="s">
        <v>72</v>
      </c>
      <c r="P157" s="86" t="s">
        <v>72</v>
      </c>
      <c r="Q157" s="86" t="s">
        <v>72</v>
      </c>
      <c r="R157" s="86" t="s">
        <v>72</v>
      </c>
      <c r="S157" s="86" t="s">
        <v>72</v>
      </c>
      <c r="T157" s="86" t="s">
        <v>72</v>
      </c>
      <c r="U157" s="86" t="s">
        <v>72</v>
      </c>
      <c r="V157" s="86" t="s">
        <v>72</v>
      </c>
      <c r="W157" s="86" t="s">
        <v>72</v>
      </c>
      <c r="X157" s="86" t="s">
        <v>72</v>
      </c>
      <c r="Y157" s="86" t="s">
        <v>72</v>
      </c>
      <c r="Z157" s="86" t="s">
        <v>72</v>
      </c>
      <c r="AA157" s="86" t="s">
        <v>72</v>
      </c>
      <c r="AB157" s="86" t="s">
        <v>72</v>
      </c>
      <c r="AC157" s="86" t="s">
        <v>72</v>
      </c>
      <c r="AD157" s="86" t="s">
        <v>72</v>
      </c>
      <c r="AE157" s="86" t="s">
        <v>72</v>
      </c>
      <c r="AF157" s="86" t="s">
        <v>72</v>
      </c>
      <c r="AG157" s="86" t="s">
        <v>72</v>
      </c>
      <c r="AH157" s="86" t="s">
        <v>72</v>
      </c>
      <c r="AI157" s="132" t="s">
        <v>72</v>
      </c>
      <c r="AJ157" s="132" t="s">
        <v>72</v>
      </c>
      <c r="AK157" s="132" t="s">
        <v>72</v>
      </c>
      <c r="AL157" s="132" t="s">
        <v>72</v>
      </c>
      <c r="AM157" s="132" t="s">
        <v>72</v>
      </c>
      <c r="AN157" s="132" t="s">
        <v>72</v>
      </c>
      <c r="AO157" s="86" t="s">
        <v>72</v>
      </c>
      <c r="AP157" s="86" t="s">
        <v>72</v>
      </c>
      <c r="AQ157" s="86" t="s">
        <v>72</v>
      </c>
      <c r="AR157" s="86" t="s">
        <v>72</v>
      </c>
      <c r="AS157" s="86" t="s">
        <v>72</v>
      </c>
      <c r="AT157" s="86" t="s">
        <v>72</v>
      </c>
      <c r="AU157" s="86" t="s">
        <v>72</v>
      </c>
      <c r="AV157" s="86" t="s">
        <v>72</v>
      </c>
    </row>
    <row r="158" spans="1:48" hidden="1" x14ac:dyDescent="0.2">
      <c r="A158" s="5"/>
      <c r="B158" s="8"/>
      <c r="C158" s="8"/>
      <c r="D158" s="123"/>
      <c r="E158" s="8"/>
      <c r="F158" s="8"/>
      <c r="G158" s="8"/>
      <c r="H158" s="8"/>
      <c r="I158" s="8"/>
      <c r="J158" s="8"/>
      <c r="K158" s="8"/>
      <c r="L158" s="123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133"/>
      <c r="AJ158" s="133"/>
      <c r="AK158" s="133"/>
      <c r="AL158" s="133"/>
      <c r="AM158" s="133"/>
      <c r="AN158" s="133"/>
      <c r="AO158" s="123"/>
      <c r="AP158" s="8"/>
      <c r="AQ158" s="123"/>
      <c r="AR158" s="8"/>
      <c r="AS158" s="8"/>
      <c r="AT158" s="8"/>
      <c r="AU158" s="8"/>
      <c r="AV158" s="8"/>
    </row>
    <row r="159" spans="1:48" ht="24" hidden="1" customHeight="1" x14ac:dyDescent="0.2">
      <c r="A159" s="5" t="s">
        <v>550</v>
      </c>
      <c r="B159" s="8" t="s">
        <v>551</v>
      </c>
      <c r="C159" s="8"/>
      <c r="D159" s="123"/>
      <c r="E159" s="8"/>
      <c r="F159" s="8"/>
      <c r="G159" s="8"/>
      <c r="H159" s="8"/>
      <c r="I159" s="8"/>
      <c r="J159" s="8"/>
      <c r="K159" s="8"/>
      <c r="L159" s="123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133"/>
      <c r="AJ159" s="133"/>
      <c r="AK159" s="133"/>
      <c r="AL159" s="133"/>
      <c r="AM159" s="133"/>
      <c r="AN159" s="223">
        <f>SUM(AN160:AN160)</f>
        <v>0</v>
      </c>
      <c r="AO159" s="123"/>
      <c r="AP159" s="8"/>
      <c r="AQ159" s="123"/>
      <c r="AR159" s="8"/>
      <c r="AS159" s="8"/>
      <c r="AT159" s="8"/>
      <c r="AU159" s="8"/>
      <c r="AV159" s="8"/>
    </row>
    <row r="160" spans="1:48" ht="16" hidden="1" x14ac:dyDescent="0.2">
      <c r="A160" s="5"/>
      <c r="B160" s="7" t="s">
        <v>547</v>
      </c>
      <c r="C160" s="22"/>
      <c r="D160" s="100"/>
      <c r="E160" s="100"/>
      <c r="F160" s="30"/>
      <c r="G160" s="140"/>
      <c r="H160" s="140"/>
      <c r="I160" s="140"/>
      <c r="J160" s="86"/>
      <c r="K160" s="86"/>
      <c r="L160" s="86"/>
      <c r="M160" s="86"/>
      <c r="N160" s="86"/>
      <c r="O160" s="86"/>
      <c r="P160" s="86"/>
      <c r="Q160" s="86"/>
      <c r="R160" s="159"/>
      <c r="S160" s="159"/>
      <c r="T160" s="4"/>
      <c r="U160" s="159"/>
      <c r="V160" s="159"/>
      <c r="W160" s="159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30"/>
      <c r="AJ160" s="30"/>
      <c r="AK160" s="14"/>
      <c r="AL160" s="14"/>
      <c r="AM160" s="14"/>
      <c r="AN160" s="53"/>
      <c r="AO160" s="169"/>
      <c r="AP160" s="170"/>
      <c r="AQ160" s="169"/>
      <c r="AR160" s="159"/>
      <c r="AS160" s="170"/>
      <c r="AT160" s="22"/>
      <c r="AU160" s="8"/>
      <c r="AV160" s="8"/>
    </row>
    <row r="161" spans="1:48" hidden="1" x14ac:dyDescent="0.2">
      <c r="A161" s="5"/>
      <c r="B161" s="7"/>
      <c r="C161" s="114"/>
      <c r="D161" s="115"/>
      <c r="E161" s="64"/>
      <c r="F161" s="113"/>
      <c r="G161" s="140"/>
      <c r="H161" s="140"/>
      <c r="I161" s="140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  <c r="AG161" s="86"/>
      <c r="AH161" s="86"/>
      <c r="AI161" s="132"/>
      <c r="AJ161" s="132"/>
      <c r="AK161" s="132"/>
      <c r="AL161" s="132"/>
      <c r="AM161" s="132"/>
      <c r="AN161" s="132"/>
      <c r="AO161" s="86"/>
      <c r="AP161" s="86"/>
      <c r="AQ161" s="86"/>
      <c r="AR161" s="86"/>
      <c r="AS161" s="86"/>
      <c r="AT161" s="86"/>
      <c r="AU161" s="86"/>
      <c r="AV161" s="86"/>
    </row>
    <row r="162" spans="1:48" s="166" customFormat="1" ht="22.5" hidden="1" customHeight="1" x14ac:dyDescent="0.2">
      <c r="A162" s="5" t="s">
        <v>572</v>
      </c>
      <c r="B162" s="8" t="s">
        <v>573</v>
      </c>
      <c r="C162" s="67"/>
      <c r="D162" s="123"/>
      <c r="E162" s="67"/>
      <c r="F162" s="67"/>
      <c r="G162" s="67"/>
      <c r="H162" s="67"/>
      <c r="I162" s="67"/>
      <c r="J162" s="67"/>
      <c r="K162" s="67"/>
      <c r="L162" s="123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130"/>
      <c r="AJ162" s="130"/>
      <c r="AK162" s="130"/>
      <c r="AL162" s="130"/>
      <c r="AM162" s="130"/>
      <c r="AN162" s="224">
        <f>SUM(AN163:AN163)</f>
        <v>0</v>
      </c>
      <c r="AO162" s="123"/>
      <c r="AP162" s="67"/>
      <c r="AQ162" s="123"/>
      <c r="AR162" s="67"/>
      <c r="AS162" s="67"/>
      <c r="AT162" s="67"/>
      <c r="AU162" s="67"/>
      <c r="AV162" s="67"/>
    </row>
    <row r="163" spans="1:48" ht="16" hidden="1" x14ac:dyDescent="0.2">
      <c r="A163" s="5"/>
      <c r="B163" s="7" t="s">
        <v>547</v>
      </c>
      <c r="C163" s="22"/>
      <c r="D163" s="98"/>
      <c r="E163" s="98"/>
      <c r="F163" s="98"/>
      <c r="G163" s="140"/>
      <c r="H163" s="140"/>
      <c r="I163" s="140"/>
      <c r="J163" s="86"/>
      <c r="K163" s="86"/>
      <c r="L163" s="86"/>
      <c r="M163" s="86"/>
      <c r="N163" s="86"/>
      <c r="O163" s="86"/>
      <c r="P163" s="86"/>
      <c r="Q163" s="86"/>
      <c r="R163" s="159"/>
      <c r="S163" s="98"/>
      <c r="T163" s="4"/>
      <c r="U163" s="159"/>
      <c r="V163" s="159"/>
      <c r="W163" s="159"/>
      <c r="X163" s="4"/>
      <c r="Y163" s="4"/>
      <c r="Z163" s="4"/>
      <c r="AA163" s="4"/>
      <c r="AB163" s="4"/>
      <c r="AC163" s="4"/>
      <c r="AD163" s="4"/>
      <c r="AE163" s="4"/>
      <c r="AF163" s="98"/>
      <c r="AG163" s="98"/>
      <c r="AH163" s="98"/>
      <c r="AI163" s="30"/>
      <c r="AJ163" s="30"/>
      <c r="AK163" s="14"/>
      <c r="AL163" s="14"/>
      <c r="AM163" s="14"/>
      <c r="AN163" s="53"/>
      <c r="AO163" s="168"/>
      <c r="AP163" s="170"/>
      <c r="AQ163" s="168"/>
      <c r="AR163" s="176"/>
      <c r="AS163" s="170"/>
      <c r="AT163" s="97"/>
      <c r="AU163" s="159"/>
      <c r="AV163" s="159"/>
    </row>
    <row r="164" spans="1:48" hidden="1" x14ac:dyDescent="0.2">
      <c r="A164" s="5"/>
      <c r="B164" s="7"/>
      <c r="C164" s="111"/>
      <c r="D164" s="66"/>
      <c r="E164" s="64"/>
      <c r="F164" s="113"/>
      <c r="G164" s="140"/>
      <c r="H164" s="140"/>
      <c r="I164" s="140"/>
      <c r="J164" s="86"/>
      <c r="K164" s="86"/>
      <c r="L164" s="86"/>
      <c r="M164" s="86"/>
      <c r="N164" s="86"/>
      <c r="O164" s="86"/>
      <c r="P164" s="86"/>
      <c r="Q164" s="86"/>
      <c r="R164" s="159"/>
      <c r="S164" s="51"/>
      <c r="T164" s="4"/>
      <c r="U164" s="159"/>
      <c r="V164" s="159"/>
      <c r="W164" s="159"/>
      <c r="X164" s="4"/>
      <c r="Y164" s="4"/>
      <c r="Z164" s="4"/>
      <c r="AA164" s="4"/>
      <c r="AB164" s="4"/>
      <c r="AC164" s="4"/>
      <c r="AD164" s="4"/>
      <c r="AE164" s="4"/>
      <c r="AF164" s="159"/>
      <c r="AG164" s="159"/>
      <c r="AH164" s="159"/>
      <c r="AI164" s="30"/>
      <c r="AJ164" s="30"/>
      <c r="AK164" s="14"/>
      <c r="AL164" s="14"/>
      <c r="AM164" s="14"/>
      <c r="AN164" s="53"/>
      <c r="AO164" s="168"/>
      <c r="AP164" s="170"/>
      <c r="AQ164" s="168"/>
      <c r="AR164" s="176"/>
      <c r="AS164" s="170"/>
      <c r="AT164" s="25"/>
      <c r="AU164" s="159"/>
      <c r="AV164" s="159"/>
    </row>
    <row r="165" spans="1:48" hidden="1" x14ac:dyDescent="0.2">
      <c r="A165" s="5"/>
      <c r="B165" s="7"/>
      <c r="C165" s="7"/>
      <c r="D165" s="119"/>
      <c r="E165" s="7"/>
      <c r="F165" s="7"/>
      <c r="G165" s="7"/>
      <c r="H165" s="7"/>
      <c r="I165" s="7"/>
      <c r="J165" s="7"/>
      <c r="K165" s="7"/>
      <c r="L165" s="119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13"/>
      <c r="AJ165" s="13"/>
      <c r="AK165" s="13"/>
      <c r="AL165" s="13"/>
      <c r="AM165" s="13"/>
      <c r="AN165" s="13"/>
      <c r="AO165" s="169"/>
      <c r="AP165" s="159"/>
      <c r="AQ165" s="169"/>
      <c r="AR165" s="159"/>
      <c r="AS165" s="159"/>
      <c r="AT165" s="7"/>
      <c r="AU165" s="7"/>
      <c r="AV165" s="7"/>
    </row>
    <row r="166" spans="1:48" ht="16" hidden="1" x14ac:dyDescent="0.2">
      <c r="A166" s="5" t="s">
        <v>611</v>
      </c>
      <c r="B166" s="9" t="s">
        <v>612</v>
      </c>
      <c r="C166" s="7"/>
      <c r="D166" s="119"/>
      <c r="E166" s="7"/>
      <c r="F166" s="7"/>
      <c r="G166" s="7"/>
      <c r="H166" s="7"/>
      <c r="I166" s="7"/>
      <c r="J166" s="7"/>
      <c r="K166" s="7"/>
      <c r="L166" s="119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13"/>
      <c r="AJ166" s="13"/>
      <c r="AK166" s="13"/>
      <c r="AL166" s="13"/>
      <c r="AM166" s="13"/>
      <c r="AN166" s="13"/>
      <c r="AO166" s="119"/>
      <c r="AP166" s="7"/>
      <c r="AQ166" s="119"/>
      <c r="AR166" s="7"/>
      <c r="AS166" s="7"/>
      <c r="AT166" s="7"/>
      <c r="AU166" s="7"/>
      <c r="AV166" s="7"/>
    </row>
    <row r="167" spans="1:48" ht="16" hidden="1" x14ac:dyDescent="0.2">
      <c r="A167" s="5" t="s">
        <v>613</v>
      </c>
      <c r="B167" s="8" t="s">
        <v>614</v>
      </c>
      <c r="C167" s="7"/>
      <c r="D167" s="119"/>
      <c r="E167" s="7"/>
      <c r="F167" s="7"/>
      <c r="G167" s="7"/>
      <c r="H167" s="7"/>
      <c r="I167" s="7"/>
      <c r="J167" s="7"/>
      <c r="K167" s="7"/>
      <c r="L167" s="119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13"/>
      <c r="AJ167" s="13"/>
      <c r="AK167" s="13"/>
      <c r="AL167" s="13"/>
      <c r="AM167" s="13"/>
      <c r="AN167" s="134">
        <f>SUM(AN168)</f>
        <v>0</v>
      </c>
      <c r="AO167" s="119"/>
      <c r="AP167" s="7"/>
      <c r="AQ167" s="119"/>
      <c r="AR167" s="7"/>
      <c r="AS167" s="7"/>
      <c r="AT167" s="7"/>
      <c r="AU167" s="7"/>
      <c r="AV167" s="7"/>
    </row>
    <row r="168" spans="1:48" ht="16" hidden="1" x14ac:dyDescent="0.2">
      <c r="A168" s="5"/>
      <c r="B168" s="7" t="s">
        <v>615</v>
      </c>
      <c r="C168" s="116"/>
      <c r="D168" s="51"/>
      <c r="E168" s="65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7"/>
      <c r="Y168" s="117"/>
      <c r="Z168" s="7"/>
      <c r="AA168" s="7"/>
      <c r="AB168" s="7"/>
      <c r="AC168" s="7"/>
      <c r="AD168" s="7"/>
      <c r="AE168" s="86"/>
      <c r="AF168" s="86"/>
      <c r="AG168" s="86"/>
      <c r="AH168" s="86"/>
      <c r="AI168" s="30"/>
      <c r="AJ168" s="30"/>
      <c r="AK168" s="135"/>
      <c r="AL168" s="136"/>
      <c r="AM168" s="136"/>
      <c r="AN168" s="137"/>
      <c r="AO168" s="169"/>
      <c r="AP168" s="170"/>
      <c r="AQ168" s="169"/>
      <c r="AR168" s="159"/>
      <c r="AS168" s="159"/>
      <c r="AT168" s="159"/>
      <c r="AU168" s="170"/>
      <c r="AV168" s="170" t="s">
        <v>72</v>
      </c>
    </row>
    <row r="169" spans="1:48" hidden="1" x14ac:dyDescent="0.2">
      <c r="A169" s="5"/>
      <c r="B169" s="7"/>
      <c r="C169" s="7"/>
      <c r="D169" s="119"/>
      <c r="E169" s="7"/>
      <c r="F169" s="7"/>
      <c r="G169" s="7"/>
      <c r="H169" s="7"/>
      <c r="I169" s="7"/>
      <c r="J169" s="7"/>
      <c r="K169" s="7"/>
      <c r="L169" s="119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13"/>
      <c r="AJ169" s="13"/>
      <c r="AK169" s="13"/>
      <c r="AL169" s="13"/>
      <c r="AM169" s="13"/>
      <c r="AN169" s="13"/>
      <c r="AO169" s="119"/>
      <c r="AP169" s="7"/>
      <c r="AQ169" s="119"/>
      <c r="AR169" s="7"/>
      <c r="AS169" s="7"/>
      <c r="AT169" s="7"/>
      <c r="AU169" s="7"/>
      <c r="AV169" s="7"/>
    </row>
    <row r="170" spans="1:48" ht="32" hidden="1" x14ac:dyDescent="0.2">
      <c r="A170" s="5" t="s">
        <v>619</v>
      </c>
      <c r="B170" s="8" t="s">
        <v>620</v>
      </c>
      <c r="C170" s="7"/>
      <c r="D170" s="119"/>
      <c r="E170" s="7"/>
      <c r="F170" s="7"/>
      <c r="G170" s="7"/>
      <c r="H170" s="7"/>
      <c r="I170" s="7"/>
      <c r="J170" s="7"/>
      <c r="K170" s="7"/>
      <c r="L170" s="119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13"/>
      <c r="AJ170" s="13"/>
      <c r="AK170" s="13"/>
      <c r="AL170" s="13"/>
      <c r="AM170" s="13"/>
      <c r="AN170" s="13"/>
      <c r="AO170" s="119"/>
      <c r="AP170" s="7"/>
      <c r="AQ170" s="119"/>
      <c r="AR170" s="7"/>
      <c r="AS170" s="7"/>
      <c r="AT170" s="7"/>
      <c r="AU170" s="7"/>
      <c r="AV170" s="7"/>
    </row>
    <row r="171" spans="1:48" ht="16" hidden="1" x14ac:dyDescent="0.2">
      <c r="A171" s="5"/>
      <c r="B171" s="7" t="s">
        <v>615</v>
      </c>
      <c r="C171" s="86" t="s">
        <v>72</v>
      </c>
      <c r="D171" s="86" t="s">
        <v>72</v>
      </c>
      <c r="E171" s="86" t="s">
        <v>72</v>
      </c>
      <c r="F171" s="86" t="s">
        <v>72</v>
      </c>
      <c r="G171" s="86" t="s">
        <v>72</v>
      </c>
      <c r="H171" s="86" t="s">
        <v>72</v>
      </c>
      <c r="I171" s="86" t="s">
        <v>72</v>
      </c>
      <c r="J171" s="86" t="s">
        <v>72</v>
      </c>
      <c r="K171" s="86" t="s">
        <v>72</v>
      </c>
      <c r="L171" s="86" t="s">
        <v>72</v>
      </c>
      <c r="M171" s="86" t="s">
        <v>72</v>
      </c>
      <c r="N171" s="86" t="s">
        <v>72</v>
      </c>
      <c r="O171" s="86" t="s">
        <v>72</v>
      </c>
      <c r="P171" s="86" t="s">
        <v>72</v>
      </c>
      <c r="Q171" s="86" t="s">
        <v>72</v>
      </c>
      <c r="R171" s="86" t="s">
        <v>72</v>
      </c>
      <c r="S171" s="86" t="s">
        <v>72</v>
      </c>
      <c r="T171" s="86" t="s">
        <v>72</v>
      </c>
      <c r="U171" s="86" t="s">
        <v>72</v>
      </c>
      <c r="V171" s="86" t="s">
        <v>72</v>
      </c>
      <c r="W171" s="86" t="s">
        <v>72</v>
      </c>
      <c r="X171" s="86" t="s">
        <v>72</v>
      </c>
      <c r="Y171" s="86" t="s">
        <v>72</v>
      </c>
      <c r="Z171" s="86" t="s">
        <v>72</v>
      </c>
      <c r="AA171" s="86" t="s">
        <v>72</v>
      </c>
      <c r="AB171" s="86" t="s">
        <v>72</v>
      </c>
      <c r="AC171" s="86" t="s">
        <v>72</v>
      </c>
      <c r="AD171" s="86" t="s">
        <v>72</v>
      </c>
      <c r="AE171" s="86" t="s">
        <v>72</v>
      </c>
      <c r="AF171" s="86" t="s">
        <v>72</v>
      </c>
      <c r="AG171" s="86" t="s">
        <v>72</v>
      </c>
      <c r="AH171" s="86" t="s">
        <v>72</v>
      </c>
      <c r="AI171" s="132" t="s">
        <v>72</v>
      </c>
      <c r="AJ171" s="132" t="s">
        <v>72</v>
      </c>
      <c r="AK171" s="132" t="s">
        <v>72</v>
      </c>
      <c r="AL171" s="132" t="s">
        <v>72</v>
      </c>
      <c r="AM171" s="132" t="s">
        <v>72</v>
      </c>
      <c r="AN171" s="132" t="s">
        <v>72</v>
      </c>
      <c r="AO171" s="86" t="s">
        <v>72</v>
      </c>
      <c r="AP171" s="86" t="s">
        <v>72</v>
      </c>
      <c r="AQ171" s="86" t="s">
        <v>72</v>
      </c>
      <c r="AR171" s="86" t="s">
        <v>72</v>
      </c>
      <c r="AS171" s="86" t="s">
        <v>72</v>
      </c>
      <c r="AT171" s="86" t="s">
        <v>72</v>
      </c>
      <c r="AU171" s="86" t="s">
        <v>72</v>
      </c>
      <c r="AV171" s="86" t="s">
        <v>72</v>
      </c>
    </row>
    <row r="172" spans="1:48" hidden="1" x14ac:dyDescent="0.2">
      <c r="A172" s="5"/>
      <c r="B172" s="8"/>
      <c r="C172" s="8"/>
      <c r="D172" s="123"/>
      <c r="E172" s="8"/>
      <c r="F172" s="8"/>
      <c r="G172" s="8"/>
      <c r="H172" s="8"/>
      <c r="I172" s="8"/>
      <c r="J172" s="8"/>
      <c r="K172" s="8"/>
      <c r="L172" s="123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133"/>
      <c r="AJ172" s="133"/>
      <c r="AK172" s="133"/>
      <c r="AL172" s="133"/>
      <c r="AM172" s="133"/>
      <c r="AN172" s="133"/>
      <c r="AO172" s="123"/>
      <c r="AP172" s="8"/>
      <c r="AQ172" s="123"/>
      <c r="AR172" s="8"/>
      <c r="AS172" s="8"/>
      <c r="AT172" s="8"/>
      <c r="AU172" s="8"/>
      <c r="AV172" s="8"/>
    </row>
    <row r="173" spans="1:48" ht="32" hidden="1" x14ac:dyDescent="0.2">
      <c r="A173" s="5" t="s">
        <v>621</v>
      </c>
      <c r="B173" s="8" t="s">
        <v>622</v>
      </c>
      <c r="C173" s="7"/>
      <c r="D173" s="119"/>
      <c r="E173" s="7"/>
      <c r="F173" s="7"/>
      <c r="G173" s="7"/>
      <c r="H173" s="7"/>
      <c r="I173" s="7"/>
      <c r="J173" s="7"/>
      <c r="K173" s="7"/>
      <c r="L173" s="119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13"/>
      <c r="AJ173" s="13"/>
      <c r="AK173" s="13"/>
      <c r="AL173" s="13"/>
      <c r="AM173" s="13"/>
      <c r="AN173" s="13"/>
      <c r="AO173" s="119"/>
      <c r="AP173" s="7"/>
      <c r="AQ173" s="119"/>
      <c r="AR173" s="7"/>
      <c r="AS173" s="7"/>
      <c r="AT173" s="7"/>
      <c r="AU173" s="7"/>
      <c r="AV173" s="7"/>
    </row>
    <row r="174" spans="1:48" ht="16" hidden="1" x14ac:dyDescent="0.2">
      <c r="A174" s="5"/>
      <c r="B174" s="7" t="s">
        <v>615</v>
      </c>
      <c r="C174" s="86" t="s">
        <v>72</v>
      </c>
      <c r="D174" s="86" t="s">
        <v>72</v>
      </c>
      <c r="E174" s="86" t="s">
        <v>72</v>
      </c>
      <c r="F174" s="86" t="s">
        <v>72</v>
      </c>
      <c r="G174" s="86" t="s">
        <v>72</v>
      </c>
      <c r="H174" s="86" t="s">
        <v>72</v>
      </c>
      <c r="I174" s="86" t="s">
        <v>72</v>
      </c>
      <c r="J174" s="86" t="s">
        <v>72</v>
      </c>
      <c r="K174" s="86" t="s">
        <v>72</v>
      </c>
      <c r="L174" s="86" t="s">
        <v>72</v>
      </c>
      <c r="M174" s="86" t="s">
        <v>72</v>
      </c>
      <c r="N174" s="86" t="s">
        <v>72</v>
      </c>
      <c r="O174" s="86" t="s">
        <v>72</v>
      </c>
      <c r="P174" s="86" t="s">
        <v>72</v>
      </c>
      <c r="Q174" s="86" t="s">
        <v>72</v>
      </c>
      <c r="R174" s="86" t="s">
        <v>72</v>
      </c>
      <c r="S174" s="86" t="s">
        <v>72</v>
      </c>
      <c r="T174" s="86" t="s">
        <v>72</v>
      </c>
      <c r="U174" s="86" t="s">
        <v>72</v>
      </c>
      <c r="V174" s="86" t="s">
        <v>72</v>
      </c>
      <c r="W174" s="86" t="s">
        <v>72</v>
      </c>
      <c r="X174" s="86" t="s">
        <v>72</v>
      </c>
      <c r="Y174" s="86" t="s">
        <v>72</v>
      </c>
      <c r="Z174" s="86" t="s">
        <v>72</v>
      </c>
      <c r="AA174" s="86" t="s">
        <v>72</v>
      </c>
      <c r="AB174" s="86" t="s">
        <v>72</v>
      </c>
      <c r="AC174" s="86" t="s">
        <v>72</v>
      </c>
      <c r="AD174" s="86" t="s">
        <v>72</v>
      </c>
      <c r="AE174" s="86" t="s">
        <v>72</v>
      </c>
      <c r="AF174" s="86" t="s">
        <v>72</v>
      </c>
      <c r="AG174" s="86" t="s">
        <v>72</v>
      </c>
      <c r="AH174" s="86" t="s">
        <v>72</v>
      </c>
      <c r="AI174" s="132" t="s">
        <v>72</v>
      </c>
      <c r="AJ174" s="132" t="s">
        <v>72</v>
      </c>
      <c r="AK174" s="132" t="s">
        <v>72</v>
      </c>
      <c r="AL174" s="132" t="s">
        <v>72</v>
      </c>
      <c r="AM174" s="132" t="s">
        <v>72</v>
      </c>
      <c r="AN174" s="132" t="s">
        <v>72</v>
      </c>
      <c r="AO174" s="86" t="s">
        <v>72</v>
      </c>
      <c r="AP174" s="86" t="s">
        <v>72</v>
      </c>
      <c r="AQ174" s="86" t="s">
        <v>72</v>
      </c>
      <c r="AR174" s="86" t="s">
        <v>72</v>
      </c>
      <c r="AS174" s="86" t="s">
        <v>72</v>
      </c>
      <c r="AT174" s="86" t="s">
        <v>72</v>
      </c>
      <c r="AU174" s="86" t="s">
        <v>72</v>
      </c>
      <c r="AV174" s="86" t="s">
        <v>72</v>
      </c>
    </row>
    <row r="175" spans="1:48" hidden="1" x14ac:dyDescent="0.2">
      <c r="A175" s="5"/>
      <c r="B175" s="8"/>
      <c r="C175" s="4"/>
      <c r="D175" s="10"/>
      <c r="E175" s="4"/>
      <c r="F175" s="4"/>
      <c r="G175" s="4"/>
      <c r="H175" s="4"/>
      <c r="I175" s="4"/>
      <c r="J175" s="4"/>
      <c r="K175" s="4"/>
      <c r="L175" s="10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14"/>
      <c r="AJ175" s="14"/>
      <c r="AK175" s="14"/>
      <c r="AL175" s="14"/>
      <c r="AM175" s="14"/>
      <c r="AN175" s="14"/>
      <c r="AO175" s="10"/>
      <c r="AP175" s="4"/>
      <c r="AQ175" s="10"/>
      <c r="AR175" s="4"/>
      <c r="AS175" s="4"/>
      <c r="AT175" s="4"/>
      <c r="AU175" s="4"/>
      <c r="AV175" s="4"/>
    </row>
    <row r="176" spans="1:48" ht="16" hidden="1" x14ac:dyDescent="0.2">
      <c r="A176" s="5" t="s">
        <v>623</v>
      </c>
      <c r="B176" s="9" t="s">
        <v>624</v>
      </c>
      <c r="C176" s="4"/>
      <c r="D176" s="10"/>
      <c r="E176" s="4"/>
      <c r="F176" s="4"/>
      <c r="G176" s="4"/>
      <c r="H176" s="4"/>
      <c r="I176" s="4"/>
      <c r="J176" s="4"/>
      <c r="K176" s="4"/>
      <c r="L176" s="10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10"/>
      <c r="AP176" s="4"/>
      <c r="AQ176" s="10"/>
      <c r="AR176" s="4"/>
      <c r="AS176" s="4"/>
      <c r="AT176" s="4"/>
      <c r="AU176" s="4"/>
      <c r="AV176" s="4"/>
    </row>
    <row r="177" spans="1:48" ht="16" hidden="1" x14ac:dyDescent="0.2">
      <c r="A177" s="5" t="s">
        <v>625</v>
      </c>
      <c r="B177" s="8" t="s">
        <v>624</v>
      </c>
      <c r="C177" s="7"/>
      <c r="D177" s="119"/>
      <c r="E177" s="7"/>
      <c r="F177" s="7"/>
      <c r="G177" s="7"/>
      <c r="H177" s="7"/>
      <c r="I177" s="7"/>
      <c r="J177" s="7"/>
      <c r="K177" s="7"/>
      <c r="L177" s="119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119"/>
      <c r="AP177" s="7"/>
      <c r="AQ177" s="119"/>
      <c r="AR177" s="7"/>
      <c r="AS177" s="7"/>
      <c r="AT177" s="7"/>
      <c r="AU177" s="7"/>
      <c r="AV177" s="7"/>
    </row>
    <row r="178" spans="1:48" ht="16" hidden="1" x14ac:dyDescent="0.2">
      <c r="A178" s="5"/>
      <c r="B178" s="7" t="s">
        <v>626</v>
      </c>
      <c r="C178" s="86" t="s">
        <v>72</v>
      </c>
      <c r="D178" s="86" t="s">
        <v>72</v>
      </c>
      <c r="E178" s="86" t="s">
        <v>72</v>
      </c>
      <c r="F178" s="86" t="s">
        <v>72</v>
      </c>
      <c r="G178" s="86" t="s">
        <v>72</v>
      </c>
      <c r="H178" s="86" t="s">
        <v>72</v>
      </c>
      <c r="I178" s="86" t="s">
        <v>72</v>
      </c>
      <c r="J178" s="86" t="s">
        <v>72</v>
      </c>
      <c r="K178" s="86" t="s">
        <v>72</v>
      </c>
      <c r="L178" s="86" t="s">
        <v>72</v>
      </c>
      <c r="M178" s="86" t="s">
        <v>72</v>
      </c>
      <c r="N178" s="86" t="s">
        <v>72</v>
      </c>
      <c r="O178" s="86" t="s">
        <v>72</v>
      </c>
      <c r="P178" s="86" t="s">
        <v>72</v>
      </c>
      <c r="Q178" s="86" t="s">
        <v>72</v>
      </c>
      <c r="R178" s="86" t="s">
        <v>72</v>
      </c>
      <c r="S178" s="86" t="s">
        <v>72</v>
      </c>
      <c r="T178" s="86" t="s">
        <v>72</v>
      </c>
      <c r="U178" s="86" t="s">
        <v>72</v>
      </c>
      <c r="V178" s="86" t="s">
        <v>72</v>
      </c>
      <c r="W178" s="86" t="s">
        <v>72</v>
      </c>
      <c r="X178" s="86" t="s">
        <v>72</v>
      </c>
      <c r="Y178" s="86" t="s">
        <v>72</v>
      </c>
      <c r="Z178" s="86" t="s">
        <v>72</v>
      </c>
      <c r="AA178" s="86" t="s">
        <v>72</v>
      </c>
      <c r="AB178" s="86" t="s">
        <v>72</v>
      </c>
      <c r="AC178" s="86" t="s">
        <v>72</v>
      </c>
      <c r="AD178" s="86" t="s">
        <v>72</v>
      </c>
      <c r="AE178" s="86" t="s">
        <v>72</v>
      </c>
      <c r="AF178" s="86" t="s">
        <v>72</v>
      </c>
      <c r="AG178" s="86" t="s">
        <v>72</v>
      </c>
      <c r="AH178" s="86" t="s">
        <v>72</v>
      </c>
      <c r="AI178" s="86" t="s">
        <v>72</v>
      </c>
      <c r="AJ178" s="86" t="s">
        <v>72</v>
      </c>
      <c r="AK178" s="86" t="s">
        <v>72</v>
      </c>
      <c r="AL178" s="86" t="s">
        <v>72</v>
      </c>
      <c r="AM178" s="86" t="s">
        <v>72</v>
      </c>
      <c r="AN178" s="86" t="s">
        <v>72</v>
      </c>
      <c r="AO178" s="86" t="s">
        <v>72</v>
      </c>
      <c r="AP178" s="86" t="s">
        <v>72</v>
      </c>
      <c r="AQ178" s="86" t="s">
        <v>72</v>
      </c>
      <c r="AR178" s="86" t="s">
        <v>72</v>
      </c>
      <c r="AS178" s="86" t="s">
        <v>72</v>
      </c>
      <c r="AT178" s="86" t="s">
        <v>72</v>
      </c>
      <c r="AU178" s="86" t="s">
        <v>72</v>
      </c>
      <c r="AV178" s="86" t="s">
        <v>72</v>
      </c>
    </row>
    <row r="179" spans="1:48" x14ac:dyDescent="0.2">
      <c r="A179" s="5"/>
      <c r="B179" s="8"/>
      <c r="C179" s="4"/>
      <c r="D179" s="10"/>
      <c r="E179" s="4"/>
      <c r="F179" s="4"/>
      <c r="G179" s="4"/>
      <c r="H179" s="4"/>
      <c r="I179" s="4"/>
      <c r="J179" s="4"/>
      <c r="K179" s="4"/>
      <c r="L179" s="10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10"/>
      <c r="AP179" s="4"/>
      <c r="AQ179" s="10"/>
      <c r="AR179" s="4"/>
      <c r="AS179" s="4"/>
      <c r="AT179" s="4"/>
      <c r="AU179" s="4"/>
      <c r="AV179" s="4"/>
    </row>
    <row r="182" spans="1:48" x14ac:dyDescent="0.2">
      <c r="C182" s="1072" t="s">
        <v>627</v>
      </c>
      <c r="D182" s="1072"/>
      <c r="E182" s="1072"/>
      <c r="F182" s="1072"/>
      <c r="G182" s="1072"/>
      <c r="H182" s="1072"/>
      <c r="AL182" s="1072" t="s">
        <v>628</v>
      </c>
      <c r="AM182" s="1072"/>
      <c r="AN182" s="1072"/>
      <c r="AO182" s="1072"/>
      <c r="AP182" s="1072"/>
      <c r="AQ182" s="1072"/>
      <c r="AR182" s="1072"/>
    </row>
    <row r="183" spans="1:48" x14ac:dyDescent="0.2">
      <c r="C183" s="1072" t="s">
        <v>629</v>
      </c>
      <c r="D183" s="1072"/>
      <c r="E183" s="1072"/>
      <c r="F183" s="1072"/>
      <c r="G183" s="1072"/>
      <c r="H183" s="1072"/>
      <c r="AN183" s="227"/>
      <c r="AO183" s="227"/>
      <c r="AP183" s="227"/>
    </row>
    <row r="184" spans="1:48" x14ac:dyDescent="0.2">
      <c r="C184" s="1072" t="s">
        <v>630</v>
      </c>
      <c r="D184" s="1072"/>
      <c r="E184" s="1072"/>
      <c r="F184" s="1072"/>
      <c r="G184" s="1072"/>
      <c r="H184" s="1072"/>
      <c r="AN184" s="227"/>
      <c r="AO184" s="227"/>
      <c r="AP184" s="227"/>
    </row>
    <row r="185" spans="1:48" x14ac:dyDescent="0.2">
      <c r="C185" s="1082" t="s">
        <v>631</v>
      </c>
      <c r="D185" s="1082"/>
      <c r="E185" s="1082"/>
      <c r="F185" s="1082"/>
      <c r="G185" s="1082"/>
      <c r="H185" s="1082"/>
      <c r="AN185" s="1072" t="s">
        <v>632</v>
      </c>
      <c r="AO185" s="1072"/>
      <c r="AP185" s="1072"/>
    </row>
    <row r="186" spans="1:48" x14ac:dyDescent="0.2">
      <c r="C186" s="1082"/>
      <c r="D186" s="1082"/>
      <c r="E186" s="1082"/>
      <c r="F186" s="1082"/>
      <c r="G186" s="1082"/>
      <c r="H186" s="1082"/>
      <c r="AN186" s="17"/>
      <c r="AO186" s="227"/>
      <c r="AP186" s="17"/>
    </row>
    <row r="187" spans="1:48" x14ac:dyDescent="0.2">
      <c r="C187" s="1072"/>
      <c r="D187" s="1072"/>
      <c r="E187" s="1072"/>
      <c r="F187" s="1072"/>
      <c r="G187" s="1072"/>
      <c r="H187" s="1072"/>
      <c r="AN187" s="17"/>
      <c r="AO187" s="227"/>
      <c r="AP187" s="17"/>
    </row>
    <row r="188" spans="1:48" x14ac:dyDescent="0.2">
      <c r="C188" s="17"/>
      <c r="D188" s="227"/>
      <c r="E188" s="17"/>
      <c r="F188" s="17"/>
      <c r="G188" s="17"/>
      <c r="H188" s="17"/>
      <c r="AN188" s="17"/>
      <c r="AO188" s="227"/>
      <c r="AP188" s="17"/>
    </row>
    <row r="189" spans="1:48" x14ac:dyDescent="0.2">
      <c r="C189" s="17"/>
      <c r="D189" s="227"/>
      <c r="E189" s="17"/>
      <c r="F189" s="17"/>
      <c r="G189" s="17"/>
      <c r="H189" s="17"/>
      <c r="AN189" s="17"/>
      <c r="AO189" s="227"/>
      <c r="AP189" s="17"/>
    </row>
    <row r="190" spans="1:48" x14ac:dyDescent="0.2">
      <c r="C190" s="17"/>
      <c r="D190" s="227"/>
      <c r="E190" s="17"/>
      <c r="F190" s="17"/>
      <c r="G190" s="17"/>
      <c r="H190" s="17"/>
      <c r="AN190" s="17"/>
      <c r="AO190" s="227"/>
      <c r="AP190" s="17"/>
    </row>
    <row r="191" spans="1:48" x14ac:dyDescent="0.2">
      <c r="C191" s="1080" t="s">
        <v>633</v>
      </c>
      <c r="D191" s="1080"/>
      <c r="E191" s="1080"/>
      <c r="F191" s="1080"/>
      <c r="G191" s="1080"/>
      <c r="H191" s="1080"/>
      <c r="AN191" s="1080" t="s">
        <v>634</v>
      </c>
      <c r="AO191" s="1080"/>
      <c r="AP191" s="1080"/>
    </row>
    <row r="192" spans="1:48" x14ac:dyDescent="0.2">
      <c r="C192" s="1081" t="s">
        <v>635</v>
      </c>
      <c r="D192" s="1081"/>
      <c r="E192" s="1081"/>
      <c r="F192" s="1081"/>
      <c r="G192" s="1081"/>
      <c r="H192" s="1081"/>
      <c r="AN192" s="1072" t="s">
        <v>636</v>
      </c>
      <c r="AO192" s="1072"/>
      <c r="AP192" s="1072"/>
    </row>
  </sheetData>
  <mergeCells count="71">
    <mergeCell ref="A1:AV1"/>
    <mergeCell ref="A2:AV2"/>
    <mergeCell ref="A3:AV3"/>
    <mergeCell ref="A5:A7"/>
    <mergeCell ref="B5:B7"/>
    <mergeCell ref="C5:C7"/>
    <mergeCell ref="D5:D7"/>
    <mergeCell ref="E5:E7"/>
    <mergeCell ref="F5:I5"/>
    <mergeCell ref="J5:J7"/>
    <mergeCell ref="AG5:AG7"/>
    <mergeCell ref="AC6:AC7"/>
    <mergeCell ref="AD6:AD7"/>
    <mergeCell ref="K5:K7"/>
    <mergeCell ref="L5:L7"/>
    <mergeCell ref="M5:Q5"/>
    <mergeCell ref="R5:T5"/>
    <mergeCell ref="U5:V5"/>
    <mergeCell ref="W5:W7"/>
    <mergeCell ref="R6:R7"/>
    <mergeCell ref="S6:S7"/>
    <mergeCell ref="T6:T7"/>
    <mergeCell ref="U6:U7"/>
    <mergeCell ref="X5:Y5"/>
    <mergeCell ref="Z5:AB5"/>
    <mergeCell ref="AC5:AD5"/>
    <mergeCell ref="AE5:AE7"/>
    <mergeCell ref="AF5:AF7"/>
    <mergeCell ref="AH5:AH7"/>
    <mergeCell ref="AI5:AI7"/>
    <mergeCell ref="AJ5:AJ7"/>
    <mergeCell ref="AK5:AN5"/>
    <mergeCell ref="AO5:AO7"/>
    <mergeCell ref="AK6:AK7"/>
    <mergeCell ref="AL6:AL7"/>
    <mergeCell ref="AM6:AM7"/>
    <mergeCell ref="AN6:AN7"/>
    <mergeCell ref="C182:H182"/>
    <mergeCell ref="AL182:AR182"/>
    <mergeCell ref="V6:V7"/>
    <mergeCell ref="X6:X7"/>
    <mergeCell ref="Y6:Y7"/>
    <mergeCell ref="Z6:Z7"/>
    <mergeCell ref="AA6:AA7"/>
    <mergeCell ref="AB6:AB7"/>
    <mergeCell ref="F6:F7"/>
    <mergeCell ref="G6:H6"/>
    <mergeCell ref="I6:I7"/>
    <mergeCell ref="M6:M7"/>
    <mergeCell ref="N6:N7"/>
    <mergeCell ref="O6:O7"/>
    <mergeCell ref="P6:P7"/>
    <mergeCell ref="Q6:Q7"/>
    <mergeCell ref="AP6:AP7"/>
    <mergeCell ref="AQ6:AQ7"/>
    <mergeCell ref="AR6:AR7"/>
    <mergeCell ref="AT6:AT7"/>
    <mergeCell ref="AU6:AV6"/>
    <mergeCell ref="AS5:AS7"/>
    <mergeCell ref="AT5:AV5"/>
    <mergeCell ref="AP5:AR5"/>
    <mergeCell ref="C191:H191"/>
    <mergeCell ref="AN191:AP191"/>
    <mergeCell ref="C192:H192"/>
    <mergeCell ref="AN192:AP192"/>
    <mergeCell ref="C183:H183"/>
    <mergeCell ref="C184:H184"/>
    <mergeCell ref="C185:H185"/>
    <mergeCell ref="AN185:AP185"/>
    <mergeCell ref="C186:H186"/>
    <mergeCell ref="C187:H187"/>
  </mergeCells>
  <pageMargins left="0" right="0" top="0" bottom="0" header="0.31496062992125984" footer="0.31496062992125984"/>
  <pageSetup paperSize="256" scale="30" orientation="landscape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theme="3"/>
  </sheetPr>
  <dimension ref="A1:W623"/>
  <sheetViews>
    <sheetView view="pageBreakPreview" topLeftCell="A4" zoomScale="70" zoomScaleNormal="75" zoomScaleSheetLayoutView="70" workbookViewId="0">
      <pane xSplit="6" ySplit="7" topLeftCell="G453" activePane="bottomRight" state="frozen"/>
      <selection activeCell="A4" sqref="A4"/>
      <selection pane="topRight" activeCell="E4" sqref="E4"/>
      <selection pane="bottomLeft" activeCell="A12" sqref="A12"/>
      <selection pane="bottomRight" activeCell="M182" sqref="M182:M505"/>
    </sheetView>
  </sheetViews>
  <sheetFormatPr baseColWidth="10" defaultColWidth="9.1640625" defaultRowHeight="15" x14ac:dyDescent="0.2"/>
  <cols>
    <col min="1" max="1" width="6.5" style="167" customWidth="1"/>
    <col min="2" max="2" width="24" style="1" hidden="1" customWidth="1"/>
    <col min="3" max="3" width="26.5" style="1" customWidth="1"/>
    <col min="4" max="4" width="21.5" style="1" customWidth="1"/>
    <col min="5" max="5" width="26.5" style="1" customWidth="1"/>
    <col min="6" max="6" width="41.5" style="1" customWidth="1"/>
    <col min="7" max="12" width="15.5" style="1" customWidth="1"/>
    <col min="13" max="13" width="14.1640625" style="1" customWidth="1"/>
    <col min="14" max="14" width="15.83203125" style="890" customWidth="1"/>
    <col min="15" max="15" width="16.6640625" style="847" customWidth="1"/>
    <col min="16" max="16" width="22.6640625" style="1" customWidth="1"/>
    <col min="17" max="17" width="21.83203125" style="1" customWidth="1"/>
    <col min="18" max="18" width="9.1640625" style="1"/>
    <col min="19" max="19" width="15.5" style="1" customWidth="1"/>
    <col min="20" max="21" width="9.1640625" style="1"/>
    <col min="22" max="22" width="24.6640625" style="1" customWidth="1"/>
    <col min="23" max="23" width="26" style="1" customWidth="1"/>
    <col min="24" max="16384" width="9.1640625" style="1"/>
  </cols>
  <sheetData>
    <row r="1" spans="1:20" s="165" customFormat="1" ht="24" x14ac:dyDescent="0.3">
      <c r="A1" s="1132" t="s">
        <v>1020</v>
      </c>
      <c r="B1" s="1132"/>
      <c r="C1" s="1132"/>
      <c r="D1" s="1132"/>
      <c r="E1" s="1132"/>
      <c r="F1" s="1132"/>
      <c r="G1" s="1132"/>
      <c r="H1" s="1132"/>
      <c r="I1" s="1132"/>
      <c r="J1" s="1132"/>
      <c r="K1" s="1132"/>
      <c r="L1" s="1132"/>
      <c r="M1" s="1132"/>
      <c r="N1" s="1246"/>
      <c r="O1" s="1132"/>
      <c r="P1" s="1132"/>
      <c r="Q1" s="1132"/>
      <c r="R1" s="669"/>
      <c r="S1" s="669"/>
      <c r="T1" s="669"/>
    </row>
    <row r="2" spans="1:20" s="165" customFormat="1" ht="21" x14ac:dyDescent="0.25">
      <c r="A2" s="1132" t="s">
        <v>1018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246"/>
      <c r="O2" s="1132"/>
      <c r="P2" s="1132"/>
      <c r="Q2" s="1132"/>
      <c r="R2" s="670"/>
      <c r="S2" s="670"/>
      <c r="T2" s="670"/>
    </row>
    <row r="3" spans="1:20" s="165" customFormat="1" ht="21" x14ac:dyDescent="0.25">
      <c r="A3" s="1132" t="s">
        <v>631</v>
      </c>
      <c r="B3" s="1132"/>
      <c r="C3" s="1132"/>
      <c r="D3" s="1132"/>
      <c r="E3" s="1132"/>
      <c r="F3" s="1132"/>
      <c r="G3" s="1132"/>
      <c r="H3" s="1132"/>
      <c r="I3" s="1132"/>
      <c r="J3" s="1132"/>
      <c r="K3" s="1132"/>
      <c r="L3" s="1132"/>
      <c r="M3" s="1132"/>
      <c r="N3" s="1246"/>
      <c r="O3" s="1132"/>
      <c r="P3" s="1132"/>
      <c r="Q3" s="1132"/>
      <c r="R3" s="670"/>
      <c r="S3" s="670"/>
      <c r="T3" s="670"/>
    </row>
    <row r="4" spans="1:20" s="165" customFormat="1" ht="21" x14ac:dyDescent="0.25">
      <c r="A4" s="681"/>
      <c r="B4" s="681"/>
      <c r="C4" s="681"/>
      <c r="D4" s="997"/>
      <c r="E4" s="997"/>
      <c r="F4" s="681"/>
      <c r="G4" s="997"/>
      <c r="H4" s="997"/>
      <c r="I4" s="997"/>
      <c r="J4" s="997"/>
      <c r="K4" s="997"/>
      <c r="L4" s="997"/>
      <c r="M4" s="681"/>
      <c r="N4" s="1011"/>
      <c r="O4" s="997"/>
      <c r="P4" s="681"/>
      <c r="Q4" s="681"/>
      <c r="R4" s="670"/>
      <c r="S4" s="670"/>
      <c r="T4" s="670"/>
    </row>
    <row r="5" spans="1:20" s="165" customFormat="1" ht="26" x14ac:dyDescent="0.3">
      <c r="A5" s="347"/>
      <c r="B5" s="348"/>
      <c r="C5" s="349" t="s">
        <v>907</v>
      </c>
      <c r="D5" s="349"/>
      <c r="E5" s="349"/>
      <c r="F5" s="348"/>
      <c r="G5" s="348"/>
      <c r="H5" s="348"/>
      <c r="I5" s="348"/>
      <c r="J5" s="348"/>
      <c r="K5" s="348"/>
      <c r="L5" s="348"/>
      <c r="M5" s="348"/>
      <c r="N5" s="1012"/>
      <c r="O5" s="348"/>
      <c r="P5" s="348"/>
      <c r="Q5" s="348"/>
    </row>
    <row r="6" spans="1:20" s="165" customFormat="1" ht="16" thickBot="1" x14ac:dyDescent="0.25">
      <c r="A6" s="350"/>
      <c r="N6" s="1013"/>
      <c r="O6" s="350"/>
      <c r="P6" s="486"/>
    </row>
    <row r="7" spans="1:20" s="671" customFormat="1" ht="29.25" customHeight="1" thickTop="1" x14ac:dyDescent="0.2">
      <c r="A7" s="1200" t="s">
        <v>918</v>
      </c>
      <c r="B7" s="1135" t="s">
        <v>4</v>
      </c>
      <c r="C7" s="1202" t="s">
        <v>919</v>
      </c>
      <c r="D7" s="1202" t="s">
        <v>932</v>
      </c>
      <c r="E7" s="1202"/>
      <c r="F7" s="1202" t="s">
        <v>999</v>
      </c>
      <c r="G7" s="1202"/>
      <c r="H7" s="1202" t="s">
        <v>1007</v>
      </c>
      <c r="I7" s="1202"/>
      <c r="J7" s="1202"/>
      <c r="K7" s="1202" t="s">
        <v>1008</v>
      </c>
      <c r="L7" s="1202"/>
      <c r="M7" s="1204" t="s">
        <v>767</v>
      </c>
      <c r="N7" s="1157" t="s">
        <v>1006</v>
      </c>
      <c r="O7" s="1202" t="s">
        <v>980</v>
      </c>
      <c r="P7" s="1196" t="s">
        <v>958</v>
      </c>
      <c r="Q7" s="1206" t="s">
        <v>959</v>
      </c>
    </row>
    <row r="8" spans="1:20" s="672" customFormat="1" ht="24.75" customHeight="1" x14ac:dyDescent="0.2">
      <c r="A8" s="1201"/>
      <c r="B8" s="1136"/>
      <c r="C8" s="1203"/>
      <c r="D8" s="1002" t="s">
        <v>926</v>
      </c>
      <c r="E8" s="1002" t="s">
        <v>1591</v>
      </c>
      <c r="F8" s="1002" t="s">
        <v>1000</v>
      </c>
      <c r="G8" s="1002" t="s">
        <v>1001</v>
      </c>
      <c r="H8" s="1002" t="s">
        <v>1002</v>
      </c>
      <c r="I8" s="1002" t="s">
        <v>1003</v>
      </c>
      <c r="J8" s="1002" t="s">
        <v>956</v>
      </c>
      <c r="K8" s="1003" t="s">
        <v>1004</v>
      </c>
      <c r="L8" s="1003" t="s">
        <v>1005</v>
      </c>
      <c r="M8" s="1205"/>
      <c r="N8" s="1158"/>
      <c r="O8" s="1203"/>
      <c r="P8" s="1197"/>
      <c r="Q8" s="1207"/>
    </row>
    <row r="9" spans="1:20" s="672" customFormat="1" ht="21" customHeight="1" x14ac:dyDescent="0.2">
      <c r="A9" s="673">
        <v>1</v>
      </c>
      <c r="B9" s="674">
        <v>2</v>
      </c>
      <c r="C9" s="674">
        <v>2</v>
      </c>
      <c r="D9" s="674"/>
      <c r="E9" s="674"/>
      <c r="F9" s="674">
        <v>3</v>
      </c>
      <c r="G9" s="674"/>
      <c r="H9" s="674"/>
      <c r="I9" s="674"/>
      <c r="J9" s="674"/>
      <c r="K9" s="674"/>
      <c r="L9" s="674"/>
      <c r="M9" s="682">
        <v>5</v>
      </c>
      <c r="N9" s="674">
        <v>13</v>
      </c>
      <c r="O9" s="674"/>
      <c r="P9" s="674">
        <v>14</v>
      </c>
      <c r="Q9" s="675">
        <v>15</v>
      </c>
    </row>
    <row r="10" spans="1:20" s="656" customFormat="1" ht="14" hidden="1" x14ac:dyDescent="0.2">
      <c r="A10" s="567"/>
      <c r="B10" s="235"/>
      <c r="C10" s="83"/>
      <c r="D10" s="83"/>
      <c r="E10" s="83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569"/>
    </row>
    <row r="11" spans="1:20" s="656" customFormat="1" ht="29.25" hidden="1" customHeight="1" x14ac:dyDescent="0.2">
      <c r="A11" s="578"/>
      <c r="B11" s="568"/>
      <c r="C11" s="568"/>
      <c r="D11" s="568"/>
      <c r="E11" s="568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403">
        <f>SUM(P12:P89)</f>
        <v>28838500</v>
      </c>
      <c r="Q11" s="569"/>
      <c r="S11" s="657"/>
    </row>
    <row r="12" spans="1:20" s="656" customFormat="1" ht="26.25" hidden="1" customHeight="1" x14ac:dyDescent="0.2">
      <c r="A12" s="578"/>
      <c r="B12" s="568"/>
      <c r="C12" s="568"/>
      <c r="D12" s="568"/>
      <c r="E12" s="568"/>
      <c r="F12" s="257" t="s">
        <v>1150</v>
      </c>
      <c r="G12" s="257"/>
      <c r="H12" s="257"/>
      <c r="I12" s="257"/>
      <c r="J12" s="257"/>
      <c r="K12" s="257"/>
      <c r="L12" s="257"/>
      <c r="M12" s="257">
        <v>5</v>
      </c>
      <c r="N12" s="257">
        <v>2017</v>
      </c>
      <c r="O12" s="257"/>
      <c r="P12" s="403">
        <v>265000</v>
      </c>
      <c r="Q12" s="569"/>
      <c r="S12" s="657"/>
    </row>
    <row r="13" spans="1:20" s="656" customFormat="1" ht="27" hidden="1" customHeight="1" x14ac:dyDescent="0.2">
      <c r="A13" s="567"/>
      <c r="B13" s="235"/>
      <c r="C13" s="83"/>
      <c r="D13" s="83"/>
      <c r="E13" s="83"/>
      <c r="F13" s="235" t="s">
        <v>1151</v>
      </c>
      <c r="G13" s="235"/>
      <c r="H13" s="235"/>
      <c r="I13" s="235"/>
      <c r="J13" s="235"/>
      <c r="K13" s="235"/>
      <c r="L13" s="235"/>
      <c r="M13" s="88">
        <v>5</v>
      </c>
      <c r="N13" s="257">
        <v>2017</v>
      </c>
      <c r="O13" s="257"/>
      <c r="P13" s="259">
        <v>375000</v>
      </c>
      <c r="Q13" s="569"/>
      <c r="S13" s="657"/>
    </row>
    <row r="14" spans="1:20" s="656" customFormat="1" ht="27" hidden="1" customHeight="1" x14ac:dyDescent="0.2">
      <c r="A14" s="567"/>
      <c r="B14" s="235"/>
      <c r="C14" s="83"/>
      <c r="D14" s="83"/>
      <c r="E14" s="83"/>
      <c r="F14" s="235" t="s">
        <v>1152</v>
      </c>
      <c r="G14" s="235"/>
      <c r="H14" s="235"/>
      <c r="I14" s="235"/>
      <c r="J14" s="235"/>
      <c r="K14" s="235"/>
      <c r="L14" s="235"/>
      <c r="M14" s="88">
        <v>5</v>
      </c>
      <c r="N14" s="257">
        <v>2017</v>
      </c>
      <c r="O14" s="257"/>
      <c r="P14" s="96">
        <v>500000</v>
      </c>
      <c r="Q14" s="569"/>
      <c r="S14" s="657"/>
    </row>
    <row r="15" spans="1:20" s="656" customFormat="1" ht="11.25" hidden="1" customHeight="1" x14ac:dyDescent="0.2">
      <c r="A15" s="588"/>
      <c r="B15" s="384"/>
      <c r="C15" s="558"/>
      <c r="D15" s="558"/>
      <c r="E15" s="558"/>
      <c r="F15" s="384" t="s">
        <v>1153</v>
      </c>
      <c r="G15" s="384"/>
      <c r="H15" s="384"/>
      <c r="I15" s="384"/>
      <c r="J15" s="384"/>
      <c r="K15" s="384"/>
      <c r="L15" s="384"/>
      <c r="M15" s="384">
        <v>5</v>
      </c>
      <c r="N15" s="257">
        <v>2017</v>
      </c>
      <c r="O15" s="366"/>
      <c r="P15" s="692">
        <v>375000</v>
      </c>
      <c r="Q15" s="640"/>
      <c r="S15" s="657"/>
    </row>
    <row r="16" spans="1:20" s="656" customFormat="1" ht="26.25" hidden="1" customHeight="1" x14ac:dyDescent="0.2">
      <c r="A16" s="578"/>
      <c r="B16" s="568"/>
      <c r="C16" s="568"/>
      <c r="D16" s="568"/>
      <c r="E16" s="568"/>
      <c r="F16" s="235" t="s">
        <v>1154</v>
      </c>
      <c r="G16" s="235"/>
      <c r="H16" s="235"/>
      <c r="I16" s="235"/>
      <c r="J16" s="235"/>
      <c r="K16" s="235"/>
      <c r="L16" s="235"/>
      <c r="M16" s="235">
        <v>5</v>
      </c>
      <c r="N16" s="257">
        <v>2017</v>
      </c>
      <c r="O16" s="257"/>
      <c r="P16" s="693">
        <v>335000</v>
      </c>
      <c r="Q16" s="570"/>
      <c r="S16" s="657"/>
    </row>
    <row r="17" spans="1:22" s="656" customFormat="1" ht="9.75" hidden="1" customHeight="1" x14ac:dyDescent="0.2">
      <c r="A17" s="567"/>
      <c r="B17" s="235"/>
      <c r="C17" s="685"/>
      <c r="D17" s="1008"/>
      <c r="E17" s="1008"/>
      <c r="F17" s="235" t="s">
        <v>1155</v>
      </c>
      <c r="G17" s="235"/>
      <c r="H17" s="235"/>
      <c r="I17" s="235"/>
      <c r="J17" s="235"/>
      <c r="K17" s="235"/>
      <c r="L17" s="235"/>
      <c r="M17" s="235">
        <v>5</v>
      </c>
      <c r="N17" s="257">
        <v>2017</v>
      </c>
      <c r="O17" s="257"/>
      <c r="P17" s="694">
        <v>500000</v>
      </c>
      <c r="Q17" s="570"/>
      <c r="S17" s="657"/>
    </row>
    <row r="18" spans="1:22" s="672" customFormat="1" ht="33" hidden="1" customHeight="1" x14ac:dyDescent="0.2">
      <c r="A18" s="584"/>
      <c r="B18" s="585"/>
      <c r="C18" s="585"/>
      <c r="D18" s="585"/>
      <c r="E18" s="585"/>
      <c r="F18" s="585" t="s">
        <v>1156</v>
      </c>
      <c r="G18" s="585"/>
      <c r="H18" s="585"/>
      <c r="I18" s="585"/>
      <c r="J18" s="585"/>
      <c r="K18" s="585"/>
      <c r="L18" s="585"/>
      <c r="M18" s="585">
        <v>5</v>
      </c>
      <c r="N18" s="257">
        <v>2017</v>
      </c>
      <c r="O18" s="366"/>
      <c r="P18" s="695">
        <v>500000</v>
      </c>
      <c r="Q18" s="587"/>
      <c r="S18" s="676"/>
    </row>
    <row r="19" spans="1:22" s="656" customFormat="1" ht="9.75" hidden="1" customHeight="1" x14ac:dyDescent="0.2">
      <c r="A19" s="567"/>
      <c r="B19" s="235"/>
      <c r="C19" s="83"/>
      <c r="D19" s="83"/>
      <c r="E19" s="83"/>
      <c r="F19" s="271" t="s">
        <v>1157</v>
      </c>
      <c r="G19" s="271"/>
      <c r="H19" s="271"/>
      <c r="I19" s="271"/>
      <c r="J19" s="271"/>
      <c r="K19" s="271"/>
      <c r="L19" s="271"/>
      <c r="M19" s="83">
        <v>5</v>
      </c>
      <c r="N19" s="257">
        <v>2017</v>
      </c>
      <c r="O19" s="257"/>
      <c r="P19" s="268">
        <v>340000</v>
      </c>
      <c r="Q19" s="569"/>
      <c r="S19" s="657"/>
    </row>
    <row r="20" spans="1:22" s="672" customFormat="1" ht="33.75" hidden="1" customHeight="1" x14ac:dyDescent="0.2">
      <c r="A20" s="578"/>
      <c r="B20" s="568"/>
      <c r="C20" s="568"/>
      <c r="D20" s="568"/>
      <c r="E20" s="568"/>
      <c r="F20" s="568" t="s">
        <v>1158</v>
      </c>
      <c r="G20" s="568"/>
      <c r="H20" s="568"/>
      <c r="I20" s="568"/>
      <c r="J20" s="568"/>
      <c r="K20" s="568"/>
      <c r="L20" s="568"/>
      <c r="M20" s="568">
        <v>5</v>
      </c>
      <c r="N20" s="257">
        <v>2017</v>
      </c>
      <c r="O20" s="257"/>
      <c r="P20" s="696">
        <v>475000</v>
      </c>
      <c r="Q20" s="825"/>
      <c r="S20" s="676"/>
      <c r="V20" s="677"/>
    </row>
    <row r="21" spans="1:22" s="656" customFormat="1" ht="24.75" hidden="1" customHeight="1" x14ac:dyDescent="0.2">
      <c r="A21" s="567"/>
      <c r="B21" s="235"/>
      <c r="C21" s="83"/>
      <c r="D21" s="83"/>
      <c r="E21" s="83"/>
      <c r="F21" s="69" t="s">
        <v>1159</v>
      </c>
      <c r="G21" s="69"/>
      <c r="H21" s="69"/>
      <c r="I21" s="69"/>
      <c r="J21" s="69"/>
      <c r="K21" s="69"/>
      <c r="L21" s="69"/>
      <c r="M21" s="235">
        <v>5</v>
      </c>
      <c r="N21" s="257">
        <v>2017</v>
      </c>
      <c r="O21" s="257"/>
      <c r="P21" s="259">
        <v>143500</v>
      </c>
      <c r="Q21" s="569"/>
      <c r="S21" s="657"/>
    </row>
    <row r="22" spans="1:22" s="656" customFormat="1" ht="24.75" hidden="1" customHeight="1" x14ac:dyDescent="0.2">
      <c r="A22" s="567"/>
      <c r="B22" s="235"/>
      <c r="C22" s="83"/>
      <c r="D22" s="83"/>
      <c r="E22" s="83"/>
      <c r="F22" s="255" t="s">
        <v>1160</v>
      </c>
      <c r="G22" s="255"/>
      <c r="H22" s="255"/>
      <c r="I22" s="255"/>
      <c r="J22" s="255"/>
      <c r="K22" s="255"/>
      <c r="L22" s="255"/>
      <c r="M22" s="235">
        <v>5</v>
      </c>
      <c r="N22" s="257">
        <v>2017</v>
      </c>
      <c r="O22" s="257"/>
      <c r="P22" s="259">
        <v>300000</v>
      </c>
      <c r="Q22" s="569"/>
      <c r="S22" s="657"/>
    </row>
    <row r="23" spans="1:22" s="656" customFormat="1" ht="24.75" hidden="1" customHeight="1" x14ac:dyDescent="0.2">
      <c r="A23" s="567"/>
      <c r="B23" s="235"/>
      <c r="C23" s="83"/>
      <c r="D23" s="83"/>
      <c r="E23" s="83"/>
      <c r="F23" s="69" t="s">
        <v>1161</v>
      </c>
      <c r="G23" s="69"/>
      <c r="H23" s="69"/>
      <c r="I23" s="69"/>
      <c r="J23" s="69"/>
      <c r="K23" s="69"/>
      <c r="L23" s="69"/>
      <c r="M23" s="235">
        <v>5</v>
      </c>
      <c r="N23" s="257">
        <v>2017</v>
      </c>
      <c r="O23" s="257"/>
      <c r="P23" s="96">
        <v>450000</v>
      </c>
      <c r="Q23" s="569"/>
      <c r="S23" s="657"/>
    </row>
    <row r="24" spans="1:22" s="656" customFormat="1" ht="30" hidden="1" customHeight="1" x14ac:dyDescent="0.2">
      <c r="A24" s="567"/>
      <c r="B24" s="235"/>
      <c r="C24" s="83"/>
      <c r="D24" s="83"/>
      <c r="E24" s="83"/>
      <c r="F24" s="255" t="s">
        <v>1162</v>
      </c>
      <c r="G24" s="255"/>
      <c r="H24" s="255"/>
      <c r="I24" s="255"/>
      <c r="J24" s="255"/>
      <c r="K24" s="255"/>
      <c r="L24" s="255"/>
      <c r="M24" s="235">
        <v>5</v>
      </c>
      <c r="N24" s="257">
        <v>2017</v>
      </c>
      <c r="O24" s="257"/>
      <c r="P24" s="96">
        <v>475000</v>
      </c>
      <c r="Q24" s="569"/>
      <c r="S24" s="657"/>
    </row>
    <row r="25" spans="1:22" s="656" customFormat="1" ht="30" hidden="1" customHeight="1" x14ac:dyDescent="0.2">
      <c r="A25" s="567"/>
      <c r="B25" s="235"/>
      <c r="C25" s="83"/>
      <c r="D25" s="83"/>
      <c r="E25" s="83"/>
      <c r="F25" s="235" t="s">
        <v>1163</v>
      </c>
      <c r="G25" s="235"/>
      <c r="H25" s="235"/>
      <c r="I25" s="235"/>
      <c r="J25" s="235"/>
      <c r="K25" s="235"/>
      <c r="L25" s="235"/>
      <c r="M25" s="235">
        <v>5</v>
      </c>
      <c r="N25" s="257">
        <v>2017</v>
      </c>
      <c r="O25" s="257"/>
      <c r="P25" s="96">
        <v>500000</v>
      </c>
      <c r="Q25" s="569"/>
      <c r="S25" s="657"/>
    </row>
    <row r="26" spans="1:22" s="656" customFormat="1" ht="30" hidden="1" customHeight="1" x14ac:dyDescent="0.2">
      <c r="A26" s="567"/>
      <c r="B26" s="235"/>
      <c r="C26" s="83"/>
      <c r="D26" s="83"/>
      <c r="E26" s="83"/>
      <c r="F26" s="162" t="s">
        <v>1164</v>
      </c>
      <c r="G26" s="162"/>
      <c r="H26" s="162"/>
      <c r="I26" s="162"/>
      <c r="J26" s="162"/>
      <c r="K26" s="162"/>
      <c r="L26" s="162"/>
      <c r="M26" s="235">
        <v>5</v>
      </c>
      <c r="N26" s="257">
        <v>2017</v>
      </c>
      <c r="O26" s="257"/>
      <c r="P26" s="259">
        <v>300000</v>
      </c>
      <c r="Q26" s="569"/>
      <c r="S26" s="657"/>
    </row>
    <row r="27" spans="1:22" s="656" customFormat="1" ht="30" hidden="1" customHeight="1" x14ac:dyDescent="0.2">
      <c r="A27" s="567"/>
      <c r="B27" s="235"/>
      <c r="C27" s="83"/>
      <c r="D27" s="83"/>
      <c r="E27" s="83"/>
      <c r="F27" s="269" t="s">
        <v>1165</v>
      </c>
      <c r="G27" s="269"/>
      <c r="H27" s="269"/>
      <c r="I27" s="269"/>
      <c r="J27" s="269"/>
      <c r="K27" s="269"/>
      <c r="L27" s="269"/>
      <c r="M27" s="235">
        <v>5</v>
      </c>
      <c r="N27" s="257">
        <v>2017</v>
      </c>
      <c r="O27" s="257"/>
      <c r="P27" s="96">
        <v>425000</v>
      </c>
      <c r="Q27" s="569"/>
      <c r="S27" s="657"/>
    </row>
    <row r="28" spans="1:22" s="656" customFormat="1" ht="30" hidden="1" customHeight="1" x14ac:dyDescent="0.2">
      <c r="A28" s="567"/>
      <c r="B28" s="235"/>
      <c r="C28" s="83"/>
      <c r="D28" s="83"/>
      <c r="E28" s="83"/>
      <c r="F28" s="271" t="s">
        <v>1166</v>
      </c>
      <c r="G28" s="271"/>
      <c r="H28" s="271"/>
      <c r="I28" s="271"/>
      <c r="J28" s="271"/>
      <c r="K28" s="271"/>
      <c r="L28" s="271"/>
      <c r="M28" s="235">
        <v>5</v>
      </c>
      <c r="N28" s="257">
        <v>2017</v>
      </c>
      <c r="O28" s="257"/>
      <c r="P28" s="96">
        <v>435000</v>
      </c>
      <c r="Q28" s="569"/>
      <c r="S28" s="657"/>
    </row>
    <row r="29" spans="1:22" s="656" customFormat="1" ht="30" hidden="1" customHeight="1" x14ac:dyDescent="0.2">
      <c r="A29" s="567"/>
      <c r="B29" s="235"/>
      <c r="C29" s="83"/>
      <c r="D29" s="83"/>
      <c r="E29" s="83"/>
      <c r="F29" s="255" t="s">
        <v>1167</v>
      </c>
      <c r="G29" s="255"/>
      <c r="H29" s="255"/>
      <c r="I29" s="255"/>
      <c r="J29" s="255"/>
      <c r="K29" s="255"/>
      <c r="L29" s="255"/>
      <c r="M29" s="235">
        <v>5</v>
      </c>
      <c r="N29" s="257">
        <v>2017</v>
      </c>
      <c r="O29" s="257"/>
      <c r="P29" s="96">
        <v>435000</v>
      </c>
      <c r="Q29" s="569"/>
      <c r="S29" s="657"/>
    </row>
    <row r="30" spans="1:22" s="656" customFormat="1" ht="30" hidden="1" customHeight="1" x14ac:dyDescent="0.2">
      <c r="A30" s="567"/>
      <c r="B30" s="235"/>
      <c r="C30" s="263"/>
      <c r="D30" s="263"/>
      <c r="E30" s="263"/>
      <c r="F30" s="264" t="s">
        <v>1168</v>
      </c>
      <c r="G30" s="264"/>
      <c r="H30" s="264"/>
      <c r="I30" s="264"/>
      <c r="J30" s="264"/>
      <c r="K30" s="264"/>
      <c r="L30" s="264"/>
      <c r="M30" s="235">
        <v>5</v>
      </c>
      <c r="N30" s="257">
        <v>2017</v>
      </c>
      <c r="O30" s="257"/>
      <c r="P30" s="266">
        <v>425000</v>
      </c>
      <c r="Q30" s="569"/>
      <c r="S30" s="657"/>
    </row>
    <row r="31" spans="1:22" s="656" customFormat="1" ht="30" hidden="1" customHeight="1" x14ac:dyDescent="0.2">
      <c r="A31" s="567"/>
      <c r="B31" s="235"/>
      <c r="C31" s="265"/>
      <c r="D31" s="265"/>
      <c r="E31" s="265"/>
      <c r="F31" s="267" t="s">
        <v>1169</v>
      </c>
      <c r="G31" s="267"/>
      <c r="H31" s="267"/>
      <c r="I31" s="267"/>
      <c r="J31" s="267"/>
      <c r="K31" s="267"/>
      <c r="L31" s="267"/>
      <c r="M31" s="235">
        <v>5</v>
      </c>
      <c r="N31" s="257">
        <v>2017</v>
      </c>
      <c r="O31" s="257"/>
      <c r="P31" s="268">
        <v>375000</v>
      </c>
      <c r="Q31" s="569"/>
      <c r="S31" s="657"/>
    </row>
    <row r="32" spans="1:22" s="656" customFormat="1" ht="30" hidden="1" customHeight="1" x14ac:dyDescent="0.2">
      <c r="A32" s="567"/>
      <c r="B32" s="235"/>
      <c r="C32" s="263"/>
      <c r="D32" s="263"/>
      <c r="E32" s="263"/>
      <c r="F32" s="264" t="s">
        <v>1170</v>
      </c>
      <c r="G32" s="264"/>
      <c r="H32" s="264"/>
      <c r="I32" s="264"/>
      <c r="J32" s="264"/>
      <c r="K32" s="264"/>
      <c r="L32" s="264"/>
      <c r="M32" s="235">
        <v>5</v>
      </c>
      <c r="N32" s="257">
        <v>2017</v>
      </c>
      <c r="O32" s="257"/>
      <c r="P32" s="266">
        <v>450000</v>
      </c>
      <c r="Q32" s="569"/>
      <c r="S32" s="657"/>
    </row>
    <row r="33" spans="1:19" s="656" customFormat="1" ht="30" hidden="1" customHeight="1" x14ac:dyDescent="0.2">
      <c r="A33" s="567"/>
      <c r="B33" s="235"/>
      <c r="C33" s="265"/>
      <c r="D33" s="265"/>
      <c r="E33" s="265"/>
      <c r="F33" s="267" t="s">
        <v>1171</v>
      </c>
      <c r="G33" s="267"/>
      <c r="H33" s="267"/>
      <c r="I33" s="267"/>
      <c r="J33" s="267"/>
      <c r="K33" s="267"/>
      <c r="L33" s="267"/>
      <c r="M33" s="235">
        <v>5</v>
      </c>
      <c r="N33" s="257">
        <v>2017</v>
      </c>
      <c r="O33" s="257"/>
      <c r="P33" s="268">
        <v>385000</v>
      </c>
      <c r="Q33" s="569"/>
      <c r="S33" s="657"/>
    </row>
    <row r="34" spans="1:19" s="656" customFormat="1" ht="30" hidden="1" customHeight="1" x14ac:dyDescent="0.2">
      <c r="A34" s="567"/>
      <c r="B34" s="235"/>
      <c r="C34" s="263"/>
      <c r="D34" s="263"/>
      <c r="E34" s="263"/>
      <c r="F34" s="264" t="s">
        <v>1172</v>
      </c>
      <c r="G34" s="264"/>
      <c r="H34" s="264"/>
      <c r="I34" s="264"/>
      <c r="J34" s="264"/>
      <c r="K34" s="264"/>
      <c r="L34" s="264"/>
      <c r="M34" s="235">
        <v>5</v>
      </c>
      <c r="N34" s="257">
        <v>2017</v>
      </c>
      <c r="O34" s="257"/>
      <c r="P34" s="266">
        <v>500000</v>
      </c>
      <c r="Q34" s="569"/>
      <c r="S34" s="657"/>
    </row>
    <row r="35" spans="1:19" s="656" customFormat="1" ht="30" hidden="1" customHeight="1" x14ac:dyDescent="0.2">
      <c r="A35" s="567"/>
      <c r="B35" s="235"/>
      <c r="C35" s="265"/>
      <c r="D35" s="265"/>
      <c r="E35" s="265"/>
      <c r="F35" s="267" t="s">
        <v>1173</v>
      </c>
      <c r="G35" s="267"/>
      <c r="H35" s="267"/>
      <c r="I35" s="267"/>
      <c r="J35" s="267"/>
      <c r="K35" s="267"/>
      <c r="L35" s="267"/>
      <c r="M35" s="235">
        <v>5</v>
      </c>
      <c r="N35" s="257">
        <v>2017</v>
      </c>
      <c r="O35" s="257"/>
      <c r="P35" s="268">
        <v>300000</v>
      </c>
      <c r="Q35" s="569"/>
      <c r="S35" s="657"/>
    </row>
    <row r="36" spans="1:19" s="656" customFormat="1" ht="30" hidden="1" customHeight="1" x14ac:dyDescent="0.2">
      <c r="A36" s="567"/>
      <c r="B36" s="235"/>
      <c r="C36" s="263"/>
      <c r="D36" s="263"/>
      <c r="E36" s="263"/>
      <c r="F36" s="264" t="s">
        <v>1174</v>
      </c>
      <c r="G36" s="264"/>
      <c r="H36" s="264"/>
      <c r="I36" s="264"/>
      <c r="J36" s="264"/>
      <c r="K36" s="264"/>
      <c r="L36" s="264"/>
      <c r="M36" s="235">
        <v>5</v>
      </c>
      <c r="N36" s="257">
        <v>2017</v>
      </c>
      <c r="O36" s="257"/>
      <c r="P36" s="266">
        <v>460000</v>
      </c>
      <c r="Q36" s="569"/>
      <c r="S36" s="657"/>
    </row>
    <row r="37" spans="1:19" s="656" customFormat="1" ht="30" hidden="1" customHeight="1" x14ac:dyDescent="0.2">
      <c r="A37" s="567"/>
      <c r="B37" s="235"/>
      <c r="C37" s="265"/>
      <c r="D37" s="265"/>
      <c r="E37" s="265"/>
      <c r="F37" s="267" t="s">
        <v>1175</v>
      </c>
      <c r="G37" s="267"/>
      <c r="H37" s="267"/>
      <c r="I37" s="267"/>
      <c r="J37" s="267"/>
      <c r="K37" s="267"/>
      <c r="L37" s="267"/>
      <c r="M37" s="235">
        <v>5</v>
      </c>
      <c r="N37" s="257">
        <v>2017</v>
      </c>
      <c r="O37" s="257"/>
      <c r="P37" s="268">
        <v>385000</v>
      </c>
      <c r="Q37" s="569"/>
      <c r="S37" s="657"/>
    </row>
    <row r="38" spans="1:19" s="656" customFormat="1" ht="30" hidden="1" customHeight="1" x14ac:dyDescent="0.2">
      <c r="A38" s="567"/>
      <c r="B38" s="235"/>
      <c r="C38" s="263"/>
      <c r="D38" s="263"/>
      <c r="E38" s="263"/>
      <c r="F38" s="264" t="s">
        <v>1176</v>
      </c>
      <c r="G38" s="264"/>
      <c r="H38" s="264"/>
      <c r="I38" s="264"/>
      <c r="J38" s="264"/>
      <c r="K38" s="264"/>
      <c r="L38" s="264"/>
      <c r="M38" s="235">
        <v>5</v>
      </c>
      <c r="N38" s="257">
        <v>2017</v>
      </c>
      <c r="O38" s="257"/>
      <c r="P38" s="266">
        <v>450000</v>
      </c>
      <c r="Q38" s="569"/>
      <c r="S38" s="657"/>
    </row>
    <row r="39" spans="1:19" s="656" customFormat="1" ht="30" hidden="1" customHeight="1" x14ac:dyDescent="0.2">
      <c r="A39" s="588"/>
      <c r="B39" s="384"/>
      <c r="C39" s="590"/>
      <c r="D39" s="590"/>
      <c r="E39" s="590"/>
      <c r="F39" s="641" t="s">
        <v>1177</v>
      </c>
      <c r="G39" s="641"/>
      <c r="H39" s="641"/>
      <c r="I39" s="641"/>
      <c r="J39" s="641"/>
      <c r="K39" s="641"/>
      <c r="L39" s="641"/>
      <c r="M39" s="384">
        <v>5</v>
      </c>
      <c r="N39" s="257">
        <v>2017</v>
      </c>
      <c r="O39" s="366"/>
      <c r="P39" s="642">
        <v>215000</v>
      </c>
      <c r="Q39" s="569"/>
      <c r="S39" s="657"/>
    </row>
    <row r="40" spans="1:19" s="656" customFormat="1" ht="30" hidden="1" customHeight="1" x14ac:dyDescent="0.2">
      <c r="A40" s="567"/>
      <c r="B40" s="235"/>
      <c r="C40" s="265"/>
      <c r="D40" s="265"/>
      <c r="E40" s="265"/>
      <c r="F40" s="267" t="s">
        <v>1178</v>
      </c>
      <c r="G40" s="267"/>
      <c r="H40" s="267"/>
      <c r="I40" s="267"/>
      <c r="J40" s="267"/>
      <c r="K40" s="267"/>
      <c r="L40" s="267"/>
      <c r="M40" s="235">
        <v>5</v>
      </c>
      <c r="N40" s="257">
        <v>2017</v>
      </c>
      <c r="O40" s="257"/>
      <c r="P40" s="268">
        <v>230000</v>
      </c>
      <c r="Q40" s="569"/>
      <c r="S40" s="657"/>
    </row>
    <row r="41" spans="1:19" s="656" customFormat="1" ht="30" hidden="1" customHeight="1" x14ac:dyDescent="0.2">
      <c r="A41" s="567"/>
      <c r="B41" s="235"/>
      <c r="C41" s="263"/>
      <c r="D41" s="263"/>
      <c r="E41" s="263"/>
      <c r="F41" s="264" t="s">
        <v>1179</v>
      </c>
      <c r="G41" s="264"/>
      <c r="H41" s="264"/>
      <c r="I41" s="264"/>
      <c r="J41" s="264"/>
      <c r="K41" s="264"/>
      <c r="L41" s="264"/>
      <c r="M41" s="235">
        <v>5</v>
      </c>
      <c r="N41" s="257">
        <v>2017</v>
      </c>
      <c r="O41" s="257"/>
      <c r="P41" s="266">
        <v>310000</v>
      </c>
      <c r="Q41" s="569"/>
      <c r="S41" s="657"/>
    </row>
    <row r="42" spans="1:19" s="656" customFormat="1" ht="30" hidden="1" customHeight="1" x14ac:dyDescent="0.2">
      <c r="A42" s="567"/>
      <c r="B42" s="384"/>
      <c r="C42" s="472"/>
      <c r="D42" s="472"/>
      <c r="E42" s="472"/>
      <c r="F42" s="589" t="s">
        <v>1180</v>
      </c>
      <c r="G42" s="589"/>
      <c r="H42" s="589"/>
      <c r="I42" s="589"/>
      <c r="J42" s="589"/>
      <c r="K42" s="589"/>
      <c r="L42" s="589"/>
      <c r="M42" s="384">
        <v>5</v>
      </c>
      <c r="N42" s="257">
        <v>2017</v>
      </c>
      <c r="O42" s="366"/>
      <c r="P42" s="476">
        <v>310000</v>
      </c>
      <c r="Q42" s="591"/>
      <c r="S42" s="657"/>
    </row>
    <row r="43" spans="1:19" s="656" customFormat="1" ht="30" hidden="1" customHeight="1" x14ac:dyDescent="0.2">
      <c r="A43" s="567"/>
      <c r="B43" s="235"/>
      <c r="C43" s="263"/>
      <c r="D43" s="263"/>
      <c r="E43" s="263"/>
      <c r="F43" s="264" t="s">
        <v>1181</v>
      </c>
      <c r="G43" s="264"/>
      <c r="H43" s="264"/>
      <c r="I43" s="264"/>
      <c r="J43" s="264"/>
      <c r="K43" s="264"/>
      <c r="L43" s="264"/>
      <c r="M43" s="235">
        <v>5</v>
      </c>
      <c r="N43" s="257">
        <v>2017</v>
      </c>
      <c r="O43" s="257"/>
      <c r="P43" s="266">
        <v>285000</v>
      </c>
      <c r="Q43" s="569"/>
      <c r="S43" s="657"/>
    </row>
    <row r="44" spans="1:19" s="656" customFormat="1" ht="30" hidden="1" customHeight="1" x14ac:dyDescent="0.2">
      <c r="A44" s="567"/>
      <c r="B44" s="235"/>
      <c r="C44" s="265"/>
      <c r="D44" s="265"/>
      <c r="E44" s="265"/>
      <c r="F44" s="267" t="s">
        <v>1182</v>
      </c>
      <c r="G44" s="267"/>
      <c r="H44" s="267"/>
      <c r="I44" s="267"/>
      <c r="J44" s="267"/>
      <c r="K44" s="267"/>
      <c r="L44" s="267"/>
      <c r="M44" s="235">
        <v>5</v>
      </c>
      <c r="N44" s="257">
        <v>2017</v>
      </c>
      <c r="O44" s="257"/>
      <c r="P44" s="268">
        <v>335000</v>
      </c>
      <c r="Q44" s="569"/>
      <c r="S44" s="657"/>
    </row>
    <row r="45" spans="1:19" s="656" customFormat="1" ht="30" hidden="1" customHeight="1" x14ac:dyDescent="0.2">
      <c r="A45" s="567"/>
      <c r="B45" s="235"/>
      <c r="C45" s="265"/>
      <c r="D45" s="265"/>
      <c r="E45" s="265"/>
      <c r="F45" s="267" t="s">
        <v>1183</v>
      </c>
      <c r="G45" s="267"/>
      <c r="H45" s="267"/>
      <c r="I45" s="267"/>
      <c r="J45" s="267"/>
      <c r="K45" s="267"/>
      <c r="L45" s="267"/>
      <c r="M45" s="235">
        <v>5</v>
      </c>
      <c r="N45" s="257">
        <v>2017</v>
      </c>
      <c r="O45" s="257"/>
      <c r="P45" s="268">
        <v>390000</v>
      </c>
      <c r="Q45" s="569"/>
      <c r="S45" s="657"/>
    </row>
    <row r="46" spans="1:19" s="656" customFormat="1" ht="30" hidden="1" customHeight="1" x14ac:dyDescent="0.2">
      <c r="A46" s="567"/>
      <c r="B46" s="235"/>
      <c r="C46" s="263"/>
      <c r="D46" s="263"/>
      <c r="E46" s="263"/>
      <c r="F46" s="264" t="s">
        <v>1184</v>
      </c>
      <c r="G46" s="264"/>
      <c r="H46" s="264"/>
      <c r="I46" s="264"/>
      <c r="J46" s="264"/>
      <c r="K46" s="264"/>
      <c r="L46" s="264"/>
      <c r="M46" s="235">
        <v>5</v>
      </c>
      <c r="N46" s="257">
        <v>2017</v>
      </c>
      <c r="O46" s="257"/>
      <c r="P46" s="266">
        <v>310000</v>
      </c>
      <c r="Q46" s="569"/>
      <c r="S46" s="657"/>
    </row>
    <row r="47" spans="1:19" s="656" customFormat="1" ht="30" hidden="1" customHeight="1" x14ac:dyDescent="0.2">
      <c r="A47" s="567"/>
      <c r="B47" s="235"/>
      <c r="C47" s="265"/>
      <c r="D47" s="265"/>
      <c r="E47" s="265"/>
      <c r="F47" s="267" t="s">
        <v>1185</v>
      </c>
      <c r="G47" s="267"/>
      <c r="H47" s="267"/>
      <c r="I47" s="267"/>
      <c r="J47" s="267"/>
      <c r="K47" s="267"/>
      <c r="L47" s="267"/>
      <c r="M47" s="235">
        <v>5</v>
      </c>
      <c r="N47" s="257">
        <v>2017</v>
      </c>
      <c r="O47" s="257"/>
      <c r="P47" s="268">
        <v>275000</v>
      </c>
      <c r="Q47" s="569"/>
      <c r="S47" s="657"/>
    </row>
    <row r="48" spans="1:19" s="656" customFormat="1" ht="30" hidden="1" customHeight="1" x14ac:dyDescent="0.2">
      <c r="A48" s="567"/>
      <c r="B48" s="235"/>
      <c r="C48" s="263"/>
      <c r="D48" s="263"/>
      <c r="E48" s="263"/>
      <c r="F48" s="264" t="s">
        <v>1186</v>
      </c>
      <c r="G48" s="264"/>
      <c r="H48" s="264"/>
      <c r="I48" s="264"/>
      <c r="J48" s="264"/>
      <c r="K48" s="264"/>
      <c r="L48" s="264"/>
      <c r="M48" s="235">
        <v>5</v>
      </c>
      <c r="N48" s="257">
        <v>2017</v>
      </c>
      <c r="O48" s="257"/>
      <c r="P48" s="266">
        <v>475000</v>
      </c>
      <c r="Q48" s="569"/>
      <c r="S48" s="657"/>
    </row>
    <row r="49" spans="1:19" s="656" customFormat="1" ht="30" hidden="1" customHeight="1" x14ac:dyDescent="0.2">
      <c r="A49" s="567"/>
      <c r="B49" s="235"/>
      <c r="C49" s="263"/>
      <c r="D49" s="263"/>
      <c r="E49" s="263"/>
      <c r="F49" s="264" t="s">
        <v>1187</v>
      </c>
      <c r="G49" s="264"/>
      <c r="H49" s="264"/>
      <c r="I49" s="264"/>
      <c r="J49" s="264"/>
      <c r="K49" s="264"/>
      <c r="L49" s="264"/>
      <c r="M49" s="235">
        <v>5</v>
      </c>
      <c r="N49" s="257">
        <v>2017</v>
      </c>
      <c r="O49" s="257"/>
      <c r="P49" s="266">
        <v>425000</v>
      </c>
      <c r="Q49" s="569"/>
      <c r="S49" s="657"/>
    </row>
    <row r="50" spans="1:19" s="656" customFormat="1" ht="30" hidden="1" customHeight="1" x14ac:dyDescent="0.2">
      <c r="A50" s="567"/>
      <c r="B50" s="235"/>
      <c r="C50" s="265"/>
      <c r="D50" s="265"/>
      <c r="E50" s="265"/>
      <c r="F50" s="267" t="s">
        <v>1188</v>
      </c>
      <c r="G50" s="267"/>
      <c r="H50" s="267"/>
      <c r="I50" s="267"/>
      <c r="J50" s="267"/>
      <c r="K50" s="267"/>
      <c r="L50" s="267"/>
      <c r="M50" s="235">
        <v>5</v>
      </c>
      <c r="N50" s="257">
        <v>2017</v>
      </c>
      <c r="O50" s="257"/>
      <c r="P50" s="268">
        <v>330000</v>
      </c>
      <c r="Q50" s="569"/>
      <c r="S50" s="657"/>
    </row>
    <row r="51" spans="1:19" s="656" customFormat="1" ht="30" hidden="1" customHeight="1" x14ac:dyDescent="0.2">
      <c r="A51" s="567"/>
      <c r="B51" s="235"/>
      <c r="C51" s="263"/>
      <c r="D51" s="263"/>
      <c r="E51" s="263"/>
      <c r="F51" s="264" t="s">
        <v>1189</v>
      </c>
      <c r="G51" s="264"/>
      <c r="H51" s="264"/>
      <c r="I51" s="264"/>
      <c r="J51" s="264"/>
      <c r="K51" s="264"/>
      <c r="L51" s="264"/>
      <c r="M51" s="235">
        <v>5</v>
      </c>
      <c r="N51" s="257">
        <v>2017</v>
      </c>
      <c r="O51" s="257"/>
      <c r="P51" s="266">
        <v>360000</v>
      </c>
      <c r="Q51" s="569"/>
      <c r="S51" s="657"/>
    </row>
    <row r="52" spans="1:19" s="656" customFormat="1" ht="30" hidden="1" customHeight="1" x14ac:dyDescent="0.2">
      <c r="A52" s="567"/>
      <c r="B52" s="235"/>
      <c r="C52" s="265"/>
      <c r="D52" s="265"/>
      <c r="E52" s="265"/>
      <c r="F52" s="267" t="s">
        <v>1190</v>
      </c>
      <c r="G52" s="267"/>
      <c r="H52" s="267"/>
      <c r="I52" s="267"/>
      <c r="J52" s="267"/>
      <c r="K52" s="267"/>
      <c r="L52" s="267"/>
      <c r="M52" s="235">
        <v>5</v>
      </c>
      <c r="N52" s="257">
        <v>2017</v>
      </c>
      <c r="O52" s="257"/>
      <c r="P52" s="268">
        <v>465000</v>
      </c>
      <c r="Q52" s="569"/>
      <c r="S52" s="657"/>
    </row>
    <row r="53" spans="1:19" s="656" customFormat="1" ht="30" hidden="1" customHeight="1" x14ac:dyDescent="0.2">
      <c r="A53" s="567"/>
      <c r="B53" s="235"/>
      <c r="C53" s="265"/>
      <c r="D53" s="265"/>
      <c r="E53" s="265"/>
      <c r="F53" s="267" t="s">
        <v>1191</v>
      </c>
      <c r="G53" s="267"/>
      <c r="H53" s="267"/>
      <c r="I53" s="267"/>
      <c r="J53" s="267"/>
      <c r="K53" s="267"/>
      <c r="L53" s="267"/>
      <c r="M53" s="235">
        <v>5</v>
      </c>
      <c r="N53" s="257">
        <v>2017</v>
      </c>
      <c r="O53" s="257"/>
      <c r="P53" s="268">
        <v>215000</v>
      </c>
      <c r="Q53" s="569"/>
      <c r="S53" s="657"/>
    </row>
    <row r="54" spans="1:19" s="656" customFormat="1" ht="30" hidden="1" customHeight="1" x14ac:dyDescent="0.2">
      <c r="A54" s="567"/>
      <c r="B54" s="235"/>
      <c r="C54" s="263"/>
      <c r="D54" s="263"/>
      <c r="E54" s="263"/>
      <c r="F54" s="264" t="s">
        <v>1192</v>
      </c>
      <c r="G54" s="264"/>
      <c r="H54" s="264"/>
      <c r="I54" s="264"/>
      <c r="J54" s="264"/>
      <c r="K54" s="264"/>
      <c r="L54" s="264"/>
      <c r="M54" s="235">
        <v>5</v>
      </c>
      <c r="N54" s="257">
        <v>2017</v>
      </c>
      <c r="O54" s="257"/>
      <c r="P54" s="266">
        <v>325000</v>
      </c>
      <c r="Q54" s="569"/>
      <c r="S54" s="657"/>
    </row>
    <row r="55" spans="1:19" s="656" customFormat="1" ht="30" hidden="1" customHeight="1" x14ac:dyDescent="0.2">
      <c r="A55" s="567"/>
      <c r="B55" s="235"/>
      <c r="C55" s="263"/>
      <c r="D55" s="263"/>
      <c r="E55" s="263"/>
      <c r="F55" s="264" t="s">
        <v>1193</v>
      </c>
      <c r="G55" s="264"/>
      <c r="H55" s="264"/>
      <c r="I55" s="264"/>
      <c r="J55" s="264"/>
      <c r="K55" s="264"/>
      <c r="L55" s="264"/>
      <c r="M55" s="235">
        <v>5</v>
      </c>
      <c r="N55" s="257">
        <v>2017</v>
      </c>
      <c r="O55" s="257"/>
      <c r="P55" s="266">
        <v>215000</v>
      </c>
      <c r="Q55" s="569"/>
      <c r="S55" s="657"/>
    </row>
    <row r="56" spans="1:19" s="656" customFormat="1" ht="30" hidden="1" customHeight="1" x14ac:dyDescent="0.2">
      <c r="A56" s="567"/>
      <c r="B56" s="235"/>
      <c r="C56" s="265"/>
      <c r="D56" s="265"/>
      <c r="E56" s="265"/>
      <c r="F56" s="267" t="s">
        <v>1194</v>
      </c>
      <c r="G56" s="267"/>
      <c r="H56" s="267"/>
      <c r="I56" s="267"/>
      <c r="J56" s="267"/>
      <c r="K56" s="267"/>
      <c r="L56" s="267"/>
      <c r="M56" s="235">
        <v>5</v>
      </c>
      <c r="N56" s="257">
        <v>2017</v>
      </c>
      <c r="O56" s="257"/>
      <c r="P56" s="268">
        <v>460000</v>
      </c>
      <c r="Q56" s="569"/>
      <c r="S56" s="657"/>
    </row>
    <row r="57" spans="1:19" s="656" customFormat="1" ht="30" hidden="1" customHeight="1" x14ac:dyDescent="0.2">
      <c r="A57" s="567"/>
      <c r="B57" s="235"/>
      <c r="C57" s="263"/>
      <c r="D57" s="263"/>
      <c r="E57" s="263"/>
      <c r="F57" s="264" t="s">
        <v>1195</v>
      </c>
      <c r="G57" s="264"/>
      <c r="H57" s="264"/>
      <c r="I57" s="264"/>
      <c r="J57" s="264"/>
      <c r="K57" s="264"/>
      <c r="L57" s="264"/>
      <c r="M57" s="235">
        <v>5</v>
      </c>
      <c r="N57" s="257">
        <v>2017</v>
      </c>
      <c r="O57" s="257"/>
      <c r="P57" s="266">
        <v>400000</v>
      </c>
      <c r="Q57" s="569"/>
      <c r="S57" s="657"/>
    </row>
    <row r="58" spans="1:19" s="656" customFormat="1" ht="30" hidden="1" customHeight="1" x14ac:dyDescent="0.2">
      <c r="A58" s="567"/>
      <c r="B58" s="235"/>
      <c r="C58" s="265"/>
      <c r="D58" s="265"/>
      <c r="E58" s="265"/>
      <c r="F58" s="267" t="s">
        <v>1196</v>
      </c>
      <c r="G58" s="267"/>
      <c r="H58" s="267"/>
      <c r="I58" s="267"/>
      <c r="J58" s="267"/>
      <c r="K58" s="267"/>
      <c r="L58" s="267"/>
      <c r="M58" s="235">
        <v>5</v>
      </c>
      <c r="N58" s="257">
        <v>2017</v>
      </c>
      <c r="O58" s="257"/>
      <c r="P58" s="268">
        <v>400000</v>
      </c>
      <c r="Q58" s="569"/>
      <c r="S58" s="657"/>
    </row>
    <row r="59" spans="1:19" s="656" customFormat="1" ht="30" hidden="1" customHeight="1" x14ac:dyDescent="0.2">
      <c r="A59" s="567"/>
      <c r="B59" s="235"/>
      <c r="C59" s="263"/>
      <c r="D59" s="263"/>
      <c r="E59" s="263"/>
      <c r="F59" s="264" t="s">
        <v>1197</v>
      </c>
      <c r="G59" s="264"/>
      <c r="H59" s="264"/>
      <c r="I59" s="264"/>
      <c r="J59" s="264"/>
      <c r="K59" s="264"/>
      <c r="L59" s="264"/>
      <c r="M59" s="235">
        <v>5</v>
      </c>
      <c r="N59" s="257">
        <v>2017</v>
      </c>
      <c r="O59" s="257"/>
      <c r="P59" s="266">
        <v>450000</v>
      </c>
      <c r="Q59" s="569"/>
      <c r="S59" s="657"/>
    </row>
    <row r="60" spans="1:19" s="656" customFormat="1" ht="30" hidden="1" customHeight="1" x14ac:dyDescent="0.2">
      <c r="A60" s="567"/>
      <c r="B60" s="235"/>
      <c r="C60" s="265"/>
      <c r="D60" s="265"/>
      <c r="E60" s="265"/>
      <c r="F60" s="267" t="s">
        <v>1198</v>
      </c>
      <c r="G60" s="267"/>
      <c r="H60" s="267"/>
      <c r="I60" s="267"/>
      <c r="J60" s="267"/>
      <c r="K60" s="267"/>
      <c r="L60" s="267"/>
      <c r="M60" s="235">
        <v>5</v>
      </c>
      <c r="N60" s="257">
        <v>2017</v>
      </c>
      <c r="O60" s="257"/>
      <c r="P60" s="268">
        <v>280000</v>
      </c>
      <c r="Q60" s="569"/>
      <c r="S60" s="657"/>
    </row>
    <row r="61" spans="1:19" s="656" customFormat="1" ht="30" hidden="1" customHeight="1" x14ac:dyDescent="0.2">
      <c r="A61" s="567"/>
      <c r="B61" s="235"/>
      <c r="C61" s="263"/>
      <c r="D61" s="263"/>
      <c r="E61" s="263"/>
      <c r="F61" s="264" t="s">
        <v>1199</v>
      </c>
      <c r="G61" s="264"/>
      <c r="H61" s="264"/>
      <c r="I61" s="264"/>
      <c r="J61" s="264"/>
      <c r="K61" s="264"/>
      <c r="L61" s="264"/>
      <c r="M61" s="235">
        <v>5</v>
      </c>
      <c r="N61" s="257">
        <v>2017</v>
      </c>
      <c r="O61" s="257"/>
      <c r="P61" s="266">
        <v>330000</v>
      </c>
      <c r="Q61" s="569"/>
      <c r="S61" s="657"/>
    </row>
    <row r="62" spans="1:19" s="656" customFormat="1" ht="30" hidden="1" customHeight="1" x14ac:dyDescent="0.2">
      <c r="A62" s="567"/>
      <c r="B62" s="235"/>
      <c r="C62" s="263"/>
      <c r="D62" s="263"/>
      <c r="E62" s="263"/>
      <c r="F62" s="264" t="s">
        <v>1200</v>
      </c>
      <c r="G62" s="264"/>
      <c r="H62" s="264"/>
      <c r="I62" s="264"/>
      <c r="J62" s="264"/>
      <c r="K62" s="264"/>
      <c r="L62" s="264"/>
      <c r="M62" s="235">
        <v>5</v>
      </c>
      <c r="N62" s="257">
        <v>2017</v>
      </c>
      <c r="O62" s="257"/>
      <c r="P62" s="266">
        <v>350000</v>
      </c>
      <c r="Q62" s="569"/>
      <c r="S62" s="657"/>
    </row>
    <row r="63" spans="1:19" s="656" customFormat="1" ht="30" hidden="1" customHeight="1" x14ac:dyDescent="0.2">
      <c r="A63" s="567"/>
      <c r="B63" s="235"/>
      <c r="C63" s="263"/>
      <c r="D63" s="263"/>
      <c r="E63" s="263"/>
      <c r="F63" s="264" t="s">
        <v>1201</v>
      </c>
      <c r="G63" s="264"/>
      <c r="H63" s="264"/>
      <c r="I63" s="264"/>
      <c r="J63" s="264"/>
      <c r="K63" s="264"/>
      <c r="L63" s="264"/>
      <c r="M63" s="235">
        <v>5</v>
      </c>
      <c r="N63" s="257">
        <v>2017</v>
      </c>
      <c r="O63" s="257"/>
      <c r="P63" s="266">
        <v>400000</v>
      </c>
      <c r="Q63" s="569"/>
      <c r="S63" s="657"/>
    </row>
    <row r="64" spans="1:19" s="656" customFormat="1" ht="30" hidden="1" customHeight="1" x14ac:dyDescent="0.2">
      <c r="A64" s="588"/>
      <c r="B64" s="384"/>
      <c r="C64" s="472"/>
      <c r="D64" s="472"/>
      <c r="E64" s="472"/>
      <c r="F64" s="589" t="s">
        <v>1202</v>
      </c>
      <c r="G64" s="589"/>
      <c r="H64" s="589"/>
      <c r="I64" s="589"/>
      <c r="J64" s="589"/>
      <c r="K64" s="589"/>
      <c r="L64" s="589"/>
      <c r="M64" s="384">
        <v>5</v>
      </c>
      <c r="N64" s="257">
        <v>2017</v>
      </c>
      <c r="O64" s="366"/>
      <c r="P64" s="476">
        <v>435000</v>
      </c>
      <c r="Q64" s="569"/>
      <c r="S64" s="657"/>
    </row>
    <row r="65" spans="1:19" s="656" customFormat="1" ht="30" hidden="1" customHeight="1" x14ac:dyDescent="0.2">
      <c r="A65" s="567"/>
      <c r="B65" s="235"/>
      <c r="C65" s="265"/>
      <c r="D65" s="265"/>
      <c r="E65" s="265"/>
      <c r="F65" s="267" t="s">
        <v>1203</v>
      </c>
      <c r="G65" s="267"/>
      <c r="H65" s="267"/>
      <c r="I65" s="267"/>
      <c r="J65" s="267"/>
      <c r="K65" s="267"/>
      <c r="L65" s="267"/>
      <c r="M65" s="235">
        <v>5</v>
      </c>
      <c r="N65" s="257">
        <v>2017</v>
      </c>
      <c r="O65" s="257"/>
      <c r="P65" s="268">
        <v>225000</v>
      </c>
      <c r="Q65" s="569"/>
      <c r="S65" s="657"/>
    </row>
    <row r="66" spans="1:19" s="656" customFormat="1" ht="30" hidden="1" customHeight="1" x14ac:dyDescent="0.2">
      <c r="A66" s="567"/>
      <c r="B66" s="235"/>
      <c r="C66" s="263"/>
      <c r="D66" s="263"/>
      <c r="E66" s="263"/>
      <c r="F66" s="264" t="s">
        <v>1204</v>
      </c>
      <c r="G66" s="264"/>
      <c r="H66" s="264"/>
      <c r="I66" s="264"/>
      <c r="J66" s="264"/>
      <c r="K66" s="264"/>
      <c r="L66" s="264"/>
      <c r="M66" s="235">
        <v>5</v>
      </c>
      <c r="N66" s="257">
        <v>2017</v>
      </c>
      <c r="O66" s="257"/>
      <c r="P66" s="266">
        <v>400000</v>
      </c>
      <c r="Q66" s="569"/>
      <c r="S66" s="657"/>
    </row>
    <row r="67" spans="1:19" s="656" customFormat="1" ht="30" hidden="1" customHeight="1" x14ac:dyDescent="0.2">
      <c r="A67" s="567"/>
      <c r="B67" s="384"/>
      <c r="C67" s="472"/>
      <c r="D67" s="472"/>
      <c r="E67" s="472"/>
      <c r="F67" s="589" t="s">
        <v>1205</v>
      </c>
      <c r="G67" s="589"/>
      <c r="H67" s="589"/>
      <c r="I67" s="589"/>
      <c r="J67" s="589"/>
      <c r="K67" s="589"/>
      <c r="L67" s="589"/>
      <c r="M67" s="384">
        <v>5</v>
      </c>
      <c r="N67" s="257">
        <v>2017</v>
      </c>
      <c r="O67" s="366"/>
      <c r="P67" s="476">
        <v>330000</v>
      </c>
      <c r="Q67" s="591"/>
      <c r="S67" s="657"/>
    </row>
    <row r="68" spans="1:19" s="656" customFormat="1" ht="30" hidden="1" customHeight="1" x14ac:dyDescent="0.2">
      <c r="A68" s="567"/>
      <c r="B68" s="235"/>
      <c r="C68" s="263"/>
      <c r="D68" s="263"/>
      <c r="E68" s="263"/>
      <c r="F68" s="264" t="s">
        <v>1206</v>
      </c>
      <c r="G68" s="264"/>
      <c r="H68" s="264"/>
      <c r="I68" s="264"/>
      <c r="J68" s="264"/>
      <c r="K68" s="264"/>
      <c r="L68" s="264"/>
      <c r="M68" s="235">
        <v>5</v>
      </c>
      <c r="N68" s="257">
        <v>2017</v>
      </c>
      <c r="O68" s="257"/>
      <c r="P68" s="266">
        <v>500000</v>
      </c>
      <c r="Q68" s="569"/>
      <c r="S68" s="657"/>
    </row>
    <row r="69" spans="1:19" s="656" customFormat="1" ht="30" hidden="1" customHeight="1" x14ac:dyDescent="0.2">
      <c r="A69" s="588"/>
      <c r="B69" s="384"/>
      <c r="C69" s="472"/>
      <c r="D69" s="472"/>
      <c r="E69" s="472"/>
      <c r="F69" s="589" t="s">
        <v>1207</v>
      </c>
      <c r="G69" s="589"/>
      <c r="H69" s="589"/>
      <c r="I69" s="589"/>
      <c r="J69" s="589"/>
      <c r="K69" s="589"/>
      <c r="L69" s="589"/>
      <c r="M69" s="384">
        <v>5</v>
      </c>
      <c r="N69" s="257">
        <v>2017</v>
      </c>
      <c r="O69" s="366"/>
      <c r="P69" s="476">
        <v>500000</v>
      </c>
      <c r="Q69" s="591"/>
      <c r="S69" s="657"/>
    </row>
    <row r="70" spans="1:19" s="656" customFormat="1" ht="30" hidden="1" customHeight="1" x14ac:dyDescent="0.2">
      <c r="A70" s="567"/>
      <c r="B70" s="235"/>
      <c r="C70" s="263"/>
      <c r="D70" s="263"/>
      <c r="E70" s="263"/>
      <c r="F70" s="264" t="s">
        <v>1208</v>
      </c>
      <c r="G70" s="264"/>
      <c r="H70" s="264"/>
      <c r="I70" s="264"/>
      <c r="J70" s="264"/>
      <c r="K70" s="264"/>
      <c r="L70" s="264"/>
      <c r="M70" s="235">
        <v>5</v>
      </c>
      <c r="N70" s="257">
        <v>2017</v>
      </c>
      <c r="O70" s="257"/>
      <c r="P70" s="266">
        <v>475000</v>
      </c>
      <c r="Q70" s="569"/>
      <c r="S70" s="657"/>
    </row>
    <row r="71" spans="1:19" s="656" customFormat="1" ht="30" hidden="1" customHeight="1" x14ac:dyDescent="0.2">
      <c r="A71" s="567"/>
      <c r="B71" s="235"/>
      <c r="C71" s="265"/>
      <c r="D71" s="265"/>
      <c r="E71" s="265"/>
      <c r="F71" s="267" t="s">
        <v>1209</v>
      </c>
      <c r="G71" s="267"/>
      <c r="H71" s="267"/>
      <c r="I71" s="267"/>
      <c r="J71" s="267"/>
      <c r="K71" s="267"/>
      <c r="L71" s="267"/>
      <c r="M71" s="235">
        <v>5</v>
      </c>
      <c r="N71" s="257">
        <v>2017</v>
      </c>
      <c r="O71" s="257"/>
      <c r="P71" s="268">
        <v>210000</v>
      </c>
      <c r="Q71" s="569"/>
      <c r="S71" s="657"/>
    </row>
    <row r="72" spans="1:19" s="656" customFormat="1" ht="30" hidden="1" customHeight="1" x14ac:dyDescent="0.2">
      <c r="A72" s="567"/>
      <c r="B72" s="235"/>
      <c r="C72" s="265"/>
      <c r="D72" s="265"/>
      <c r="E72" s="265"/>
      <c r="F72" s="267" t="s">
        <v>1210</v>
      </c>
      <c r="G72" s="267"/>
      <c r="H72" s="267"/>
      <c r="I72" s="267"/>
      <c r="J72" s="267"/>
      <c r="K72" s="267"/>
      <c r="L72" s="267"/>
      <c r="M72" s="235">
        <v>5</v>
      </c>
      <c r="N72" s="257">
        <v>2017</v>
      </c>
      <c r="O72" s="257"/>
      <c r="P72" s="268">
        <v>210000</v>
      </c>
      <c r="Q72" s="569"/>
      <c r="S72" s="657"/>
    </row>
    <row r="73" spans="1:19" s="656" customFormat="1" ht="30" hidden="1" customHeight="1" x14ac:dyDescent="0.2">
      <c r="A73" s="567"/>
      <c r="B73" s="235"/>
      <c r="C73" s="265"/>
      <c r="D73" s="265"/>
      <c r="E73" s="265"/>
      <c r="F73" s="267" t="s">
        <v>1211</v>
      </c>
      <c r="G73" s="267"/>
      <c r="H73" s="267"/>
      <c r="I73" s="267"/>
      <c r="J73" s="267"/>
      <c r="K73" s="267"/>
      <c r="L73" s="267"/>
      <c r="M73" s="235">
        <v>5</v>
      </c>
      <c r="N73" s="257">
        <v>2017</v>
      </c>
      <c r="O73" s="257"/>
      <c r="P73" s="268">
        <v>210000</v>
      </c>
      <c r="Q73" s="569"/>
      <c r="S73" s="657"/>
    </row>
    <row r="74" spans="1:19" s="656" customFormat="1" ht="30" hidden="1" customHeight="1" x14ac:dyDescent="0.2">
      <c r="A74" s="567"/>
      <c r="B74" s="235"/>
      <c r="C74" s="263"/>
      <c r="D74" s="263"/>
      <c r="E74" s="263"/>
      <c r="F74" s="264" t="s">
        <v>1212</v>
      </c>
      <c r="G74" s="264"/>
      <c r="H74" s="264"/>
      <c r="I74" s="264"/>
      <c r="J74" s="264"/>
      <c r="K74" s="264"/>
      <c r="L74" s="264"/>
      <c r="M74" s="265">
        <v>5</v>
      </c>
      <c r="N74" s="257">
        <v>2017</v>
      </c>
      <c r="O74" s="257"/>
      <c r="P74" s="266">
        <v>400000</v>
      </c>
      <c r="Q74" s="569"/>
      <c r="S74" s="657"/>
    </row>
    <row r="75" spans="1:19" s="656" customFormat="1" ht="30" hidden="1" customHeight="1" x14ac:dyDescent="0.2">
      <c r="A75" s="567"/>
      <c r="B75" s="235"/>
      <c r="C75" s="265"/>
      <c r="D75" s="265"/>
      <c r="E75" s="265"/>
      <c r="F75" s="267" t="s">
        <v>1213</v>
      </c>
      <c r="G75" s="267"/>
      <c r="H75" s="267"/>
      <c r="I75" s="267"/>
      <c r="J75" s="267"/>
      <c r="K75" s="267"/>
      <c r="L75" s="267"/>
      <c r="M75" s="265">
        <v>5</v>
      </c>
      <c r="N75" s="257">
        <v>2017</v>
      </c>
      <c r="O75" s="257"/>
      <c r="P75" s="268">
        <v>400000</v>
      </c>
      <c r="Q75" s="569"/>
      <c r="S75" s="657"/>
    </row>
    <row r="76" spans="1:19" s="656" customFormat="1" ht="30" hidden="1" customHeight="1" x14ac:dyDescent="0.2">
      <c r="A76" s="567"/>
      <c r="B76" s="235"/>
      <c r="C76" s="265"/>
      <c r="D76" s="265"/>
      <c r="E76" s="265"/>
      <c r="F76" s="267" t="s">
        <v>1214</v>
      </c>
      <c r="G76" s="267"/>
      <c r="H76" s="267"/>
      <c r="I76" s="267"/>
      <c r="J76" s="267"/>
      <c r="K76" s="267"/>
      <c r="L76" s="267"/>
      <c r="M76" s="265">
        <v>5</v>
      </c>
      <c r="N76" s="257">
        <v>2017</v>
      </c>
      <c r="O76" s="257"/>
      <c r="P76" s="268">
        <v>375000</v>
      </c>
      <c r="Q76" s="569"/>
      <c r="S76" s="657"/>
    </row>
    <row r="77" spans="1:19" s="656" customFormat="1" ht="30" hidden="1" customHeight="1" x14ac:dyDescent="0.2">
      <c r="A77" s="567"/>
      <c r="B77" s="235"/>
      <c r="C77" s="263"/>
      <c r="D77" s="263"/>
      <c r="E77" s="263"/>
      <c r="F77" s="264" t="s">
        <v>1215</v>
      </c>
      <c r="G77" s="264"/>
      <c r="H77" s="264"/>
      <c r="I77" s="264"/>
      <c r="J77" s="264"/>
      <c r="K77" s="264"/>
      <c r="L77" s="264"/>
      <c r="M77" s="265">
        <v>5</v>
      </c>
      <c r="N77" s="257">
        <v>2017</v>
      </c>
      <c r="O77" s="257"/>
      <c r="P77" s="266">
        <v>300000</v>
      </c>
      <c r="Q77" s="569"/>
      <c r="S77" s="657"/>
    </row>
    <row r="78" spans="1:19" s="656" customFormat="1" ht="30" hidden="1" customHeight="1" x14ac:dyDescent="0.2">
      <c r="A78" s="567"/>
      <c r="B78" s="235"/>
      <c r="C78" s="83"/>
      <c r="D78" s="83"/>
      <c r="E78" s="83"/>
      <c r="F78" s="255" t="s">
        <v>1216</v>
      </c>
      <c r="G78" s="255"/>
      <c r="H78" s="255"/>
      <c r="I78" s="255"/>
      <c r="J78" s="255"/>
      <c r="K78" s="255"/>
      <c r="L78" s="255"/>
      <c r="M78" s="88">
        <v>5</v>
      </c>
      <c r="N78" s="257">
        <v>2017</v>
      </c>
      <c r="O78" s="257"/>
      <c r="P78" s="268">
        <v>300000</v>
      </c>
      <c r="Q78" s="569"/>
      <c r="S78" s="657"/>
    </row>
    <row r="79" spans="1:19" s="656" customFormat="1" ht="30" hidden="1" customHeight="1" x14ac:dyDescent="0.2">
      <c r="A79" s="567"/>
      <c r="B79" s="235"/>
      <c r="C79" s="263"/>
      <c r="D79" s="263"/>
      <c r="E79" s="263"/>
      <c r="F79" s="573" t="s">
        <v>1217</v>
      </c>
      <c r="G79" s="573"/>
      <c r="H79" s="573"/>
      <c r="I79" s="573"/>
      <c r="J79" s="573"/>
      <c r="K79" s="573"/>
      <c r="L79" s="573"/>
      <c r="M79" s="88">
        <v>5</v>
      </c>
      <c r="N79" s="257">
        <v>2017</v>
      </c>
      <c r="O79" s="257"/>
      <c r="P79" s="266">
        <v>300000</v>
      </c>
      <c r="Q79" s="569"/>
      <c r="S79" s="657"/>
    </row>
    <row r="80" spans="1:19" s="656" customFormat="1" ht="30" hidden="1" customHeight="1" x14ac:dyDescent="0.2">
      <c r="A80" s="567"/>
      <c r="B80" s="235"/>
      <c r="C80" s="83"/>
      <c r="D80" s="83"/>
      <c r="E80" s="83"/>
      <c r="F80" s="255" t="s">
        <v>1218</v>
      </c>
      <c r="G80" s="255"/>
      <c r="H80" s="255"/>
      <c r="I80" s="255"/>
      <c r="J80" s="255"/>
      <c r="K80" s="255"/>
      <c r="L80" s="255"/>
      <c r="M80" s="88">
        <v>5</v>
      </c>
      <c r="N80" s="257">
        <v>2017</v>
      </c>
      <c r="O80" s="257"/>
      <c r="P80" s="268">
        <v>300000</v>
      </c>
      <c r="Q80" s="569"/>
      <c r="S80" s="657"/>
    </row>
    <row r="81" spans="1:19" s="656" customFormat="1" ht="30" hidden="1" customHeight="1" x14ac:dyDescent="0.2">
      <c r="A81" s="567"/>
      <c r="B81" s="235"/>
      <c r="C81" s="83"/>
      <c r="D81" s="83"/>
      <c r="E81" s="83"/>
      <c r="F81" s="573" t="s">
        <v>1219</v>
      </c>
      <c r="G81" s="573"/>
      <c r="H81" s="573"/>
      <c r="I81" s="573"/>
      <c r="J81" s="573"/>
      <c r="K81" s="573"/>
      <c r="L81" s="573"/>
      <c r="M81" s="88">
        <v>5</v>
      </c>
      <c r="N81" s="257">
        <v>2017</v>
      </c>
      <c r="O81" s="257"/>
      <c r="P81" s="266">
        <v>330000</v>
      </c>
      <c r="Q81" s="569"/>
      <c r="S81" s="657"/>
    </row>
    <row r="82" spans="1:19" s="656" customFormat="1" ht="30" hidden="1" customHeight="1" x14ac:dyDescent="0.2">
      <c r="A82" s="567"/>
      <c r="B82" s="235"/>
      <c r="C82" s="83"/>
      <c r="D82" s="83"/>
      <c r="E82" s="83"/>
      <c r="F82" s="573" t="s">
        <v>1220</v>
      </c>
      <c r="G82" s="573"/>
      <c r="H82" s="573"/>
      <c r="I82" s="573"/>
      <c r="J82" s="573"/>
      <c r="K82" s="573"/>
      <c r="L82" s="573"/>
      <c r="M82" s="88">
        <v>5</v>
      </c>
      <c r="N82" s="257">
        <v>2017</v>
      </c>
      <c r="O82" s="257"/>
      <c r="P82" s="268">
        <v>465000</v>
      </c>
      <c r="Q82" s="569"/>
      <c r="S82" s="657"/>
    </row>
    <row r="83" spans="1:19" s="656" customFormat="1" ht="30" hidden="1" customHeight="1" x14ac:dyDescent="0.2">
      <c r="A83" s="567"/>
      <c r="B83" s="235"/>
      <c r="C83" s="83"/>
      <c r="D83" s="83"/>
      <c r="E83" s="83"/>
      <c r="F83" s="573" t="s">
        <v>1221</v>
      </c>
      <c r="G83" s="573"/>
      <c r="H83" s="573"/>
      <c r="I83" s="573"/>
      <c r="J83" s="573"/>
      <c r="K83" s="573"/>
      <c r="L83" s="573"/>
      <c r="M83" s="88">
        <v>5</v>
      </c>
      <c r="N83" s="257">
        <v>2017</v>
      </c>
      <c r="O83" s="257"/>
      <c r="P83" s="266">
        <v>500000</v>
      </c>
      <c r="Q83" s="569"/>
      <c r="S83" s="657"/>
    </row>
    <row r="84" spans="1:19" s="656" customFormat="1" ht="30" hidden="1" customHeight="1" x14ac:dyDescent="0.2">
      <c r="A84" s="567"/>
      <c r="B84" s="235"/>
      <c r="C84" s="83"/>
      <c r="D84" s="83"/>
      <c r="E84" s="83"/>
      <c r="F84" s="255" t="s">
        <v>1222</v>
      </c>
      <c r="G84" s="255"/>
      <c r="H84" s="255"/>
      <c r="I84" s="255"/>
      <c r="J84" s="255"/>
      <c r="K84" s="255"/>
      <c r="L84" s="255"/>
      <c r="M84" s="88">
        <v>5</v>
      </c>
      <c r="N84" s="257">
        <v>2017</v>
      </c>
      <c r="O84" s="257"/>
      <c r="P84" s="268">
        <v>280000</v>
      </c>
      <c r="Q84" s="569"/>
      <c r="S84" s="657"/>
    </row>
    <row r="85" spans="1:19" s="656" customFormat="1" ht="30" hidden="1" customHeight="1" x14ac:dyDescent="0.2">
      <c r="A85" s="567"/>
      <c r="B85" s="235"/>
      <c r="C85" s="83"/>
      <c r="D85" s="83"/>
      <c r="E85" s="83"/>
      <c r="F85" s="255" t="s">
        <v>1223</v>
      </c>
      <c r="G85" s="255"/>
      <c r="H85" s="255"/>
      <c r="I85" s="255"/>
      <c r="J85" s="255"/>
      <c r="K85" s="255"/>
      <c r="L85" s="255"/>
      <c r="M85" s="88">
        <v>5</v>
      </c>
      <c r="N85" s="257">
        <v>2017</v>
      </c>
      <c r="O85" s="257"/>
      <c r="P85" s="266">
        <v>100000</v>
      </c>
      <c r="Q85" s="569"/>
      <c r="S85" s="657"/>
    </row>
    <row r="86" spans="1:19" s="656" customFormat="1" ht="30" hidden="1" customHeight="1" x14ac:dyDescent="0.2">
      <c r="A86" s="588"/>
      <c r="B86" s="384"/>
      <c r="C86" s="472"/>
      <c r="D86" s="472"/>
      <c r="E86" s="472"/>
      <c r="F86" s="592" t="s">
        <v>1224</v>
      </c>
      <c r="G86" s="592"/>
      <c r="H86" s="592"/>
      <c r="I86" s="592"/>
      <c r="J86" s="592"/>
      <c r="K86" s="592"/>
      <c r="L86" s="592"/>
      <c r="M86" s="365">
        <v>5</v>
      </c>
      <c r="N86" s="257">
        <v>2017</v>
      </c>
      <c r="O86" s="366"/>
      <c r="P86" s="476">
        <v>460000</v>
      </c>
      <c r="Q86" s="591"/>
      <c r="S86" s="657"/>
    </row>
    <row r="87" spans="1:19" s="656" customFormat="1" ht="30" hidden="1" customHeight="1" x14ac:dyDescent="0.2">
      <c r="A87" s="567"/>
      <c r="B87" s="235"/>
      <c r="C87" s="265"/>
      <c r="D87" s="265"/>
      <c r="E87" s="265"/>
      <c r="F87" s="574" t="s">
        <v>1225</v>
      </c>
      <c r="G87" s="574"/>
      <c r="H87" s="574"/>
      <c r="I87" s="574"/>
      <c r="J87" s="574"/>
      <c r="K87" s="574"/>
      <c r="L87" s="574"/>
      <c r="M87" s="83">
        <v>5</v>
      </c>
      <c r="N87" s="257">
        <v>2017</v>
      </c>
      <c r="O87" s="257"/>
      <c r="P87" s="268">
        <v>460000</v>
      </c>
      <c r="Q87" s="569"/>
      <c r="S87" s="657"/>
    </row>
    <row r="88" spans="1:19" s="656" customFormat="1" ht="30" hidden="1" customHeight="1" x14ac:dyDescent="0.2">
      <c r="A88" s="567"/>
      <c r="B88" s="384"/>
      <c r="C88" s="472"/>
      <c r="D88" s="472"/>
      <c r="E88" s="472"/>
      <c r="F88" s="592" t="s">
        <v>1226</v>
      </c>
      <c r="G88" s="592"/>
      <c r="H88" s="592"/>
      <c r="I88" s="592"/>
      <c r="J88" s="592"/>
      <c r="K88" s="592"/>
      <c r="L88" s="592"/>
      <c r="M88" s="365">
        <v>5</v>
      </c>
      <c r="N88" s="257">
        <v>2017</v>
      </c>
      <c r="O88" s="366"/>
      <c r="P88" s="476">
        <v>500000</v>
      </c>
      <c r="Q88" s="591"/>
      <c r="S88" s="657"/>
    </row>
    <row r="89" spans="1:19" s="656" customFormat="1" ht="30" hidden="1" customHeight="1" x14ac:dyDescent="0.2">
      <c r="A89" s="567"/>
      <c r="B89" s="235"/>
      <c r="C89" s="83"/>
      <c r="D89" s="83"/>
      <c r="E89" s="83"/>
      <c r="F89" s="235" t="s">
        <v>1227</v>
      </c>
      <c r="G89" s="235"/>
      <c r="H89" s="235"/>
      <c r="I89" s="235"/>
      <c r="J89" s="235"/>
      <c r="K89" s="235"/>
      <c r="L89" s="235"/>
      <c r="M89" s="88">
        <v>5</v>
      </c>
      <c r="N89" s="257">
        <v>2017</v>
      </c>
      <c r="O89" s="257"/>
      <c r="P89" s="268">
        <v>475000</v>
      </c>
      <c r="Q89" s="569"/>
      <c r="S89" s="657"/>
    </row>
    <row r="90" spans="1:19" s="656" customFormat="1" ht="30" hidden="1" customHeight="1" x14ac:dyDescent="0.2">
      <c r="A90" s="567"/>
      <c r="B90" s="235"/>
      <c r="C90" s="83"/>
      <c r="D90" s="83"/>
      <c r="E90" s="83"/>
      <c r="F90" s="235" t="s">
        <v>1063</v>
      </c>
      <c r="G90" s="235"/>
      <c r="H90" s="235"/>
      <c r="I90" s="235"/>
      <c r="J90" s="235"/>
      <c r="K90" s="235"/>
      <c r="L90" s="235"/>
      <c r="M90" s="88">
        <v>5</v>
      </c>
      <c r="N90" s="257">
        <v>2017</v>
      </c>
      <c r="O90" s="257"/>
      <c r="P90" s="268">
        <v>500000</v>
      </c>
      <c r="Q90" s="569"/>
      <c r="S90" s="657"/>
    </row>
    <row r="91" spans="1:19" s="656" customFormat="1" ht="30" hidden="1" customHeight="1" x14ac:dyDescent="0.2">
      <c r="A91" s="567"/>
      <c r="B91" s="235"/>
      <c r="C91" s="83"/>
      <c r="D91" s="83"/>
      <c r="E91" s="83"/>
      <c r="F91" s="235" t="s">
        <v>1110</v>
      </c>
      <c r="G91" s="235"/>
      <c r="H91" s="235"/>
      <c r="I91" s="235"/>
      <c r="J91" s="235"/>
      <c r="K91" s="235"/>
      <c r="L91" s="235"/>
      <c r="M91" s="88">
        <v>5</v>
      </c>
      <c r="N91" s="257">
        <v>2017</v>
      </c>
      <c r="O91" s="257"/>
      <c r="P91" s="268">
        <v>400000</v>
      </c>
      <c r="Q91" s="569"/>
      <c r="S91" s="657"/>
    </row>
    <row r="92" spans="1:19" s="656" customFormat="1" ht="30" hidden="1" customHeight="1" x14ac:dyDescent="0.2">
      <c r="A92" s="567"/>
      <c r="B92" s="235"/>
      <c r="C92" s="83"/>
      <c r="D92" s="83"/>
      <c r="E92" s="83"/>
      <c r="F92" s="235" t="s">
        <v>1136</v>
      </c>
      <c r="G92" s="235"/>
      <c r="H92" s="235"/>
      <c r="I92" s="235"/>
      <c r="J92" s="235"/>
      <c r="K92" s="235"/>
      <c r="L92" s="235"/>
      <c r="M92" s="88">
        <v>5</v>
      </c>
      <c r="N92" s="257">
        <v>2017</v>
      </c>
      <c r="O92" s="257"/>
      <c r="P92" s="268">
        <v>500000</v>
      </c>
      <c r="Q92" s="569"/>
      <c r="S92" s="657"/>
    </row>
    <row r="93" spans="1:19" s="656" customFormat="1" ht="30" hidden="1" customHeight="1" x14ac:dyDescent="0.2">
      <c r="A93" s="567"/>
      <c r="B93" s="235"/>
      <c r="C93" s="83"/>
      <c r="D93" s="83"/>
      <c r="E93" s="83"/>
      <c r="F93" s="235" t="s">
        <v>1494</v>
      </c>
      <c r="G93" s="235"/>
      <c r="H93" s="235"/>
      <c r="I93" s="235"/>
      <c r="J93" s="235"/>
      <c r="K93" s="235"/>
      <c r="L93" s="235"/>
      <c r="M93" s="88">
        <v>10</v>
      </c>
      <c r="N93" s="257">
        <v>2018</v>
      </c>
      <c r="O93" s="257"/>
      <c r="P93" s="268">
        <v>719942.90638802107</v>
      </c>
      <c r="Q93" s="569"/>
      <c r="S93" s="657"/>
    </row>
    <row r="94" spans="1:19" s="656" customFormat="1" ht="30" hidden="1" customHeight="1" x14ac:dyDescent="0.2">
      <c r="A94" s="567"/>
      <c r="B94" s="235"/>
      <c r="C94" s="83"/>
      <c r="D94" s="83"/>
      <c r="E94" s="83"/>
      <c r="F94" s="235" t="s">
        <v>1495</v>
      </c>
      <c r="G94" s="235"/>
      <c r="H94" s="235"/>
      <c r="I94" s="235"/>
      <c r="J94" s="235"/>
      <c r="K94" s="235"/>
      <c r="L94" s="235"/>
      <c r="M94" s="88">
        <v>5</v>
      </c>
      <c r="N94" s="257">
        <v>2018</v>
      </c>
      <c r="O94" s="257"/>
      <c r="P94" s="268">
        <v>362506.46342777117</v>
      </c>
      <c r="Q94" s="569"/>
      <c r="S94" s="657"/>
    </row>
    <row r="95" spans="1:19" s="656" customFormat="1" ht="30" hidden="1" customHeight="1" x14ac:dyDescent="0.2">
      <c r="A95" s="567"/>
      <c r="B95" s="235"/>
      <c r="C95" s="83"/>
      <c r="D95" s="83"/>
      <c r="E95" s="83"/>
      <c r="F95" s="235" t="s">
        <v>1496</v>
      </c>
      <c r="G95" s="235"/>
      <c r="H95" s="235"/>
      <c r="I95" s="235"/>
      <c r="J95" s="235"/>
      <c r="K95" s="235"/>
      <c r="L95" s="235"/>
      <c r="M95" s="88">
        <v>5</v>
      </c>
      <c r="N95" s="257">
        <v>2018</v>
      </c>
      <c r="O95" s="257"/>
      <c r="P95" s="268">
        <v>172380.69589572336</v>
      </c>
      <c r="Q95" s="569"/>
      <c r="S95" s="657"/>
    </row>
    <row r="96" spans="1:19" s="656" customFormat="1" ht="30" hidden="1" customHeight="1" x14ac:dyDescent="0.2">
      <c r="A96" s="567"/>
      <c r="B96" s="235"/>
      <c r="C96" s="83"/>
      <c r="D96" s="83"/>
      <c r="E96" s="83"/>
      <c r="F96" s="235" t="s">
        <v>1497</v>
      </c>
      <c r="G96" s="235"/>
      <c r="H96" s="235"/>
      <c r="I96" s="235"/>
      <c r="J96" s="235"/>
      <c r="K96" s="235"/>
      <c r="L96" s="235"/>
      <c r="M96" s="88">
        <v>5</v>
      </c>
      <c r="N96" s="257">
        <v>2018</v>
      </c>
      <c r="O96" s="257"/>
      <c r="P96" s="268">
        <v>172380.69589572336</v>
      </c>
      <c r="Q96" s="569"/>
      <c r="S96" s="657"/>
    </row>
    <row r="97" spans="1:19" s="656" customFormat="1" ht="30" hidden="1" customHeight="1" x14ac:dyDescent="0.2">
      <c r="A97" s="567"/>
      <c r="B97" s="235"/>
      <c r="C97" s="83"/>
      <c r="D97" s="83"/>
      <c r="E97" s="83"/>
      <c r="F97" s="235" t="s">
        <v>1498</v>
      </c>
      <c r="G97" s="235"/>
      <c r="H97" s="235"/>
      <c r="I97" s="235"/>
      <c r="J97" s="235"/>
      <c r="K97" s="235"/>
      <c r="L97" s="235"/>
      <c r="M97" s="88">
        <v>5</v>
      </c>
      <c r="N97" s="257">
        <v>2018</v>
      </c>
      <c r="O97" s="257"/>
      <c r="P97" s="268">
        <v>164015.16212431327</v>
      </c>
      <c r="Q97" s="569"/>
      <c r="S97" s="657"/>
    </row>
    <row r="98" spans="1:19" s="656" customFormat="1" ht="30" hidden="1" customHeight="1" x14ac:dyDescent="0.2">
      <c r="A98" s="567"/>
      <c r="B98" s="235"/>
      <c r="C98" s="83"/>
      <c r="D98" s="83"/>
      <c r="E98" s="83"/>
      <c r="F98" s="235" t="s">
        <v>1499</v>
      </c>
      <c r="G98" s="235"/>
      <c r="H98" s="235"/>
      <c r="I98" s="235"/>
      <c r="J98" s="235"/>
      <c r="K98" s="235"/>
      <c r="L98" s="235"/>
      <c r="M98" s="88">
        <v>5</v>
      </c>
      <c r="N98" s="257">
        <v>2018</v>
      </c>
      <c r="O98" s="257"/>
      <c r="P98" s="268">
        <v>164775.66519444145</v>
      </c>
      <c r="Q98" s="569"/>
      <c r="S98" s="657"/>
    </row>
    <row r="99" spans="1:19" s="656" customFormat="1" ht="30" hidden="1" customHeight="1" x14ac:dyDescent="0.2">
      <c r="A99" s="567"/>
      <c r="B99" s="235"/>
      <c r="C99" s="83"/>
      <c r="D99" s="83"/>
      <c r="E99" s="83"/>
      <c r="F99" s="235" t="s">
        <v>1500</v>
      </c>
      <c r="G99" s="235"/>
      <c r="H99" s="235"/>
      <c r="I99" s="235"/>
      <c r="J99" s="235"/>
      <c r="K99" s="235"/>
      <c r="L99" s="235"/>
      <c r="M99" s="88">
        <v>5</v>
      </c>
      <c r="N99" s="257">
        <v>2018</v>
      </c>
      <c r="O99" s="257"/>
      <c r="P99" s="268">
        <v>138411.55876333083</v>
      </c>
      <c r="Q99" s="569"/>
      <c r="S99" s="657"/>
    </row>
    <row r="100" spans="1:19" s="656" customFormat="1" ht="30" hidden="1" customHeight="1" x14ac:dyDescent="0.2">
      <c r="A100" s="567"/>
      <c r="B100" s="235"/>
      <c r="C100" s="83"/>
      <c r="D100" s="83"/>
      <c r="E100" s="83"/>
      <c r="F100" s="235" t="s">
        <v>1501</v>
      </c>
      <c r="G100" s="235"/>
      <c r="H100" s="235"/>
      <c r="I100" s="235"/>
      <c r="J100" s="235"/>
      <c r="K100" s="235"/>
      <c r="L100" s="235"/>
      <c r="M100" s="88">
        <v>5</v>
      </c>
      <c r="N100" s="257">
        <v>2018</v>
      </c>
      <c r="O100" s="257"/>
      <c r="P100" s="268">
        <v>164775.66519444145</v>
      </c>
      <c r="Q100" s="569"/>
      <c r="S100" s="657"/>
    </row>
    <row r="101" spans="1:19" s="656" customFormat="1" ht="30" hidden="1" customHeight="1" x14ac:dyDescent="0.2">
      <c r="A101" s="567"/>
      <c r="B101" s="235"/>
      <c r="C101" s="83"/>
      <c r="D101" s="83"/>
      <c r="E101" s="83"/>
      <c r="F101" s="235" t="s">
        <v>1502</v>
      </c>
      <c r="G101" s="235"/>
      <c r="H101" s="235"/>
      <c r="I101" s="235"/>
      <c r="J101" s="235"/>
      <c r="K101" s="235"/>
      <c r="L101" s="235"/>
      <c r="M101" s="88">
        <v>5</v>
      </c>
      <c r="N101" s="257">
        <v>2018</v>
      </c>
      <c r="O101" s="257"/>
      <c r="P101" s="268">
        <v>296596.19734999462</v>
      </c>
      <c r="Q101" s="569"/>
      <c r="S101" s="657"/>
    </row>
    <row r="102" spans="1:19" s="656" customFormat="1" ht="30" hidden="1" customHeight="1" x14ac:dyDescent="0.2">
      <c r="A102" s="567"/>
      <c r="B102" s="235"/>
      <c r="C102" s="83"/>
      <c r="D102" s="83"/>
      <c r="E102" s="83"/>
      <c r="F102" s="235" t="s">
        <v>1503</v>
      </c>
      <c r="G102" s="235"/>
      <c r="H102" s="235"/>
      <c r="I102" s="235"/>
      <c r="J102" s="235"/>
      <c r="K102" s="235"/>
      <c r="L102" s="235"/>
      <c r="M102" s="88">
        <v>5</v>
      </c>
      <c r="N102" s="257">
        <v>2018</v>
      </c>
      <c r="O102" s="257"/>
      <c r="P102" s="268">
        <v>428416.72950554779</v>
      </c>
      <c r="Q102" s="569"/>
      <c r="S102" s="657"/>
    </row>
    <row r="103" spans="1:19" s="656" customFormat="1" ht="30" hidden="1" customHeight="1" x14ac:dyDescent="0.2">
      <c r="A103" s="567"/>
      <c r="B103" s="235"/>
      <c r="C103" s="83"/>
      <c r="D103" s="83"/>
      <c r="E103" s="83"/>
      <c r="F103" s="235" t="s">
        <v>1504</v>
      </c>
      <c r="G103" s="235"/>
      <c r="H103" s="235"/>
      <c r="I103" s="235"/>
      <c r="J103" s="235"/>
      <c r="K103" s="235"/>
      <c r="L103" s="235"/>
      <c r="M103" s="88">
        <v>5</v>
      </c>
      <c r="N103" s="257">
        <v>2018</v>
      </c>
      <c r="O103" s="257"/>
      <c r="P103" s="268">
        <v>448189.80932888074</v>
      </c>
      <c r="Q103" s="569"/>
      <c r="S103" s="657"/>
    </row>
    <row r="104" spans="1:19" s="656" customFormat="1" ht="30" hidden="1" customHeight="1" x14ac:dyDescent="0.2">
      <c r="A104" s="567"/>
      <c r="B104" s="235"/>
      <c r="C104" s="83"/>
      <c r="D104" s="83"/>
      <c r="E104" s="83"/>
      <c r="F104" s="235" t="s">
        <v>1505</v>
      </c>
      <c r="G104" s="235"/>
      <c r="H104" s="235"/>
      <c r="I104" s="235"/>
      <c r="J104" s="235"/>
      <c r="K104" s="235"/>
      <c r="L104" s="235"/>
      <c r="M104" s="88">
        <v>5</v>
      </c>
      <c r="N104" s="257">
        <v>2018</v>
      </c>
      <c r="O104" s="257"/>
      <c r="P104" s="268">
        <v>197730.79823332976</v>
      </c>
      <c r="Q104" s="569"/>
      <c r="S104" s="657"/>
    </row>
    <row r="105" spans="1:19" s="656" customFormat="1" ht="30" hidden="1" customHeight="1" x14ac:dyDescent="0.2">
      <c r="A105" s="567"/>
      <c r="B105" s="235"/>
      <c r="C105" s="83"/>
      <c r="D105" s="83"/>
      <c r="E105" s="83"/>
      <c r="F105" s="235" t="s">
        <v>1506</v>
      </c>
      <c r="G105" s="235"/>
      <c r="H105" s="235"/>
      <c r="I105" s="235"/>
      <c r="J105" s="235"/>
      <c r="K105" s="235"/>
      <c r="L105" s="235"/>
      <c r="M105" s="88">
        <v>5</v>
      </c>
      <c r="N105" s="257">
        <v>2018</v>
      </c>
      <c r="O105" s="257"/>
      <c r="P105" s="268">
        <v>197730.79823332976</v>
      </c>
      <c r="Q105" s="569"/>
      <c r="S105" s="657"/>
    </row>
    <row r="106" spans="1:19" s="656" customFormat="1" ht="30" hidden="1" customHeight="1" x14ac:dyDescent="0.2">
      <c r="A106" s="567"/>
      <c r="B106" s="235"/>
      <c r="C106" s="83"/>
      <c r="D106" s="83"/>
      <c r="E106" s="83"/>
      <c r="F106" s="235" t="s">
        <v>1507</v>
      </c>
      <c r="G106" s="235"/>
      <c r="H106" s="235"/>
      <c r="I106" s="235"/>
      <c r="J106" s="235"/>
      <c r="K106" s="235"/>
      <c r="L106" s="235"/>
      <c r="M106" s="88">
        <v>5</v>
      </c>
      <c r="N106" s="257">
        <v>2018</v>
      </c>
      <c r="O106" s="257"/>
      <c r="P106" s="268">
        <v>380251.53506409563</v>
      </c>
      <c r="Q106" s="569"/>
      <c r="S106" s="657"/>
    </row>
    <row r="107" spans="1:19" s="656" customFormat="1" ht="30" hidden="1" customHeight="1" x14ac:dyDescent="0.2">
      <c r="A107" s="567"/>
      <c r="B107" s="235"/>
      <c r="C107" s="83"/>
      <c r="D107" s="83"/>
      <c r="E107" s="83"/>
      <c r="F107" s="235" t="s">
        <v>1508</v>
      </c>
      <c r="G107" s="235"/>
      <c r="H107" s="235"/>
      <c r="I107" s="235"/>
      <c r="J107" s="235"/>
      <c r="K107" s="235"/>
      <c r="L107" s="235"/>
      <c r="M107" s="88">
        <v>5</v>
      </c>
      <c r="N107" s="257">
        <v>2018</v>
      </c>
      <c r="O107" s="257"/>
      <c r="P107" s="268">
        <v>329551.3303888829</v>
      </c>
      <c r="Q107" s="569"/>
      <c r="S107" s="657"/>
    </row>
    <row r="108" spans="1:19" s="656" customFormat="1" ht="30" hidden="1" customHeight="1" x14ac:dyDescent="0.2">
      <c r="A108" s="567"/>
      <c r="B108" s="235"/>
      <c r="C108" s="83"/>
      <c r="D108" s="83"/>
      <c r="E108" s="83"/>
      <c r="F108" s="235" t="s">
        <v>1509</v>
      </c>
      <c r="G108" s="235"/>
      <c r="H108" s="235"/>
      <c r="I108" s="235"/>
      <c r="J108" s="235"/>
      <c r="K108" s="235"/>
      <c r="L108" s="235"/>
      <c r="M108" s="88">
        <v>5</v>
      </c>
      <c r="N108" s="257">
        <v>2018</v>
      </c>
      <c r="O108" s="257"/>
      <c r="P108" s="268">
        <v>263641.06431110634</v>
      </c>
      <c r="Q108" s="569"/>
      <c r="S108" s="657"/>
    </row>
    <row r="109" spans="1:19" s="656" customFormat="1" ht="30" hidden="1" customHeight="1" x14ac:dyDescent="0.2">
      <c r="A109" s="567"/>
      <c r="B109" s="235"/>
      <c r="C109" s="83"/>
      <c r="D109" s="83"/>
      <c r="E109" s="83"/>
      <c r="F109" s="235" t="s">
        <v>1510</v>
      </c>
      <c r="G109" s="235"/>
      <c r="H109" s="235"/>
      <c r="I109" s="235"/>
      <c r="J109" s="235"/>
      <c r="K109" s="235"/>
      <c r="L109" s="235"/>
      <c r="M109" s="88">
        <v>5</v>
      </c>
      <c r="N109" s="257">
        <v>2018</v>
      </c>
      <c r="O109" s="257"/>
      <c r="P109" s="268">
        <v>152100.61402563826</v>
      </c>
      <c r="Q109" s="569"/>
      <c r="S109" s="657"/>
    </row>
    <row r="110" spans="1:19" s="656" customFormat="1" ht="30" hidden="1" customHeight="1" x14ac:dyDescent="0.2">
      <c r="A110" s="567"/>
      <c r="B110" s="235"/>
      <c r="C110" s="83"/>
      <c r="D110" s="83"/>
      <c r="E110" s="83"/>
      <c r="F110" s="235" t="s">
        <v>1511</v>
      </c>
      <c r="G110" s="235"/>
      <c r="H110" s="235"/>
      <c r="I110" s="235"/>
      <c r="J110" s="235"/>
      <c r="K110" s="235"/>
      <c r="L110" s="235"/>
      <c r="M110" s="88">
        <v>5</v>
      </c>
      <c r="N110" s="257">
        <v>2018</v>
      </c>
      <c r="O110" s="257"/>
      <c r="P110" s="268">
        <v>217503.87805666271</v>
      </c>
      <c r="Q110" s="569"/>
      <c r="S110" s="657"/>
    </row>
    <row r="111" spans="1:19" s="656" customFormat="1" ht="30" hidden="1" customHeight="1" x14ac:dyDescent="0.2">
      <c r="A111" s="567"/>
      <c r="B111" s="235"/>
      <c r="C111" s="83"/>
      <c r="D111" s="83"/>
      <c r="E111" s="83"/>
      <c r="F111" s="235" t="s">
        <v>1512</v>
      </c>
      <c r="G111" s="235"/>
      <c r="H111" s="235"/>
      <c r="I111" s="235"/>
      <c r="J111" s="235"/>
      <c r="K111" s="235"/>
      <c r="L111" s="235"/>
      <c r="M111" s="88">
        <v>5</v>
      </c>
      <c r="N111" s="257">
        <v>2018</v>
      </c>
      <c r="O111" s="257"/>
      <c r="P111" s="268">
        <v>329551.3303888829</v>
      </c>
      <c r="Q111" s="569"/>
      <c r="S111" s="657"/>
    </row>
    <row r="112" spans="1:19" s="656" customFormat="1" ht="30" hidden="1" customHeight="1" x14ac:dyDescent="0.2">
      <c r="A112" s="567"/>
      <c r="B112" s="235"/>
      <c r="C112" s="83"/>
      <c r="D112" s="83"/>
      <c r="E112" s="83"/>
      <c r="F112" s="235" t="s">
        <v>1513</v>
      </c>
      <c r="G112" s="235"/>
      <c r="H112" s="235"/>
      <c r="I112" s="235"/>
      <c r="J112" s="235"/>
      <c r="K112" s="235"/>
      <c r="L112" s="235"/>
      <c r="M112" s="88">
        <v>5</v>
      </c>
      <c r="N112" s="257">
        <v>2018</v>
      </c>
      <c r="O112" s="257"/>
      <c r="P112" s="268">
        <v>164775.66519444145</v>
      </c>
      <c r="Q112" s="569"/>
      <c r="S112" s="657"/>
    </row>
    <row r="113" spans="1:19" s="656" customFormat="1" ht="30" hidden="1" customHeight="1" x14ac:dyDescent="0.2">
      <c r="A113" s="567"/>
      <c r="B113" s="235"/>
      <c r="C113" s="83"/>
      <c r="D113" s="83"/>
      <c r="E113" s="83"/>
      <c r="F113" s="235" t="s">
        <v>1514</v>
      </c>
      <c r="G113" s="235"/>
      <c r="H113" s="235"/>
      <c r="I113" s="235"/>
      <c r="J113" s="235"/>
      <c r="K113" s="235"/>
      <c r="L113" s="235"/>
      <c r="M113" s="88">
        <v>5</v>
      </c>
      <c r="N113" s="257">
        <v>2018</v>
      </c>
      <c r="O113" s="257"/>
      <c r="P113" s="268">
        <v>118638.47893999785</v>
      </c>
      <c r="Q113" s="569"/>
      <c r="S113" s="657"/>
    </row>
    <row r="114" spans="1:19" s="656" customFormat="1" ht="30" hidden="1" customHeight="1" x14ac:dyDescent="0.2">
      <c r="A114" s="567"/>
      <c r="B114" s="235"/>
      <c r="C114" s="83"/>
      <c r="D114" s="83"/>
      <c r="E114" s="83"/>
      <c r="F114" s="235" t="s">
        <v>1515</v>
      </c>
      <c r="G114" s="235"/>
      <c r="H114" s="235"/>
      <c r="I114" s="235"/>
      <c r="J114" s="235"/>
      <c r="K114" s="235"/>
      <c r="L114" s="235"/>
      <c r="M114" s="88">
        <v>5</v>
      </c>
      <c r="N114" s="257">
        <v>2018</v>
      </c>
      <c r="O114" s="257"/>
      <c r="P114" s="268">
        <v>263641.06431110634</v>
      </c>
      <c r="Q114" s="569"/>
      <c r="S114" s="657"/>
    </row>
    <row r="115" spans="1:19" s="656" customFormat="1" ht="30" hidden="1" customHeight="1" x14ac:dyDescent="0.2">
      <c r="A115" s="567"/>
      <c r="B115" s="235"/>
      <c r="C115" s="83"/>
      <c r="D115" s="83"/>
      <c r="E115" s="83"/>
      <c r="F115" s="235" t="s">
        <v>1516</v>
      </c>
      <c r="G115" s="235"/>
      <c r="H115" s="235"/>
      <c r="I115" s="235"/>
      <c r="J115" s="235"/>
      <c r="K115" s="235"/>
      <c r="L115" s="235"/>
      <c r="M115" s="88">
        <v>5</v>
      </c>
      <c r="N115" s="257">
        <v>2018</v>
      </c>
      <c r="O115" s="257"/>
      <c r="P115" s="268">
        <v>263641.06431110634</v>
      </c>
      <c r="Q115" s="569"/>
      <c r="S115" s="657"/>
    </row>
    <row r="116" spans="1:19" s="656" customFormat="1" ht="30" hidden="1" customHeight="1" x14ac:dyDescent="0.2">
      <c r="A116" s="567"/>
      <c r="B116" s="235"/>
      <c r="C116" s="83"/>
      <c r="D116" s="83"/>
      <c r="E116" s="83"/>
      <c r="F116" s="235" t="s">
        <v>1517</v>
      </c>
      <c r="G116" s="235"/>
      <c r="H116" s="235"/>
      <c r="I116" s="235"/>
      <c r="J116" s="235"/>
      <c r="K116" s="235"/>
      <c r="L116" s="235"/>
      <c r="M116" s="88">
        <v>5</v>
      </c>
      <c r="N116" s="257">
        <v>2018</v>
      </c>
      <c r="O116" s="257"/>
      <c r="P116" s="268">
        <v>191139.77162555209</v>
      </c>
      <c r="Q116" s="569"/>
      <c r="S116" s="657"/>
    </row>
    <row r="117" spans="1:19" s="656" customFormat="1" ht="30" hidden="1" customHeight="1" x14ac:dyDescent="0.2">
      <c r="A117" s="567"/>
      <c r="B117" s="235"/>
      <c r="C117" s="83"/>
      <c r="D117" s="83"/>
      <c r="E117" s="83"/>
      <c r="F117" s="235" t="s">
        <v>1518</v>
      </c>
      <c r="G117" s="235"/>
      <c r="H117" s="235"/>
      <c r="I117" s="235"/>
      <c r="J117" s="235"/>
      <c r="K117" s="235"/>
      <c r="L117" s="235"/>
      <c r="M117" s="88">
        <v>10</v>
      </c>
      <c r="N117" s="257">
        <v>2018</v>
      </c>
      <c r="O117" s="257"/>
      <c r="P117" s="268">
        <v>843651.40579554019</v>
      </c>
      <c r="Q117" s="569"/>
      <c r="S117" s="657"/>
    </row>
    <row r="118" spans="1:19" s="656" customFormat="1" ht="30" hidden="1" customHeight="1" x14ac:dyDescent="0.2">
      <c r="A118" s="567"/>
      <c r="B118" s="235"/>
      <c r="C118" s="83"/>
      <c r="D118" s="83"/>
      <c r="E118" s="83"/>
      <c r="F118" s="235" t="s">
        <v>1519</v>
      </c>
      <c r="G118" s="235"/>
      <c r="H118" s="235"/>
      <c r="I118" s="235"/>
      <c r="J118" s="235"/>
      <c r="K118" s="235"/>
      <c r="L118" s="235"/>
      <c r="M118" s="88">
        <v>5</v>
      </c>
      <c r="N118" s="257">
        <v>2018</v>
      </c>
      <c r="O118" s="257"/>
      <c r="P118" s="268">
        <v>362506.46342777117</v>
      </c>
      <c r="Q118" s="569"/>
      <c r="S118" s="657"/>
    </row>
    <row r="119" spans="1:19" s="656" customFormat="1" ht="30" hidden="1" customHeight="1" x14ac:dyDescent="0.2">
      <c r="A119" s="567"/>
      <c r="B119" s="235"/>
      <c r="C119" s="83"/>
      <c r="D119" s="83"/>
      <c r="E119" s="83"/>
      <c r="F119" s="235" t="s">
        <v>1520</v>
      </c>
      <c r="G119" s="235"/>
      <c r="H119" s="235"/>
      <c r="I119" s="235"/>
      <c r="J119" s="235"/>
      <c r="K119" s="235"/>
      <c r="L119" s="235"/>
      <c r="M119" s="88">
        <v>10</v>
      </c>
      <c r="N119" s="257">
        <v>2018</v>
      </c>
      <c r="O119" s="257"/>
      <c r="P119" s="268">
        <v>527282.12862221268</v>
      </c>
      <c r="Q119" s="569"/>
      <c r="S119" s="657"/>
    </row>
    <row r="120" spans="1:19" s="656" customFormat="1" ht="30" hidden="1" customHeight="1" x14ac:dyDescent="0.2">
      <c r="A120" s="567"/>
      <c r="B120" s="235"/>
      <c r="C120" s="83"/>
      <c r="D120" s="83"/>
      <c r="E120" s="83"/>
      <c r="F120" s="235" t="s">
        <v>1521</v>
      </c>
      <c r="G120" s="235"/>
      <c r="H120" s="235"/>
      <c r="I120" s="235"/>
      <c r="J120" s="235"/>
      <c r="K120" s="235"/>
      <c r="L120" s="235"/>
      <c r="M120" s="88">
        <v>5</v>
      </c>
      <c r="N120" s="257">
        <v>2018</v>
      </c>
      <c r="O120" s="257"/>
      <c r="P120" s="268">
        <v>145002.58537110846</v>
      </c>
      <c r="Q120" s="569"/>
      <c r="S120" s="657"/>
    </row>
    <row r="121" spans="1:19" s="656" customFormat="1" ht="30" hidden="1" customHeight="1" x14ac:dyDescent="0.2">
      <c r="A121" s="567"/>
      <c r="B121" s="235"/>
      <c r="C121" s="83"/>
      <c r="D121" s="83"/>
      <c r="E121" s="83"/>
      <c r="F121" s="235" t="s">
        <v>1522</v>
      </c>
      <c r="G121" s="235"/>
      <c r="H121" s="235"/>
      <c r="I121" s="235"/>
      <c r="J121" s="235"/>
      <c r="K121" s="235"/>
      <c r="L121" s="235"/>
      <c r="M121" s="88">
        <v>5</v>
      </c>
      <c r="N121" s="257">
        <v>2018</v>
      </c>
      <c r="O121" s="257"/>
      <c r="P121" s="268">
        <v>105456.42572444252</v>
      </c>
      <c r="Q121" s="569"/>
      <c r="S121" s="657"/>
    </row>
    <row r="122" spans="1:19" s="656" customFormat="1" ht="30" hidden="1" customHeight="1" x14ac:dyDescent="0.2">
      <c r="A122" s="567"/>
      <c r="B122" s="235"/>
      <c r="C122" s="83"/>
      <c r="D122" s="83"/>
      <c r="E122" s="83"/>
      <c r="F122" s="235" t="s">
        <v>1523</v>
      </c>
      <c r="G122" s="235"/>
      <c r="H122" s="235"/>
      <c r="I122" s="235"/>
      <c r="J122" s="235"/>
      <c r="K122" s="235"/>
      <c r="L122" s="235"/>
      <c r="M122" s="88">
        <v>10</v>
      </c>
      <c r="N122" s="257">
        <v>2018</v>
      </c>
      <c r="O122" s="257"/>
      <c r="P122" s="268">
        <v>659102.66077776579</v>
      </c>
      <c r="Q122" s="569"/>
      <c r="S122" s="657"/>
    </row>
    <row r="123" spans="1:19" s="656" customFormat="1" ht="30" hidden="1" customHeight="1" x14ac:dyDescent="0.2">
      <c r="A123" s="567"/>
      <c r="B123" s="235"/>
      <c r="C123" s="83"/>
      <c r="D123" s="83"/>
      <c r="E123" s="83"/>
      <c r="F123" s="235" t="s">
        <v>1524</v>
      </c>
      <c r="G123" s="235"/>
      <c r="H123" s="235"/>
      <c r="I123" s="235"/>
      <c r="J123" s="235"/>
      <c r="K123" s="235"/>
      <c r="L123" s="235"/>
      <c r="M123" s="88">
        <v>5</v>
      </c>
      <c r="N123" s="257">
        <v>2018</v>
      </c>
      <c r="O123" s="257"/>
      <c r="P123" s="268">
        <v>415234.67628999247</v>
      </c>
      <c r="Q123" s="569"/>
      <c r="S123" s="657"/>
    </row>
    <row r="124" spans="1:19" s="656" customFormat="1" ht="30" hidden="1" customHeight="1" x14ac:dyDescent="0.2">
      <c r="A124" s="567"/>
      <c r="B124" s="235"/>
      <c r="C124" s="83"/>
      <c r="D124" s="83"/>
      <c r="E124" s="83"/>
      <c r="F124" s="235" t="s">
        <v>1525</v>
      </c>
      <c r="G124" s="235"/>
      <c r="H124" s="235"/>
      <c r="I124" s="235"/>
      <c r="J124" s="235"/>
      <c r="K124" s="235"/>
      <c r="L124" s="235"/>
      <c r="M124" s="88">
        <v>5</v>
      </c>
      <c r="N124" s="257">
        <v>2018</v>
      </c>
      <c r="O124" s="257"/>
      <c r="P124" s="268">
        <v>481144.94236776902</v>
      </c>
      <c r="Q124" s="569"/>
      <c r="S124" s="657"/>
    </row>
    <row r="125" spans="1:19" s="656" customFormat="1" ht="30" hidden="1" customHeight="1" x14ac:dyDescent="0.2">
      <c r="A125" s="567"/>
      <c r="B125" s="235"/>
      <c r="C125" s="83"/>
      <c r="D125" s="83"/>
      <c r="E125" s="83"/>
      <c r="F125" s="235" t="s">
        <v>1526</v>
      </c>
      <c r="G125" s="235"/>
      <c r="H125" s="235"/>
      <c r="I125" s="235"/>
      <c r="J125" s="235"/>
      <c r="K125" s="235"/>
      <c r="L125" s="235"/>
      <c r="M125" s="88">
        <v>5</v>
      </c>
      <c r="N125" s="257">
        <v>2018</v>
      </c>
      <c r="O125" s="257"/>
      <c r="P125" s="268">
        <v>362506.46342777117</v>
      </c>
      <c r="Q125" s="569"/>
      <c r="S125" s="657"/>
    </row>
    <row r="126" spans="1:19" s="656" customFormat="1" ht="30" hidden="1" customHeight="1" x14ac:dyDescent="0.2">
      <c r="A126" s="567"/>
      <c r="B126" s="235"/>
      <c r="C126" s="83"/>
      <c r="D126" s="83"/>
      <c r="E126" s="83"/>
      <c r="F126" s="235" t="s">
        <v>1527</v>
      </c>
      <c r="G126" s="235"/>
      <c r="H126" s="235"/>
      <c r="I126" s="235"/>
      <c r="J126" s="235"/>
      <c r="K126" s="235"/>
      <c r="L126" s="235"/>
      <c r="M126" s="88">
        <v>5</v>
      </c>
      <c r="N126" s="257">
        <v>2018</v>
      </c>
      <c r="O126" s="257"/>
      <c r="P126" s="268">
        <v>402052.62307443714</v>
      </c>
      <c r="Q126" s="569"/>
      <c r="S126" s="657"/>
    </row>
    <row r="127" spans="1:19" s="656" customFormat="1" ht="30" hidden="1" customHeight="1" x14ac:dyDescent="0.2">
      <c r="A127" s="567"/>
      <c r="B127" s="235"/>
      <c r="C127" s="83"/>
      <c r="D127" s="83"/>
      <c r="E127" s="83"/>
      <c r="F127" s="235" t="s">
        <v>1528</v>
      </c>
      <c r="G127" s="235"/>
      <c r="H127" s="235"/>
      <c r="I127" s="235"/>
      <c r="J127" s="235"/>
      <c r="K127" s="235"/>
      <c r="L127" s="235"/>
      <c r="M127" s="88">
        <v>5</v>
      </c>
      <c r="N127" s="257">
        <v>2018</v>
      </c>
      <c r="O127" s="257"/>
      <c r="P127" s="268">
        <v>316369.27717332757</v>
      </c>
      <c r="Q127" s="569"/>
      <c r="S127" s="657"/>
    </row>
    <row r="128" spans="1:19" s="656" customFormat="1" ht="30" hidden="1" customHeight="1" x14ac:dyDescent="0.2">
      <c r="A128" s="567"/>
      <c r="B128" s="235"/>
      <c r="C128" s="83"/>
      <c r="D128" s="83"/>
      <c r="E128" s="83"/>
      <c r="F128" s="235" t="s">
        <v>1529</v>
      </c>
      <c r="G128" s="235"/>
      <c r="H128" s="235"/>
      <c r="I128" s="235"/>
      <c r="J128" s="235"/>
      <c r="K128" s="235"/>
      <c r="L128" s="235"/>
      <c r="M128" s="88">
        <v>5</v>
      </c>
      <c r="N128" s="257">
        <v>2018</v>
      </c>
      <c r="O128" s="257"/>
      <c r="P128" s="268">
        <v>388870.56985888182</v>
      </c>
      <c r="Q128" s="569"/>
      <c r="S128" s="657"/>
    </row>
    <row r="129" spans="1:19" s="656" customFormat="1" ht="30" hidden="1" customHeight="1" x14ac:dyDescent="0.2">
      <c r="A129" s="567"/>
      <c r="B129" s="235"/>
      <c r="C129" s="83"/>
      <c r="D129" s="83"/>
      <c r="E129" s="83"/>
      <c r="F129" s="235" t="s">
        <v>1530</v>
      </c>
      <c r="G129" s="235"/>
      <c r="H129" s="235"/>
      <c r="I129" s="235"/>
      <c r="J129" s="235"/>
      <c r="K129" s="235"/>
      <c r="L129" s="235"/>
      <c r="M129" s="88">
        <v>5</v>
      </c>
      <c r="N129" s="257">
        <v>2018</v>
      </c>
      <c r="O129" s="257"/>
      <c r="P129" s="268">
        <v>412192.66400947969</v>
      </c>
      <c r="Q129" s="569"/>
      <c r="S129" s="657"/>
    </row>
    <row r="130" spans="1:19" s="656" customFormat="1" ht="30" hidden="1" customHeight="1" x14ac:dyDescent="0.2">
      <c r="A130" s="567"/>
      <c r="B130" s="235"/>
      <c r="C130" s="83"/>
      <c r="D130" s="83"/>
      <c r="E130" s="83"/>
      <c r="F130" s="235" t="s">
        <v>1531</v>
      </c>
      <c r="G130" s="235"/>
      <c r="H130" s="235"/>
      <c r="I130" s="235"/>
      <c r="J130" s="235"/>
      <c r="K130" s="235"/>
      <c r="L130" s="235"/>
      <c r="M130" s="88">
        <v>10</v>
      </c>
      <c r="N130" s="257">
        <v>2018</v>
      </c>
      <c r="O130" s="257"/>
      <c r="P130" s="268">
        <v>645920.60756221053</v>
      </c>
      <c r="Q130" s="569"/>
      <c r="S130" s="657"/>
    </row>
    <row r="131" spans="1:19" s="656" customFormat="1" ht="30" hidden="1" customHeight="1" x14ac:dyDescent="0.2">
      <c r="A131" s="567"/>
      <c r="B131" s="235"/>
      <c r="C131" s="83"/>
      <c r="D131" s="83"/>
      <c r="E131" s="83"/>
      <c r="F131" s="235" t="s">
        <v>1532</v>
      </c>
      <c r="G131" s="235"/>
      <c r="H131" s="235"/>
      <c r="I131" s="235"/>
      <c r="J131" s="235"/>
      <c r="K131" s="235"/>
      <c r="L131" s="235"/>
      <c r="M131" s="88">
        <v>5</v>
      </c>
      <c r="N131" s="257">
        <v>2018</v>
      </c>
      <c r="O131" s="257"/>
      <c r="P131" s="268">
        <v>72501.292685554232</v>
      </c>
      <c r="Q131" s="569"/>
      <c r="S131" s="657"/>
    </row>
    <row r="132" spans="1:19" s="656" customFormat="1" ht="30" hidden="1" customHeight="1" x14ac:dyDescent="0.2">
      <c r="A132" s="567"/>
      <c r="B132" s="235"/>
      <c r="C132" s="83"/>
      <c r="D132" s="83"/>
      <c r="E132" s="83"/>
      <c r="F132" s="235" t="s">
        <v>1533</v>
      </c>
      <c r="G132" s="235"/>
      <c r="H132" s="235"/>
      <c r="I132" s="235"/>
      <c r="J132" s="235"/>
      <c r="K132" s="235"/>
      <c r="L132" s="235"/>
      <c r="M132" s="88">
        <v>5</v>
      </c>
      <c r="N132" s="257">
        <v>2018</v>
      </c>
      <c r="O132" s="257"/>
      <c r="P132" s="268">
        <v>395461.59646665951</v>
      </c>
      <c r="Q132" s="569"/>
      <c r="S132" s="657"/>
    </row>
    <row r="133" spans="1:19" s="656" customFormat="1" ht="30" hidden="1" customHeight="1" x14ac:dyDescent="0.2">
      <c r="A133" s="567"/>
      <c r="B133" s="235"/>
      <c r="C133" s="83"/>
      <c r="D133" s="83"/>
      <c r="E133" s="83"/>
      <c r="F133" s="235" t="s">
        <v>1534</v>
      </c>
      <c r="G133" s="235"/>
      <c r="H133" s="235"/>
      <c r="I133" s="235"/>
      <c r="J133" s="235"/>
      <c r="K133" s="235"/>
      <c r="L133" s="235"/>
      <c r="M133" s="88">
        <v>5</v>
      </c>
      <c r="N133" s="257">
        <v>2018</v>
      </c>
      <c r="O133" s="257"/>
      <c r="P133" s="268">
        <v>329551.3303888829</v>
      </c>
      <c r="Q133" s="569"/>
      <c r="S133" s="657"/>
    </row>
    <row r="134" spans="1:19" s="656" customFormat="1" ht="30" hidden="1" customHeight="1" x14ac:dyDescent="0.2">
      <c r="A134" s="567"/>
      <c r="B134" s="235"/>
      <c r="C134" s="83"/>
      <c r="D134" s="83"/>
      <c r="E134" s="83"/>
      <c r="F134" s="235" t="s">
        <v>1535</v>
      </c>
      <c r="G134" s="235"/>
      <c r="H134" s="235"/>
      <c r="I134" s="235"/>
      <c r="J134" s="235"/>
      <c r="K134" s="235"/>
      <c r="L134" s="235"/>
      <c r="M134" s="88">
        <v>5</v>
      </c>
      <c r="N134" s="257">
        <v>2018</v>
      </c>
      <c r="O134" s="257"/>
      <c r="P134" s="268">
        <v>114582.46256598082</v>
      </c>
      <c r="Q134" s="569"/>
      <c r="S134" s="657"/>
    </row>
    <row r="135" spans="1:19" s="656" customFormat="1" ht="30" hidden="1" customHeight="1" x14ac:dyDescent="0.2">
      <c r="A135" s="567"/>
      <c r="B135" s="235"/>
      <c r="C135" s="83"/>
      <c r="D135" s="83"/>
      <c r="E135" s="83"/>
      <c r="F135" s="235" t="s">
        <v>1536</v>
      </c>
      <c r="G135" s="235"/>
      <c r="H135" s="235"/>
      <c r="I135" s="235"/>
      <c r="J135" s="235"/>
      <c r="K135" s="235"/>
      <c r="L135" s="235"/>
      <c r="M135" s="88">
        <v>5</v>
      </c>
      <c r="N135" s="257">
        <v>2018</v>
      </c>
      <c r="O135" s="257"/>
      <c r="P135" s="268">
        <v>263641.06431110634</v>
      </c>
      <c r="Q135" s="569"/>
      <c r="S135" s="657"/>
    </row>
    <row r="136" spans="1:19" s="656" customFormat="1" ht="30" hidden="1" customHeight="1" x14ac:dyDescent="0.2">
      <c r="A136" s="567"/>
      <c r="B136" s="235"/>
      <c r="C136" s="83"/>
      <c r="D136" s="83"/>
      <c r="E136" s="83"/>
      <c r="F136" s="235" t="s">
        <v>1537</v>
      </c>
      <c r="G136" s="235"/>
      <c r="H136" s="235"/>
      <c r="I136" s="235"/>
      <c r="J136" s="235"/>
      <c r="K136" s="235"/>
      <c r="L136" s="235"/>
      <c r="M136" s="88">
        <v>5</v>
      </c>
      <c r="N136" s="257">
        <v>2018</v>
      </c>
      <c r="O136" s="257"/>
      <c r="P136" s="268">
        <v>120159.48508025424</v>
      </c>
      <c r="Q136" s="569"/>
      <c r="S136" s="657"/>
    </row>
    <row r="137" spans="1:19" s="656" customFormat="1" ht="30" hidden="1" customHeight="1" x14ac:dyDescent="0.2">
      <c r="A137" s="567"/>
      <c r="B137" s="235"/>
      <c r="C137" s="83"/>
      <c r="D137" s="83"/>
      <c r="E137" s="83"/>
      <c r="F137" s="235" t="s">
        <v>1538</v>
      </c>
      <c r="G137" s="235"/>
      <c r="H137" s="235"/>
      <c r="I137" s="235"/>
      <c r="J137" s="235"/>
      <c r="K137" s="235"/>
      <c r="L137" s="235"/>
      <c r="M137" s="88">
        <v>5</v>
      </c>
      <c r="N137" s="257">
        <v>2018</v>
      </c>
      <c r="O137" s="257"/>
      <c r="P137" s="268">
        <v>336142.35699666059</v>
      </c>
      <c r="Q137" s="569"/>
      <c r="S137" s="657"/>
    </row>
    <row r="138" spans="1:19" s="656" customFormat="1" ht="30" hidden="1" customHeight="1" x14ac:dyDescent="0.2">
      <c r="A138" s="567"/>
      <c r="B138" s="235"/>
      <c r="C138" s="83"/>
      <c r="D138" s="83"/>
      <c r="E138" s="83"/>
      <c r="F138" s="235" t="s">
        <v>1539</v>
      </c>
      <c r="G138" s="235"/>
      <c r="H138" s="235"/>
      <c r="I138" s="235"/>
      <c r="J138" s="235"/>
      <c r="K138" s="235"/>
      <c r="L138" s="235"/>
      <c r="M138" s="88">
        <v>5</v>
      </c>
      <c r="N138" s="257">
        <v>2018</v>
      </c>
      <c r="O138" s="257"/>
      <c r="P138" s="268">
        <v>428416.72950554779</v>
      </c>
      <c r="Q138" s="569"/>
      <c r="S138" s="657"/>
    </row>
    <row r="139" spans="1:19" s="656" customFormat="1" ht="30" hidden="1" customHeight="1" x14ac:dyDescent="0.2">
      <c r="A139" s="567"/>
      <c r="B139" s="235"/>
      <c r="C139" s="83"/>
      <c r="D139" s="83"/>
      <c r="E139" s="83"/>
      <c r="F139" s="235" t="s">
        <v>1540</v>
      </c>
      <c r="G139" s="235"/>
      <c r="H139" s="235"/>
      <c r="I139" s="235"/>
      <c r="J139" s="235"/>
      <c r="K139" s="235"/>
      <c r="L139" s="235"/>
      <c r="M139" s="88">
        <v>5</v>
      </c>
      <c r="N139" s="257">
        <v>2018</v>
      </c>
      <c r="O139" s="257"/>
      <c r="P139" s="268">
        <v>263641.06431110634</v>
      </c>
      <c r="Q139" s="569"/>
      <c r="S139" s="657"/>
    </row>
    <row r="140" spans="1:19" s="656" customFormat="1" ht="30" hidden="1" customHeight="1" x14ac:dyDescent="0.2">
      <c r="A140" s="567"/>
      <c r="B140" s="235"/>
      <c r="C140" s="83"/>
      <c r="D140" s="83"/>
      <c r="E140" s="83"/>
      <c r="F140" s="235" t="s">
        <v>1541</v>
      </c>
      <c r="G140" s="235"/>
      <c r="H140" s="235"/>
      <c r="I140" s="235"/>
      <c r="J140" s="235"/>
      <c r="K140" s="235"/>
      <c r="L140" s="235"/>
      <c r="M140" s="88">
        <v>5</v>
      </c>
      <c r="N140" s="257">
        <v>2018</v>
      </c>
      <c r="O140" s="257"/>
      <c r="P140" s="268">
        <v>204321.82484110739</v>
      </c>
      <c r="Q140" s="569"/>
      <c r="S140" s="657"/>
    </row>
    <row r="141" spans="1:19" s="656" customFormat="1" ht="30" hidden="1" customHeight="1" x14ac:dyDescent="0.2">
      <c r="A141" s="567"/>
      <c r="B141" s="235"/>
      <c r="C141" s="83"/>
      <c r="D141" s="83"/>
      <c r="E141" s="83"/>
      <c r="F141" s="235" t="s">
        <v>1542</v>
      </c>
      <c r="G141" s="235"/>
      <c r="H141" s="235"/>
      <c r="I141" s="235"/>
      <c r="J141" s="235"/>
      <c r="K141" s="235"/>
      <c r="L141" s="235"/>
      <c r="M141" s="88">
        <v>5</v>
      </c>
      <c r="N141" s="257">
        <v>2018</v>
      </c>
      <c r="O141" s="257"/>
      <c r="P141" s="268">
        <v>322960.30378110526</v>
      </c>
      <c r="Q141" s="569"/>
      <c r="S141" s="657"/>
    </row>
    <row r="142" spans="1:19" s="656" customFormat="1" ht="30" hidden="1" customHeight="1" x14ac:dyDescent="0.2">
      <c r="A142" s="567"/>
      <c r="B142" s="235"/>
      <c r="C142" s="83"/>
      <c r="D142" s="83"/>
      <c r="E142" s="83"/>
      <c r="F142" s="235" t="s">
        <v>1543</v>
      </c>
      <c r="G142" s="235"/>
      <c r="H142" s="235"/>
      <c r="I142" s="235"/>
      <c r="J142" s="235"/>
      <c r="K142" s="235"/>
      <c r="L142" s="235"/>
      <c r="M142" s="88">
        <v>5</v>
      </c>
      <c r="N142" s="257">
        <v>2018</v>
      </c>
      <c r="O142" s="257"/>
      <c r="P142" s="268">
        <v>471511.90347947861</v>
      </c>
      <c r="Q142" s="569"/>
      <c r="S142" s="657"/>
    </row>
    <row r="143" spans="1:19" s="656" customFormat="1" ht="30" hidden="1" customHeight="1" x14ac:dyDescent="0.2">
      <c r="A143" s="567"/>
      <c r="B143" s="235"/>
      <c r="C143" s="83"/>
      <c r="D143" s="83"/>
      <c r="E143" s="83"/>
      <c r="F143" s="235" t="s">
        <v>1544</v>
      </c>
      <c r="G143" s="235"/>
      <c r="H143" s="235"/>
      <c r="I143" s="235"/>
      <c r="J143" s="235"/>
      <c r="K143" s="235"/>
      <c r="L143" s="235"/>
      <c r="M143" s="88">
        <v>5</v>
      </c>
      <c r="N143" s="257">
        <v>2018</v>
      </c>
      <c r="O143" s="257"/>
      <c r="P143" s="268">
        <v>355915.43681999354</v>
      </c>
      <c r="Q143" s="569"/>
      <c r="S143" s="657"/>
    </row>
    <row r="144" spans="1:19" s="656" customFormat="1" ht="30" hidden="1" customHeight="1" x14ac:dyDescent="0.2">
      <c r="A144" s="567"/>
      <c r="B144" s="235"/>
      <c r="C144" s="83"/>
      <c r="D144" s="83"/>
      <c r="E144" s="83"/>
      <c r="F144" s="235" t="s">
        <v>1545</v>
      </c>
      <c r="G144" s="235"/>
      <c r="H144" s="235"/>
      <c r="I144" s="235"/>
      <c r="J144" s="235"/>
      <c r="K144" s="235"/>
      <c r="L144" s="235"/>
      <c r="M144" s="88">
        <v>5</v>
      </c>
      <c r="N144" s="257">
        <v>2018</v>
      </c>
      <c r="O144" s="257"/>
      <c r="P144" s="268">
        <v>290005.17074221693</v>
      </c>
      <c r="Q144" s="569"/>
      <c r="S144" s="657"/>
    </row>
    <row r="145" spans="1:19" s="656" customFormat="1" ht="30" hidden="1" customHeight="1" x14ac:dyDescent="0.2">
      <c r="A145" s="567"/>
      <c r="B145" s="235"/>
      <c r="C145" s="83"/>
      <c r="D145" s="83"/>
      <c r="E145" s="83"/>
      <c r="F145" s="235" t="s">
        <v>1546</v>
      </c>
      <c r="G145" s="235"/>
      <c r="H145" s="235"/>
      <c r="I145" s="235"/>
      <c r="J145" s="235"/>
      <c r="K145" s="235"/>
      <c r="L145" s="235"/>
      <c r="M145" s="88">
        <v>10</v>
      </c>
      <c r="N145" s="257">
        <v>2018</v>
      </c>
      <c r="O145" s="257"/>
      <c r="P145" s="268">
        <v>461371.86254443607</v>
      </c>
      <c r="Q145" s="569"/>
      <c r="S145" s="657"/>
    </row>
    <row r="146" spans="1:19" s="656" customFormat="1" ht="30" hidden="1" customHeight="1" x14ac:dyDescent="0.2">
      <c r="A146" s="567"/>
      <c r="B146" s="235"/>
      <c r="C146" s="83"/>
      <c r="D146" s="83"/>
      <c r="E146" s="83"/>
      <c r="F146" s="235" t="s">
        <v>1547</v>
      </c>
      <c r="G146" s="235"/>
      <c r="H146" s="235"/>
      <c r="I146" s="235"/>
      <c r="J146" s="235"/>
      <c r="K146" s="235"/>
      <c r="L146" s="235"/>
      <c r="M146" s="88">
        <v>10</v>
      </c>
      <c r="N146" s="257">
        <v>2018</v>
      </c>
      <c r="O146" s="257"/>
      <c r="P146" s="268">
        <v>830469.35257998493</v>
      </c>
      <c r="Q146" s="569"/>
      <c r="S146" s="657"/>
    </row>
    <row r="147" spans="1:19" s="656" customFormat="1" ht="30" hidden="1" customHeight="1" x14ac:dyDescent="0.2">
      <c r="A147" s="567"/>
      <c r="B147" s="235"/>
      <c r="C147" s="83"/>
      <c r="D147" s="83"/>
      <c r="E147" s="83"/>
      <c r="F147" s="235" t="s">
        <v>1548</v>
      </c>
      <c r="G147" s="235"/>
      <c r="H147" s="235"/>
      <c r="I147" s="235"/>
      <c r="J147" s="235"/>
      <c r="K147" s="235"/>
      <c r="L147" s="235"/>
      <c r="M147" s="88">
        <v>10</v>
      </c>
      <c r="N147" s="257">
        <v>2018</v>
      </c>
      <c r="O147" s="257"/>
      <c r="P147" s="268">
        <v>896379.61865776149</v>
      </c>
      <c r="Q147" s="569"/>
      <c r="S147" s="657"/>
    </row>
    <row r="148" spans="1:19" s="656" customFormat="1" ht="30" hidden="1" customHeight="1" x14ac:dyDescent="0.2">
      <c r="A148" s="567"/>
      <c r="B148" s="235"/>
      <c r="C148" s="83"/>
      <c r="D148" s="83"/>
      <c r="E148" s="83"/>
      <c r="F148" s="235" t="s">
        <v>1549</v>
      </c>
      <c r="G148" s="235"/>
      <c r="H148" s="235"/>
      <c r="I148" s="235"/>
      <c r="J148" s="235"/>
      <c r="K148" s="235"/>
      <c r="L148" s="235"/>
      <c r="M148" s="88">
        <v>10</v>
      </c>
      <c r="N148" s="257">
        <v>2018</v>
      </c>
      <c r="O148" s="257"/>
      <c r="P148" s="268">
        <v>685466.76720887644</v>
      </c>
      <c r="Q148" s="569"/>
      <c r="S148" s="657"/>
    </row>
    <row r="149" spans="1:19" s="656" customFormat="1" ht="30" hidden="1" customHeight="1" x14ac:dyDescent="0.2">
      <c r="A149" s="567"/>
      <c r="B149" s="235"/>
      <c r="C149" s="83"/>
      <c r="D149" s="83"/>
      <c r="E149" s="83"/>
      <c r="F149" s="235" t="s">
        <v>1550</v>
      </c>
      <c r="G149" s="235"/>
      <c r="H149" s="235"/>
      <c r="I149" s="235"/>
      <c r="J149" s="235"/>
      <c r="K149" s="235"/>
      <c r="L149" s="235"/>
      <c r="M149" s="88">
        <v>5</v>
      </c>
      <c r="N149" s="257">
        <v>2018</v>
      </c>
      <c r="O149" s="257"/>
      <c r="P149" s="268">
        <v>138411.55876333083</v>
      </c>
      <c r="Q149" s="569"/>
      <c r="S149" s="657"/>
    </row>
    <row r="150" spans="1:19" s="656" customFormat="1" ht="30" hidden="1" customHeight="1" x14ac:dyDescent="0.2">
      <c r="A150" s="567"/>
      <c r="B150" s="235"/>
      <c r="C150" s="83"/>
      <c r="D150" s="83"/>
      <c r="E150" s="83"/>
      <c r="F150" s="235" t="s">
        <v>1551</v>
      </c>
      <c r="G150" s="235"/>
      <c r="H150" s="235"/>
      <c r="I150" s="235"/>
      <c r="J150" s="235"/>
      <c r="K150" s="235"/>
      <c r="L150" s="235"/>
      <c r="M150" s="88">
        <v>5</v>
      </c>
      <c r="N150" s="257">
        <v>2018</v>
      </c>
      <c r="O150" s="257"/>
      <c r="P150" s="268">
        <v>412192.66400947969</v>
      </c>
      <c r="Q150" s="569"/>
      <c r="S150" s="657"/>
    </row>
    <row r="151" spans="1:19" s="656" customFormat="1" ht="30" hidden="1" customHeight="1" x14ac:dyDescent="0.2">
      <c r="A151" s="567"/>
      <c r="B151" s="235"/>
      <c r="C151" s="83"/>
      <c r="D151" s="83"/>
      <c r="E151" s="83"/>
      <c r="F151" s="235" t="s">
        <v>1552</v>
      </c>
      <c r="G151" s="235"/>
      <c r="H151" s="235"/>
      <c r="I151" s="235"/>
      <c r="J151" s="235"/>
      <c r="K151" s="235"/>
      <c r="L151" s="235"/>
      <c r="M151" s="88">
        <v>5</v>
      </c>
      <c r="N151" s="257">
        <v>2018</v>
      </c>
      <c r="O151" s="257"/>
      <c r="P151" s="268">
        <v>72501.292685554232</v>
      </c>
      <c r="Q151" s="569"/>
      <c r="S151" s="657"/>
    </row>
    <row r="152" spans="1:19" s="656" customFormat="1" ht="30" hidden="1" customHeight="1" x14ac:dyDescent="0.2">
      <c r="A152" s="567"/>
      <c r="B152" s="235"/>
      <c r="C152" s="83"/>
      <c r="D152" s="83"/>
      <c r="E152" s="83"/>
      <c r="F152" s="235" t="s">
        <v>1553</v>
      </c>
      <c r="G152" s="235"/>
      <c r="H152" s="235"/>
      <c r="I152" s="235"/>
      <c r="J152" s="235"/>
      <c r="K152" s="235"/>
      <c r="L152" s="235"/>
      <c r="M152" s="88">
        <v>5</v>
      </c>
      <c r="N152" s="257">
        <v>2018</v>
      </c>
      <c r="O152" s="257"/>
      <c r="P152" s="268">
        <v>230685.93127221803</v>
      </c>
      <c r="Q152" s="569"/>
      <c r="S152" s="657"/>
    </row>
    <row r="153" spans="1:19" s="656" customFormat="1" ht="30" hidden="1" customHeight="1" x14ac:dyDescent="0.2">
      <c r="A153" s="567"/>
      <c r="B153" s="235"/>
      <c r="C153" s="83"/>
      <c r="D153" s="83"/>
      <c r="E153" s="83"/>
      <c r="F153" s="235" t="s">
        <v>1554</v>
      </c>
      <c r="G153" s="235"/>
      <c r="H153" s="235"/>
      <c r="I153" s="235"/>
      <c r="J153" s="235"/>
      <c r="K153" s="235"/>
      <c r="L153" s="235"/>
      <c r="M153" s="88">
        <v>5</v>
      </c>
      <c r="N153" s="257">
        <v>2018</v>
      </c>
      <c r="O153" s="257"/>
      <c r="P153" s="268">
        <v>461371.86254443607</v>
      </c>
      <c r="Q153" s="569"/>
      <c r="S153" s="657"/>
    </row>
    <row r="154" spans="1:19" s="656" customFormat="1" ht="30" hidden="1" customHeight="1" x14ac:dyDescent="0.2">
      <c r="A154" s="567"/>
      <c r="B154" s="235"/>
      <c r="C154" s="83"/>
      <c r="D154" s="83"/>
      <c r="E154" s="83"/>
      <c r="F154" s="235" t="s">
        <v>1555</v>
      </c>
      <c r="G154" s="235"/>
      <c r="H154" s="235"/>
      <c r="I154" s="235"/>
      <c r="J154" s="235"/>
      <c r="K154" s="235"/>
      <c r="L154" s="235"/>
      <c r="M154" s="88">
        <v>10</v>
      </c>
      <c r="N154" s="257">
        <v>2018</v>
      </c>
      <c r="O154" s="257"/>
      <c r="P154" s="268">
        <v>626654.52978562959</v>
      </c>
      <c r="Q154" s="569"/>
      <c r="S154" s="657"/>
    </row>
    <row r="155" spans="1:19" s="656" customFormat="1" ht="30" hidden="1" customHeight="1" x14ac:dyDescent="0.2">
      <c r="A155" s="567"/>
      <c r="B155" s="235"/>
      <c r="C155" s="83"/>
      <c r="D155" s="83"/>
      <c r="E155" s="83"/>
      <c r="F155" s="235" t="s">
        <v>1556</v>
      </c>
      <c r="G155" s="235"/>
      <c r="H155" s="235"/>
      <c r="I155" s="235"/>
      <c r="J155" s="235"/>
      <c r="K155" s="235"/>
      <c r="L155" s="235"/>
      <c r="M155" s="88">
        <v>5</v>
      </c>
      <c r="N155" s="257">
        <v>2018</v>
      </c>
      <c r="O155" s="257"/>
      <c r="P155" s="268">
        <v>454780.83593665843</v>
      </c>
      <c r="Q155" s="569"/>
      <c r="S155" s="657"/>
    </row>
    <row r="156" spans="1:19" s="656" customFormat="1" ht="30" hidden="1" customHeight="1" x14ac:dyDescent="0.2">
      <c r="A156" s="567"/>
      <c r="B156" s="235"/>
      <c r="C156" s="83"/>
      <c r="D156" s="83"/>
      <c r="E156" s="83"/>
      <c r="F156" s="235" t="s">
        <v>1557</v>
      </c>
      <c r="G156" s="235"/>
      <c r="H156" s="235"/>
      <c r="I156" s="235"/>
      <c r="J156" s="235"/>
      <c r="K156" s="235"/>
      <c r="L156" s="235"/>
      <c r="M156" s="88">
        <v>5</v>
      </c>
      <c r="N156" s="257">
        <v>2018</v>
      </c>
      <c r="O156" s="257"/>
      <c r="P156" s="268">
        <v>446161.80114187225</v>
      </c>
      <c r="Q156" s="569"/>
      <c r="S156" s="657"/>
    </row>
    <row r="157" spans="1:19" s="656" customFormat="1" ht="30" hidden="1" customHeight="1" x14ac:dyDescent="0.2">
      <c r="A157" s="567"/>
      <c r="B157" s="235"/>
      <c r="C157" s="83"/>
      <c r="D157" s="83"/>
      <c r="E157" s="83"/>
      <c r="F157" s="235" t="s">
        <v>1558</v>
      </c>
      <c r="G157" s="235"/>
      <c r="H157" s="235"/>
      <c r="I157" s="235"/>
      <c r="J157" s="235"/>
      <c r="K157" s="235"/>
      <c r="L157" s="235"/>
      <c r="M157" s="88">
        <v>5</v>
      </c>
      <c r="N157" s="257">
        <v>2018</v>
      </c>
      <c r="O157" s="257"/>
      <c r="P157" s="268">
        <v>421825.7028977701</v>
      </c>
      <c r="Q157" s="569"/>
      <c r="S157" s="657"/>
    </row>
    <row r="158" spans="1:19" s="656" customFormat="1" ht="30" hidden="1" customHeight="1" x14ac:dyDescent="0.2">
      <c r="A158" s="567"/>
      <c r="B158" s="235"/>
      <c r="C158" s="83"/>
      <c r="D158" s="83"/>
      <c r="E158" s="83"/>
      <c r="F158" s="235" t="s">
        <v>1559</v>
      </c>
      <c r="G158" s="235"/>
      <c r="H158" s="235"/>
      <c r="I158" s="235"/>
      <c r="J158" s="235"/>
      <c r="K158" s="235"/>
      <c r="L158" s="235"/>
      <c r="M158" s="88">
        <v>5</v>
      </c>
      <c r="N158" s="257">
        <v>2018</v>
      </c>
      <c r="O158" s="257"/>
      <c r="P158" s="268">
        <v>494326.99558332434</v>
      </c>
      <c r="Q158" s="569"/>
      <c r="S158" s="657"/>
    </row>
    <row r="159" spans="1:19" s="656" customFormat="1" ht="30" hidden="1" customHeight="1" x14ac:dyDescent="0.2">
      <c r="A159" s="567"/>
      <c r="B159" s="235"/>
      <c r="C159" s="83"/>
      <c r="D159" s="83"/>
      <c r="E159" s="83"/>
      <c r="F159" s="235" t="s">
        <v>1560</v>
      </c>
      <c r="G159" s="235"/>
      <c r="H159" s="235"/>
      <c r="I159" s="235"/>
      <c r="J159" s="235"/>
      <c r="K159" s="235"/>
      <c r="L159" s="235"/>
      <c r="M159" s="88">
        <v>5</v>
      </c>
      <c r="N159" s="257">
        <v>2018</v>
      </c>
      <c r="O159" s="257"/>
      <c r="P159" s="268">
        <v>494326.99558332434</v>
      </c>
      <c r="Q159" s="569"/>
      <c r="S159" s="657"/>
    </row>
    <row r="160" spans="1:19" s="656" customFormat="1" ht="30" hidden="1" customHeight="1" x14ac:dyDescent="0.2">
      <c r="A160" s="567"/>
      <c r="B160" s="235"/>
      <c r="C160" s="83"/>
      <c r="D160" s="83"/>
      <c r="E160" s="83"/>
      <c r="F160" s="235" t="s">
        <v>1561</v>
      </c>
      <c r="G160" s="235"/>
      <c r="H160" s="235"/>
      <c r="I160" s="235"/>
      <c r="J160" s="235"/>
      <c r="K160" s="235"/>
      <c r="L160" s="235"/>
      <c r="M160" s="88">
        <v>5</v>
      </c>
      <c r="N160" s="257">
        <v>2018</v>
      </c>
      <c r="O160" s="257"/>
      <c r="P160" s="268">
        <v>441598.78272110311</v>
      </c>
      <c r="Q160" s="569"/>
      <c r="S160" s="657"/>
    </row>
    <row r="161" spans="1:19" s="656" customFormat="1" ht="30" hidden="1" customHeight="1" x14ac:dyDescent="0.2">
      <c r="A161" s="567"/>
      <c r="B161" s="235"/>
      <c r="C161" s="83"/>
      <c r="D161" s="83"/>
      <c r="E161" s="83"/>
      <c r="F161" s="235" t="s">
        <v>1562</v>
      </c>
      <c r="G161" s="235"/>
      <c r="H161" s="235"/>
      <c r="I161" s="235"/>
      <c r="J161" s="235"/>
      <c r="K161" s="235"/>
      <c r="L161" s="235"/>
      <c r="M161" s="88">
        <v>5</v>
      </c>
      <c r="N161" s="257">
        <v>2018</v>
      </c>
      <c r="O161" s="257"/>
      <c r="P161" s="268">
        <v>164775.66519444145</v>
      </c>
      <c r="Q161" s="569"/>
      <c r="S161" s="657"/>
    </row>
    <row r="162" spans="1:19" s="656" customFormat="1" ht="30" hidden="1" customHeight="1" x14ac:dyDescent="0.2">
      <c r="A162" s="567"/>
      <c r="B162" s="235"/>
      <c r="C162" s="83"/>
      <c r="D162" s="83"/>
      <c r="E162" s="83"/>
      <c r="F162" s="235" t="s">
        <v>1563</v>
      </c>
      <c r="G162" s="235"/>
      <c r="H162" s="235"/>
      <c r="I162" s="235"/>
      <c r="J162" s="235"/>
      <c r="K162" s="235"/>
      <c r="L162" s="235"/>
      <c r="M162" s="88">
        <v>5</v>
      </c>
      <c r="N162" s="257">
        <v>2018</v>
      </c>
      <c r="O162" s="257"/>
      <c r="P162" s="268">
        <v>164775.66519444145</v>
      </c>
      <c r="Q162" s="569"/>
      <c r="S162" s="657"/>
    </row>
    <row r="163" spans="1:19" s="656" customFormat="1" ht="30" hidden="1" customHeight="1" x14ac:dyDescent="0.2">
      <c r="A163" s="567"/>
      <c r="B163" s="235"/>
      <c r="C163" s="83"/>
      <c r="D163" s="83"/>
      <c r="E163" s="83"/>
      <c r="F163" s="235" t="s">
        <v>1564</v>
      </c>
      <c r="G163" s="235"/>
      <c r="H163" s="235"/>
      <c r="I163" s="235"/>
      <c r="J163" s="235"/>
      <c r="K163" s="235"/>
      <c r="L163" s="235"/>
      <c r="M163" s="88">
        <v>5</v>
      </c>
      <c r="N163" s="257">
        <v>2018</v>
      </c>
      <c r="O163" s="257"/>
      <c r="P163" s="268">
        <v>164775.66519444145</v>
      </c>
      <c r="Q163" s="569"/>
      <c r="S163" s="657"/>
    </row>
    <row r="164" spans="1:19" s="656" customFormat="1" ht="30" hidden="1" customHeight="1" x14ac:dyDescent="0.2">
      <c r="A164" s="567"/>
      <c r="B164" s="235"/>
      <c r="C164" s="83"/>
      <c r="D164" s="83"/>
      <c r="E164" s="83"/>
      <c r="F164" s="235" t="s">
        <v>1565</v>
      </c>
      <c r="G164" s="235"/>
      <c r="H164" s="235"/>
      <c r="I164" s="235"/>
      <c r="J164" s="235"/>
      <c r="K164" s="235"/>
      <c r="L164" s="235"/>
      <c r="M164" s="88">
        <v>5</v>
      </c>
      <c r="N164" s="257">
        <v>2018</v>
      </c>
      <c r="O164" s="257"/>
      <c r="P164" s="268">
        <v>164775.66519444145</v>
      </c>
      <c r="Q164" s="569"/>
      <c r="S164" s="657"/>
    </row>
    <row r="165" spans="1:19" s="656" customFormat="1" ht="30" hidden="1" customHeight="1" x14ac:dyDescent="0.2">
      <c r="A165" s="567"/>
      <c r="B165" s="235"/>
      <c r="C165" s="83"/>
      <c r="D165" s="83"/>
      <c r="E165" s="83"/>
      <c r="F165" s="235" t="s">
        <v>1566</v>
      </c>
      <c r="G165" s="235"/>
      <c r="H165" s="235"/>
      <c r="I165" s="235"/>
      <c r="J165" s="235"/>
      <c r="K165" s="235"/>
      <c r="L165" s="235"/>
      <c r="M165" s="88">
        <v>5</v>
      </c>
      <c r="N165" s="257">
        <v>2018</v>
      </c>
      <c r="O165" s="257"/>
      <c r="P165" s="268">
        <v>164775.66519444145</v>
      </c>
      <c r="Q165" s="569"/>
      <c r="S165" s="657"/>
    </row>
    <row r="166" spans="1:19" s="656" customFormat="1" ht="30" hidden="1" customHeight="1" x14ac:dyDescent="0.2">
      <c r="A166" s="567"/>
      <c r="B166" s="235"/>
      <c r="C166" s="83"/>
      <c r="D166" s="83"/>
      <c r="E166" s="83"/>
      <c r="F166" s="235" t="s">
        <v>1567</v>
      </c>
      <c r="G166" s="235"/>
      <c r="H166" s="235"/>
      <c r="I166" s="235"/>
      <c r="J166" s="235"/>
      <c r="K166" s="235"/>
      <c r="L166" s="235"/>
      <c r="M166" s="88">
        <v>5</v>
      </c>
      <c r="N166" s="257">
        <v>2018</v>
      </c>
      <c r="O166" s="257"/>
      <c r="P166" s="268">
        <v>230685.93127221803</v>
      </c>
      <c r="Q166" s="569"/>
      <c r="S166" s="657"/>
    </row>
    <row r="167" spans="1:19" s="656" customFormat="1" ht="30" hidden="1" customHeight="1" x14ac:dyDescent="0.2">
      <c r="A167" s="567"/>
      <c r="B167" s="235"/>
      <c r="C167" s="83"/>
      <c r="D167" s="83"/>
      <c r="E167" s="83"/>
      <c r="F167" s="235" t="s">
        <v>1568</v>
      </c>
      <c r="G167" s="235"/>
      <c r="H167" s="235"/>
      <c r="I167" s="235"/>
      <c r="J167" s="235"/>
      <c r="K167" s="235"/>
      <c r="L167" s="235"/>
      <c r="M167" s="88">
        <v>10</v>
      </c>
      <c r="N167" s="257">
        <v>2018</v>
      </c>
      <c r="O167" s="257"/>
      <c r="P167" s="268">
        <v>957219.86426801677</v>
      </c>
      <c r="Q167" s="569"/>
      <c r="S167" s="657"/>
    </row>
    <row r="168" spans="1:19" s="656" customFormat="1" ht="30" hidden="1" customHeight="1" x14ac:dyDescent="0.2">
      <c r="A168" s="567"/>
      <c r="B168" s="235"/>
      <c r="C168" s="83"/>
      <c r="D168" s="83"/>
      <c r="E168" s="83"/>
      <c r="F168" s="235" t="s">
        <v>1569</v>
      </c>
      <c r="G168" s="235"/>
      <c r="H168" s="235"/>
      <c r="I168" s="235"/>
      <c r="J168" s="235"/>
      <c r="K168" s="235"/>
      <c r="L168" s="235"/>
      <c r="M168" s="88">
        <v>10</v>
      </c>
      <c r="N168" s="257">
        <v>2018</v>
      </c>
      <c r="O168" s="257"/>
      <c r="P168" s="268">
        <v>759489.0660346871</v>
      </c>
      <c r="Q168" s="569"/>
      <c r="S168" s="657"/>
    </row>
    <row r="169" spans="1:19" s="656" customFormat="1" ht="30" hidden="1" customHeight="1" x14ac:dyDescent="0.2">
      <c r="A169" s="567"/>
      <c r="B169" s="235"/>
      <c r="C169" s="83"/>
      <c r="D169" s="83"/>
      <c r="E169" s="83"/>
      <c r="F169" s="235" t="s">
        <v>1570</v>
      </c>
      <c r="G169" s="235"/>
      <c r="H169" s="235"/>
      <c r="I169" s="235"/>
      <c r="J169" s="235"/>
      <c r="K169" s="235"/>
      <c r="L169" s="235"/>
      <c r="M169" s="88">
        <v>5</v>
      </c>
      <c r="N169" s="257">
        <v>2018</v>
      </c>
      <c r="O169" s="257"/>
      <c r="P169" s="268">
        <v>471511.90347947861</v>
      </c>
      <c r="Q169" s="569"/>
      <c r="S169" s="657"/>
    </row>
    <row r="170" spans="1:19" s="656" customFormat="1" ht="30" hidden="1" customHeight="1" x14ac:dyDescent="0.2">
      <c r="A170" s="567"/>
      <c r="B170" s="235"/>
      <c r="C170" s="83"/>
      <c r="D170" s="83"/>
      <c r="E170" s="83"/>
      <c r="F170" s="235" t="s">
        <v>1571</v>
      </c>
      <c r="G170" s="235"/>
      <c r="H170" s="235"/>
      <c r="I170" s="235"/>
      <c r="J170" s="235"/>
      <c r="K170" s="235"/>
      <c r="L170" s="235"/>
      <c r="M170" s="88">
        <v>5</v>
      </c>
      <c r="N170" s="257">
        <v>2018</v>
      </c>
      <c r="O170" s="257"/>
      <c r="P170" s="268">
        <v>448189.80932888074</v>
      </c>
      <c r="Q170" s="569"/>
      <c r="S170" s="657"/>
    </row>
    <row r="171" spans="1:19" s="656" customFormat="1" ht="30" hidden="1" customHeight="1" x14ac:dyDescent="0.2">
      <c r="A171" s="567"/>
      <c r="B171" s="235"/>
      <c r="C171" s="83"/>
      <c r="D171" s="83"/>
      <c r="E171" s="83"/>
      <c r="F171" s="235" t="s">
        <v>1572</v>
      </c>
      <c r="G171" s="235"/>
      <c r="H171" s="235"/>
      <c r="I171" s="235"/>
      <c r="J171" s="235"/>
      <c r="K171" s="235"/>
      <c r="L171" s="235"/>
      <c r="M171" s="88">
        <v>5</v>
      </c>
      <c r="N171" s="257">
        <v>2018</v>
      </c>
      <c r="O171" s="257"/>
      <c r="P171" s="268">
        <v>412192.66400947969</v>
      </c>
      <c r="Q171" s="569"/>
      <c r="S171" s="657"/>
    </row>
    <row r="172" spans="1:19" s="656" customFormat="1" ht="30" hidden="1" customHeight="1" x14ac:dyDescent="0.2">
      <c r="A172" s="567"/>
      <c r="B172" s="235"/>
      <c r="C172" s="83"/>
      <c r="D172" s="83"/>
      <c r="E172" s="83"/>
      <c r="F172" s="235" t="s">
        <v>1573</v>
      </c>
      <c r="G172" s="235"/>
      <c r="H172" s="235"/>
      <c r="I172" s="235"/>
      <c r="J172" s="235"/>
      <c r="K172" s="235"/>
      <c r="L172" s="235"/>
      <c r="M172" s="88">
        <v>10</v>
      </c>
      <c r="N172" s="257">
        <v>2018</v>
      </c>
      <c r="O172" s="257"/>
      <c r="P172" s="268">
        <v>435007.75611332542</v>
      </c>
      <c r="Q172" s="569"/>
      <c r="S172" s="657"/>
    </row>
    <row r="173" spans="1:19" s="656" customFormat="1" ht="30" hidden="1" customHeight="1" x14ac:dyDescent="0.2">
      <c r="A173" s="567"/>
      <c r="B173" s="235"/>
      <c r="C173" s="83"/>
      <c r="D173" s="83"/>
      <c r="E173" s="83"/>
      <c r="F173" s="235" t="s">
        <v>1574</v>
      </c>
      <c r="G173" s="235"/>
      <c r="H173" s="235"/>
      <c r="I173" s="235"/>
      <c r="J173" s="235"/>
      <c r="K173" s="235"/>
      <c r="L173" s="235"/>
      <c r="M173" s="88">
        <v>5</v>
      </c>
      <c r="N173" s="257">
        <v>2018</v>
      </c>
      <c r="O173" s="257"/>
      <c r="P173" s="268">
        <v>336142.35699666059</v>
      </c>
      <c r="Q173" s="569"/>
      <c r="S173" s="657"/>
    </row>
    <row r="174" spans="1:19" s="656" customFormat="1" ht="30" hidden="1" customHeight="1" x14ac:dyDescent="0.2">
      <c r="A174" s="567"/>
      <c r="B174" s="235"/>
      <c r="C174" s="83"/>
      <c r="D174" s="83"/>
      <c r="E174" s="83"/>
      <c r="F174" s="235" t="s">
        <v>1575</v>
      </c>
      <c r="G174" s="235"/>
      <c r="H174" s="235"/>
      <c r="I174" s="235"/>
      <c r="J174" s="235"/>
      <c r="K174" s="235"/>
      <c r="L174" s="235"/>
      <c r="M174" s="88">
        <v>5</v>
      </c>
      <c r="N174" s="257">
        <v>2018</v>
      </c>
      <c r="O174" s="257"/>
      <c r="P174" s="268">
        <v>369097.49003554886</v>
      </c>
      <c r="Q174" s="569"/>
      <c r="S174" s="657"/>
    </row>
    <row r="175" spans="1:19" s="656" customFormat="1" ht="30" hidden="1" customHeight="1" x14ac:dyDescent="0.2">
      <c r="A175" s="567"/>
      <c r="B175" s="235"/>
      <c r="C175" s="83"/>
      <c r="D175" s="83"/>
      <c r="E175" s="83"/>
      <c r="F175" s="235" t="s">
        <v>1576</v>
      </c>
      <c r="G175" s="235"/>
      <c r="H175" s="235"/>
      <c r="I175" s="235"/>
      <c r="J175" s="235"/>
      <c r="K175" s="235"/>
      <c r="L175" s="235"/>
      <c r="M175" s="88">
        <v>10</v>
      </c>
      <c r="N175" s="257">
        <v>2018</v>
      </c>
      <c r="O175" s="257"/>
      <c r="P175" s="268">
        <v>580010.34148443385</v>
      </c>
      <c r="Q175" s="569"/>
      <c r="S175" s="657"/>
    </row>
    <row r="176" spans="1:19" s="656" customFormat="1" ht="30" hidden="1" customHeight="1" x14ac:dyDescent="0.2">
      <c r="A176" s="567"/>
      <c r="B176" s="235"/>
      <c r="C176" s="83"/>
      <c r="D176" s="83"/>
      <c r="E176" s="83"/>
      <c r="F176" s="235" t="s">
        <v>1577</v>
      </c>
      <c r="G176" s="235"/>
      <c r="H176" s="235"/>
      <c r="I176" s="235"/>
      <c r="J176" s="235"/>
      <c r="K176" s="235"/>
      <c r="L176" s="235"/>
      <c r="M176" s="88">
        <v>5</v>
      </c>
      <c r="N176" s="257">
        <v>2018</v>
      </c>
      <c r="O176" s="257"/>
      <c r="P176" s="268">
        <v>395461.59646665951</v>
      </c>
      <c r="Q176" s="569"/>
      <c r="S176" s="657"/>
    </row>
    <row r="177" spans="1:19" s="656" customFormat="1" ht="30" hidden="1" customHeight="1" x14ac:dyDescent="0.2">
      <c r="A177" s="567"/>
      <c r="B177" s="235"/>
      <c r="C177" s="83"/>
      <c r="D177" s="83"/>
      <c r="E177" s="83"/>
      <c r="F177" s="235" t="s">
        <v>1578</v>
      </c>
      <c r="G177" s="235"/>
      <c r="H177" s="235"/>
      <c r="I177" s="235"/>
      <c r="J177" s="235"/>
      <c r="K177" s="235"/>
      <c r="L177" s="235"/>
      <c r="M177" s="88">
        <v>5</v>
      </c>
      <c r="N177" s="257">
        <v>2018</v>
      </c>
      <c r="O177" s="257"/>
      <c r="P177" s="268">
        <v>329551.3303888829</v>
      </c>
      <c r="Q177" s="569"/>
      <c r="S177" s="657"/>
    </row>
    <row r="178" spans="1:19" s="656" customFormat="1" ht="30" hidden="1" customHeight="1" x14ac:dyDescent="0.2">
      <c r="A178" s="567"/>
      <c r="B178" s="235"/>
      <c r="C178" s="83"/>
      <c r="D178" s="83"/>
      <c r="E178" s="83"/>
      <c r="F178" s="235" t="s">
        <v>1579</v>
      </c>
      <c r="G178" s="235"/>
      <c r="H178" s="235"/>
      <c r="I178" s="235"/>
      <c r="J178" s="235"/>
      <c r="K178" s="235"/>
      <c r="L178" s="235"/>
      <c r="M178" s="88">
        <v>5</v>
      </c>
      <c r="N178" s="257">
        <v>2018</v>
      </c>
      <c r="O178" s="257"/>
      <c r="P178" s="268">
        <v>494326.99558332434</v>
      </c>
      <c r="Q178" s="569"/>
      <c r="S178" s="657"/>
    </row>
    <row r="179" spans="1:19" s="656" customFormat="1" ht="30" hidden="1" customHeight="1" x14ac:dyDescent="0.2">
      <c r="A179" s="567"/>
      <c r="B179" s="235"/>
      <c r="C179" s="83"/>
      <c r="D179" s="83"/>
      <c r="E179" s="83"/>
      <c r="F179" s="235" t="s">
        <v>1580</v>
      </c>
      <c r="G179" s="235"/>
      <c r="H179" s="235"/>
      <c r="I179" s="235"/>
      <c r="J179" s="235"/>
      <c r="K179" s="235"/>
      <c r="L179" s="235"/>
      <c r="M179" s="88">
        <v>5</v>
      </c>
      <c r="N179" s="257">
        <v>2018</v>
      </c>
      <c r="O179" s="257"/>
      <c r="P179" s="268">
        <v>230685.93127221803</v>
      </c>
      <c r="Q179" s="569"/>
      <c r="S179" s="657"/>
    </row>
    <row r="180" spans="1:19" s="656" customFormat="1" ht="30" hidden="1" customHeight="1" x14ac:dyDescent="0.2">
      <c r="A180" s="567"/>
      <c r="B180" s="235"/>
      <c r="C180" s="83"/>
      <c r="D180" s="83"/>
      <c r="E180" s="83"/>
      <c r="F180" s="235" t="s">
        <v>1581</v>
      </c>
      <c r="G180" s="235"/>
      <c r="H180" s="235"/>
      <c r="I180" s="235"/>
      <c r="J180" s="235"/>
      <c r="K180" s="235"/>
      <c r="L180" s="235"/>
      <c r="M180" s="88">
        <v>5</v>
      </c>
      <c r="N180" s="257">
        <v>2018</v>
      </c>
      <c r="O180" s="257"/>
      <c r="P180" s="268">
        <v>461371.86254443607</v>
      </c>
      <c r="Q180" s="569"/>
      <c r="S180" s="657"/>
    </row>
    <row r="181" spans="1:19" s="656" customFormat="1" ht="30" hidden="1" customHeight="1" x14ac:dyDescent="0.2">
      <c r="A181" s="567"/>
      <c r="B181" s="235"/>
      <c r="C181" s="83"/>
      <c r="D181" s="83"/>
      <c r="E181" s="83"/>
      <c r="F181" s="235" t="s">
        <v>1582</v>
      </c>
      <c r="G181" s="235"/>
      <c r="H181" s="235"/>
      <c r="I181" s="235"/>
      <c r="J181" s="235"/>
      <c r="K181" s="235"/>
      <c r="L181" s="235"/>
      <c r="M181" s="88">
        <v>5</v>
      </c>
      <c r="N181" s="257">
        <v>2018</v>
      </c>
      <c r="O181" s="257"/>
      <c r="P181" s="268">
        <v>250966.01314230313</v>
      </c>
      <c r="Q181" s="569"/>
      <c r="S181" s="657"/>
    </row>
    <row r="182" spans="1:19" s="656" customFormat="1" ht="30" customHeight="1" x14ac:dyDescent="0.2">
      <c r="A182" s="567"/>
      <c r="B182" s="235"/>
      <c r="C182" s="83" t="s">
        <v>2231</v>
      </c>
      <c r="D182" s="83" t="s">
        <v>1305</v>
      </c>
      <c r="E182" s="83"/>
      <c r="F182" s="235" t="s">
        <v>1865</v>
      </c>
      <c r="G182" s="235"/>
      <c r="H182" s="235"/>
      <c r="I182" s="235"/>
      <c r="J182" s="235"/>
      <c r="K182" s="235"/>
      <c r="L182" s="235"/>
      <c r="M182" s="88">
        <v>6</v>
      </c>
      <c r="N182" s="257">
        <v>2019</v>
      </c>
      <c r="O182" s="257" t="s">
        <v>81</v>
      </c>
      <c r="P182" s="268">
        <v>594502.4153968977</v>
      </c>
      <c r="Q182" s="569"/>
      <c r="S182" s="657"/>
    </row>
    <row r="183" spans="1:19" s="656" customFormat="1" ht="30" customHeight="1" x14ac:dyDescent="0.2">
      <c r="A183" s="567"/>
      <c r="B183" s="235"/>
      <c r="C183" s="83" t="s">
        <v>1862</v>
      </c>
      <c r="D183" s="83" t="s">
        <v>1307</v>
      </c>
      <c r="E183" s="83"/>
      <c r="F183" s="235" t="s">
        <v>1866</v>
      </c>
      <c r="G183" s="235"/>
      <c r="H183" s="235"/>
      <c r="I183" s="235"/>
      <c r="J183" s="235"/>
      <c r="K183" s="235"/>
      <c r="L183" s="235"/>
      <c r="M183" s="88">
        <v>6</v>
      </c>
      <c r="N183" s="257">
        <v>2019</v>
      </c>
      <c r="O183" s="257" t="s">
        <v>81</v>
      </c>
      <c r="P183" s="268">
        <v>507146.95844061888</v>
      </c>
      <c r="Q183" s="569"/>
      <c r="S183" s="657"/>
    </row>
    <row r="184" spans="1:19" s="656" customFormat="1" ht="30" customHeight="1" x14ac:dyDescent="0.2">
      <c r="A184" s="567"/>
      <c r="B184" s="235"/>
      <c r="C184" s="83" t="s">
        <v>1774</v>
      </c>
      <c r="D184" s="83" t="s">
        <v>1329</v>
      </c>
      <c r="E184" s="83"/>
      <c r="F184" s="235" t="s">
        <v>1868</v>
      </c>
      <c r="G184" s="235"/>
      <c r="H184" s="235"/>
      <c r="I184" s="235"/>
      <c r="J184" s="235"/>
      <c r="K184" s="235"/>
      <c r="L184" s="235"/>
      <c r="M184" s="88">
        <v>6</v>
      </c>
      <c r="N184" s="257">
        <v>2019</v>
      </c>
      <c r="O184" s="257" t="s">
        <v>81</v>
      </c>
      <c r="P184" s="268">
        <v>200189.58885813903</v>
      </c>
      <c r="Q184" s="569"/>
      <c r="S184" s="657"/>
    </row>
    <row r="185" spans="1:19" s="656" customFormat="1" ht="30" customHeight="1" x14ac:dyDescent="0.2">
      <c r="A185" s="567"/>
      <c r="B185" s="235"/>
      <c r="C185" s="83" t="s">
        <v>1862</v>
      </c>
      <c r="D185" s="83" t="s">
        <v>1307</v>
      </c>
      <c r="E185" s="83"/>
      <c r="F185" s="235" t="s">
        <v>1869</v>
      </c>
      <c r="G185" s="235"/>
      <c r="H185" s="235"/>
      <c r="I185" s="235"/>
      <c r="J185" s="235"/>
      <c r="K185" s="235"/>
      <c r="L185" s="235"/>
      <c r="M185" s="88">
        <v>6</v>
      </c>
      <c r="N185" s="257">
        <v>2019</v>
      </c>
      <c r="O185" s="257" t="s">
        <v>81</v>
      </c>
      <c r="P185" s="268">
        <v>291184.85652092949</v>
      </c>
      <c r="Q185" s="569"/>
      <c r="S185" s="657"/>
    </row>
    <row r="186" spans="1:19" s="656" customFormat="1" ht="30" customHeight="1" x14ac:dyDescent="0.2">
      <c r="A186" s="567"/>
      <c r="B186" s="235"/>
      <c r="C186" s="83" t="s">
        <v>1862</v>
      </c>
      <c r="D186" s="83" t="s">
        <v>1307</v>
      </c>
      <c r="E186" s="83"/>
      <c r="F186" s="235" t="s">
        <v>1870</v>
      </c>
      <c r="G186" s="235"/>
      <c r="H186" s="235"/>
      <c r="I186" s="235"/>
      <c r="J186" s="235"/>
      <c r="K186" s="235"/>
      <c r="L186" s="235"/>
      <c r="M186" s="88">
        <v>6</v>
      </c>
      <c r="N186" s="257">
        <v>2019</v>
      </c>
      <c r="O186" s="257" t="s">
        <v>81</v>
      </c>
      <c r="P186" s="268">
        <v>312417.08564224729</v>
      </c>
      <c r="Q186" s="569"/>
      <c r="S186" s="657"/>
    </row>
    <row r="187" spans="1:19" s="656" customFormat="1" ht="30" customHeight="1" x14ac:dyDescent="0.2">
      <c r="A187" s="567"/>
      <c r="B187" s="235"/>
      <c r="C187" s="83" t="s">
        <v>1862</v>
      </c>
      <c r="D187" s="83" t="s">
        <v>1307</v>
      </c>
      <c r="E187" s="83"/>
      <c r="F187" s="235" t="s">
        <v>1871</v>
      </c>
      <c r="G187" s="235"/>
      <c r="H187" s="235"/>
      <c r="I187" s="235"/>
      <c r="J187" s="235"/>
      <c r="K187" s="235"/>
      <c r="L187" s="235"/>
      <c r="M187" s="88">
        <v>6</v>
      </c>
      <c r="N187" s="257">
        <v>2019</v>
      </c>
      <c r="O187" s="257" t="s">
        <v>81</v>
      </c>
      <c r="P187" s="268">
        <v>312417.08564224729</v>
      </c>
      <c r="Q187" s="569"/>
      <c r="S187" s="657"/>
    </row>
    <row r="188" spans="1:19" s="656" customFormat="1" ht="30" customHeight="1" x14ac:dyDescent="0.2">
      <c r="A188" s="567"/>
      <c r="B188" s="235"/>
      <c r="C188" s="83" t="s">
        <v>2231</v>
      </c>
      <c r="D188" s="83" t="s">
        <v>1305</v>
      </c>
      <c r="E188" s="83"/>
      <c r="F188" s="235" t="s">
        <v>1872</v>
      </c>
      <c r="G188" s="235"/>
      <c r="H188" s="235"/>
      <c r="I188" s="235"/>
      <c r="J188" s="235"/>
      <c r="K188" s="235"/>
      <c r="L188" s="235"/>
      <c r="M188" s="88">
        <v>6</v>
      </c>
      <c r="N188" s="257">
        <v>2019</v>
      </c>
      <c r="O188" s="257" t="s">
        <v>81</v>
      </c>
      <c r="P188" s="268">
        <v>280265.42440139467</v>
      </c>
      <c r="Q188" s="569"/>
      <c r="S188" s="657"/>
    </row>
    <row r="189" spans="1:19" s="656" customFormat="1" ht="30" customHeight="1" x14ac:dyDescent="0.2">
      <c r="A189" s="567"/>
      <c r="B189" s="235"/>
      <c r="C189" s="83" t="s">
        <v>2231</v>
      </c>
      <c r="D189" s="83" t="s">
        <v>1305</v>
      </c>
      <c r="E189" s="83"/>
      <c r="F189" s="235" t="s">
        <v>1873</v>
      </c>
      <c r="G189" s="235"/>
      <c r="H189" s="235"/>
      <c r="I189" s="235"/>
      <c r="J189" s="235"/>
      <c r="K189" s="235"/>
      <c r="L189" s="235"/>
      <c r="M189" s="88">
        <v>6</v>
      </c>
      <c r="N189" s="257">
        <v>2019</v>
      </c>
      <c r="O189" s="257" t="s">
        <v>81</v>
      </c>
      <c r="P189" s="268">
        <v>326976.32846829377</v>
      </c>
      <c r="Q189" s="569"/>
      <c r="S189" s="657"/>
    </row>
    <row r="190" spans="1:19" s="656" customFormat="1" ht="30" customHeight="1" x14ac:dyDescent="0.2">
      <c r="A190" s="567"/>
      <c r="B190" s="235"/>
      <c r="C190" s="83" t="s">
        <v>2231</v>
      </c>
      <c r="D190" s="83" t="s">
        <v>1305</v>
      </c>
      <c r="E190" s="83"/>
      <c r="F190" s="235" t="s">
        <v>1874</v>
      </c>
      <c r="G190" s="235"/>
      <c r="H190" s="235"/>
      <c r="I190" s="235"/>
      <c r="J190" s="235"/>
      <c r="K190" s="235"/>
      <c r="L190" s="235"/>
      <c r="M190" s="88">
        <v>6</v>
      </c>
      <c r="N190" s="257">
        <v>2019</v>
      </c>
      <c r="O190" s="257" t="s">
        <v>81</v>
      </c>
      <c r="P190" s="268">
        <v>373687.23253519286</v>
      </c>
      <c r="Q190" s="569"/>
      <c r="S190" s="657"/>
    </row>
    <row r="191" spans="1:19" s="656" customFormat="1" ht="30" customHeight="1" x14ac:dyDescent="0.2">
      <c r="A191" s="567"/>
      <c r="B191" s="235"/>
      <c r="C191" s="83" t="s">
        <v>1862</v>
      </c>
      <c r="D191" s="83" t="s">
        <v>1307</v>
      </c>
      <c r="E191" s="83"/>
      <c r="F191" s="235" t="s">
        <v>1881</v>
      </c>
      <c r="G191" s="235"/>
      <c r="H191" s="235"/>
      <c r="I191" s="235"/>
      <c r="J191" s="235"/>
      <c r="K191" s="235"/>
      <c r="L191" s="235"/>
      <c r="M191" s="88">
        <v>6</v>
      </c>
      <c r="N191" s="257">
        <v>2019</v>
      </c>
      <c r="O191" s="257" t="s">
        <v>81</v>
      </c>
      <c r="P191" s="268">
        <v>141345.98243620122</v>
      </c>
      <c r="Q191" s="569"/>
      <c r="S191" s="657"/>
    </row>
    <row r="192" spans="1:19" s="656" customFormat="1" ht="30" customHeight="1" x14ac:dyDescent="0.2">
      <c r="A192" s="567"/>
      <c r="B192" s="235"/>
      <c r="C192" s="83" t="s">
        <v>1862</v>
      </c>
      <c r="D192" s="83" t="s">
        <v>1307</v>
      </c>
      <c r="E192" s="83"/>
      <c r="F192" s="235" t="s">
        <v>1882</v>
      </c>
      <c r="G192" s="235"/>
      <c r="H192" s="235"/>
      <c r="I192" s="235"/>
      <c r="J192" s="235"/>
      <c r="K192" s="235"/>
      <c r="L192" s="235"/>
      <c r="M192" s="88">
        <v>6</v>
      </c>
      <c r="N192" s="257">
        <v>2019</v>
      </c>
      <c r="O192" s="257" t="s">
        <v>81</v>
      </c>
      <c r="P192" s="268">
        <v>217175.37215519327</v>
      </c>
      <c r="Q192" s="569"/>
      <c r="S192" s="657"/>
    </row>
    <row r="193" spans="1:19" s="656" customFormat="1" ht="30" customHeight="1" x14ac:dyDescent="0.2">
      <c r="A193" s="567"/>
      <c r="B193" s="235"/>
      <c r="C193" s="83" t="s">
        <v>1862</v>
      </c>
      <c r="D193" s="83" t="s">
        <v>1307</v>
      </c>
      <c r="E193" s="83"/>
      <c r="F193" s="235" t="s">
        <v>1883</v>
      </c>
      <c r="G193" s="235"/>
      <c r="H193" s="235"/>
      <c r="I193" s="235"/>
      <c r="J193" s="235"/>
      <c r="K193" s="235"/>
      <c r="L193" s="235"/>
      <c r="M193" s="88">
        <v>6</v>
      </c>
      <c r="N193" s="257">
        <v>2019</v>
      </c>
      <c r="O193" s="257" t="s">
        <v>81</v>
      </c>
      <c r="P193" s="268">
        <v>128606.64496341054</v>
      </c>
      <c r="Q193" s="569"/>
      <c r="S193" s="657"/>
    </row>
    <row r="194" spans="1:19" s="656" customFormat="1" ht="30" customHeight="1" x14ac:dyDescent="0.2">
      <c r="A194" s="567"/>
      <c r="B194" s="235"/>
      <c r="C194" s="83" t="s">
        <v>1862</v>
      </c>
      <c r="D194" s="83" t="s">
        <v>1307</v>
      </c>
      <c r="E194" s="83"/>
      <c r="F194" s="235" t="s">
        <v>1884</v>
      </c>
      <c r="G194" s="235"/>
      <c r="H194" s="235"/>
      <c r="I194" s="235"/>
      <c r="J194" s="235"/>
      <c r="K194" s="235"/>
      <c r="L194" s="235"/>
      <c r="M194" s="88">
        <v>6</v>
      </c>
      <c r="N194" s="257">
        <v>2019</v>
      </c>
      <c r="O194" s="257" t="s">
        <v>81</v>
      </c>
      <c r="P194" s="268">
        <v>178350.72461906934</v>
      </c>
      <c r="Q194" s="569"/>
      <c r="S194" s="657"/>
    </row>
    <row r="195" spans="1:19" s="656" customFormat="1" ht="30" customHeight="1" x14ac:dyDescent="0.2">
      <c r="A195" s="567"/>
      <c r="B195" s="235"/>
      <c r="C195" s="83" t="s">
        <v>1862</v>
      </c>
      <c r="D195" s="83" t="s">
        <v>1307</v>
      </c>
      <c r="E195" s="83"/>
      <c r="F195" s="235" t="s">
        <v>1885</v>
      </c>
      <c r="G195" s="235"/>
      <c r="H195" s="235"/>
      <c r="I195" s="235"/>
      <c r="J195" s="235"/>
      <c r="K195" s="235"/>
      <c r="L195" s="235"/>
      <c r="M195" s="88">
        <v>6</v>
      </c>
      <c r="N195" s="257">
        <v>2019</v>
      </c>
      <c r="O195" s="257" t="s">
        <v>81</v>
      </c>
      <c r="P195" s="268">
        <v>128000.0098456586</v>
      </c>
      <c r="Q195" s="569"/>
      <c r="S195" s="657"/>
    </row>
    <row r="196" spans="1:19" s="656" customFormat="1" ht="30" customHeight="1" x14ac:dyDescent="0.2">
      <c r="A196" s="567"/>
      <c r="B196" s="235"/>
      <c r="C196" s="83" t="s">
        <v>1768</v>
      </c>
      <c r="D196" s="83" t="s">
        <v>1301</v>
      </c>
      <c r="E196" s="83"/>
      <c r="F196" s="235" t="s">
        <v>1886</v>
      </c>
      <c r="G196" s="235"/>
      <c r="H196" s="235"/>
      <c r="I196" s="235"/>
      <c r="J196" s="235"/>
      <c r="K196" s="235"/>
      <c r="L196" s="235"/>
      <c r="M196" s="88">
        <v>6</v>
      </c>
      <c r="N196" s="257">
        <v>2019</v>
      </c>
      <c r="O196" s="257" t="s">
        <v>81</v>
      </c>
      <c r="P196" s="268">
        <v>157725.1306155035</v>
      </c>
      <c r="Q196" s="569"/>
      <c r="S196" s="657"/>
    </row>
    <row r="197" spans="1:19" s="656" customFormat="1" ht="30" customHeight="1" x14ac:dyDescent="0.2">
      <c r="A197" s="567"/>
      <c r="B197" s="235"/>
      <c r="C197" s="83" t="s">
        <v>1768</v>
      </c>
      <c r="D197" s="83" t="s">
        <v>1301</v>
      </c>
      <c r="E197" s="83"/>
      <c r="F197" s="235" t="s">
        <v>1887</v>
      </c>
      <c r="G197" s="235"/>
      <c r="H197" s="235"/>
      <c r="I197" s="235"/>
      <c r="J197" s="235"/>
      <c r="K197" s="235"/>
      <c r="L197" s="235"/>
      <c r="M197" s="88">
        <v>6</v>
      </c>
      <c r="N197" s="257">
        <v>2019</v>
      </c>
      <c r="O197" s="257" t="s">
        <v>81</v>
      </c>
      <c r="P197" s="268">
        <v>157725.1306155035</v>
      </c>
      <c r="Q197" s="569"/>
      <c r="S197" s="657"/>
    </row>
    <row r="198" spans="1:19" s="656" customFormat="1" ht="30" customHeight="1" x14ac:dyDescent="0.2">
      <c r="A198" s="567"/>
      <c r="B198" s="235"/>
      <c r="C198" s="83" t="s">
        <v>1768</v>
      </c>
      <c r="D198" s="83" t="s">
        <v>1301</v>
      </c>
      <c r="E198" s="83"/>
      <c r="F198" s="235" t="s">
        <v>1888</v>
      </c>
      <c r="G198" s="235"/>
      <c r="H198" s="235"/>
      <c r="I198" s="235"/>
      <c r="J198" s="235"/>
      <c r="K198" s="235"/>
      <c r="L198" s="235"/>
      <c r="M198" s="88">
        <v>6</v>
      </c>
      <c r="N198" s="257">
        <v>2019</v>
      </c>
      <c r="O198" s="257" t="s">
        <v>81</v>
      </c>
      <c r="P198" s="268">
        <v>124966.83425689892</v>
      </c>
      <c r="Q198" s="569"/>
      <c r="S198" s="657"/>
    </row>
    <row r="199" spans="1:19" s="656" customFormat="1" ht="30" customHeight="1" x14ac:dyDescent="0.2">
      <c r="A199" s="567"/>
      <c r="B199" s="235"/>
      <c r="C199" s="83" t="s">
        <v>1768</v>
      </c>
      <c r="D199" s="83" t="s">
        <v>1301</v>
      </c>
      <c r="E199" s="83"/>
      <c r="F199" s="235" t="s">
        <v>1889</v>
      </c>
      <c r="G199" s="235"/>
      <c r="H199" s="235"/>
      <c r="I199" s="235"/>
      <c r="J199" s="235"/>
      <c r="K199" s="235"/>
      <c r="L199" s="235"/>
      <c r="M199" s="88">
        <v>6</v>
      </c>
      <c r="N199" s="257">
        <v>2019</v>
      </c>
      <c r="O199" s="257" t="s">
        <v>81</v>
      </c>
      <c r="P199" s="268">
        <v>115260.67237286794</v>
      </c>
      <c r="Q199" s="569"/>
      <c r="S199" s="657"/>
    </row>
    <row r="200" spans="1:19" s="656" customFormat="1" ht="30" customHeight="1" x14ac:dyDescent="0.2">
      <c r="A200" s="567"/>
      <c r="B200" s="235"/>
      <c r="C200" s="83" t="s">
        <v>1768</v>
      </c>
      <c r="D200" s="83" t="s">
        <v>1301</v>
      </c>
      <c r="E200" s="83"/>
      <c r="F200" s="235" t="s">
        <v>1890</v>
      </c>
      <c r="G200" s="235"/>
      <c r="H200" s="235"/>
      <c r="I200" s="235"/>
      <c r="J200" s="235"/>
      <c r="K200" s="235"/>
      <c r="L200" s="235"/>
      <c r="M200" s="88">
        <v>6</v>
      </c>
      <c r="N200" s="257">
        <v>2019</v>
      </c>
      <c r="O200" s="257" t="s">
        <v>81</v>
      </c>
      <c r="P200" s="268">
        <v>157725.1306155035</v>
      </c>
      <c r="Q200" s="569"/>
      <c r="S200" s="657"/>
    </row>
    <row r="201" spans="1:19" s="656" customFormat="1" ht="30" customHeight="1" x14ac:dyDescent="0.2">
      <c r="A201" s="567"/>
      <c r="B201" s="235"/>
      <c r="C201" s="83" t="s">
        <v>1768</v>
      </c>
      <c r="D201" s="83" t="s">
        <v>1301</v>
      </c>
      <c r="E201" s="83"/>
      <c r="F201" s="235" t="s">
        <v>1891</v>
      </c>
      <c r="G201" s="235"/>
      <c r="H201" s="235"/>
      <c r="I201" s="235"/>
      <c r="J201" s="235"/>
      <c r="K201" s="235"/>
      <c r="L201" s="235"/>
      <c r="M201" s="88">
        <v>6</v>
      </c>
      <c r="N201" s="257">
        <v>2019</v>
      </c>
      <c r="O201" s="257" t="s">
        <v>81</v>
      </c>
      <c r="P201" s="268">
        <v>157725.1306155035</v>
      </c>
      <c r="Q201" s="569"/>
      <c r="S201" s="657"/>
    </row>
    <row r="202" spans="1:19" s="656" customFormat="1" ht="30" customHeight="1" x14ac:dyDescent="0.2">
      <c r="A202" s="567"/>
      <c r="B202" s="235"/>
      <c r="C202" s="83" t="s">
        <v>1768</v>
      </c>
      <c r="D202" s="83" t="s">
        <v>1301</v>
      </c>
      <c r="E202" s="83"/>
      <c r="F202" s="235" t="s">
        <v>1892</v>
      </c>
      <c r="G202" s="235"/>
      <c r="H202" s="235"/>
      <c r="I202" s="235"/>
      <c r="J202" s="235"/>
      <c r="K202" s="235"/>
      <c r="L202" s="235"/>
      <c r="M202" s="88">
        <v>6</v>
      </c>
      <c r="N202" s="257">
        <v>2019</v>
      </c>
      <c r="O202" s="257" t="s">
        <v>81</v>
      </c>
      <c r="P202" s="268">
        <v>157725.1306155035</v>
      </c>
      <c r="Q202" s="569"/>
      <c r="S202" s="657"/>
    </row>
    <row r="203" spans="1:19" s="656" customFormat="1" ht="30" customHeight="1" x14ac:dyDescent="0.2">
      <c r="A203" s="567"/>
      <c r="B203" s="235"/>
      <c r="C203" s="83" t="s">
        <v>1768</v>
      </c>
      <c r="D203" s="83" t="s">
        <v>1301</v>
      </c>
      <c r="E203" s="83"/>
      <c r="F203" s="235" t="s">
        <v>1893</v>
      </c>
      <c r="G203" s="235"/>
      <c r="H203" s="235"/>
      <c r="I203" s="235"/>
      <c r="J203" s="235"/>
      <c r="K203" s="235"/>
      <c r="L203" s="235"/>
      <c r="M203" s="88">
        <v>6</v>
      </c>
      <c r="N203" s="257">
        <v>2019</v>
      </c>
      <c r="O203" s="257" t="s">
        <v>81</v>
      </c>
      <c r="P203" s="268">
        <v>157725.1306155035</v>
      </c>
      <c r="Q203" s="569"/>
      <c r="S203" s="657"/>
    </row>
    <row r="204" spans="1:19" s="656" customFormat="1" ht="30" customHeight="1" x14ac:dyDescent="0.2">
      <c r="A204" s="567"/>
      <c r="B204" s="235"/>
      <c r="C204" s="83" t="s">
        <v>1768</v>
      </c>
      <c r="D204" s="83" t="s">
        <v>1301</v>
      </c>
      <c r="E204" s="83"/>
      <c r="F204" s="235" t="s">
        <v>1894</v>
      </c>
      <c r="G204" s="235"/>
      <c r="H204" s="235"/>
      <c r="I204" s="235"/>
      <c r="J204" s="235"/>
      <c r="K204" s="235"/>
      <c r="L204" s="235"/>
      <c r="M204" s="88">
        <v>6</v>
      </c>
      <c r="N204" s="257">
        <v>2019</v>
      </c>
      <c r="O204" s="257" t="s">
        <v>81</v>
      </c>
      <c r="P204" s="268">
        <v>157725.1306155035</v>
      </c>
      <c r="Q204" s="569"/>
      <c r="S204" s="657"/>
    </row>
    <row r="205" spans="1:19" s="656" customFormat="1" ht="30" customHeight="1" x14ac:dyDescent="0.2">
      <c r="A205" s="567"/>
      <c r="B205" s="235"/>
      <c r="C205" s="83" t="s">
        <v>1768</v>
      </c>
      <c r="D205" s="83" t="s">
        <v>1301</v>
      </c>
      <c r="E205" s="83"/>
      <c r="F205" s="235" t="s">
        <v>1895</v>
      </c>
      <c r="G205" s="235"/>
      <c r="H205" s="235"/>
      <c r="I205" s="235"/>
      <c r="J205" s="235"/>
      <c r="K205" s="235"/>
      <c r="L205" s="235"/>
      <c r="M205" s="88">
        <v>6</v>
      </c>
      <c r="N205" s="257">
        <v>2019</v>
      </c>
      <c r="O205" s="257" t="s">
        <v>81</v>
      </c>
      <c r="P205" s="268">
        <v>157725.1306155035</v>
      </c>
      <c r="Q205" s="569"/>
      <c r="S205" s="657"/>
    </row>
    <row r="206" spans="1:19" s="656" customFormat="1" ht="30" customHeight="1" x14ac:dyDescent="0.2">
      <c r="A206" s="567"/>
      <c r="B206" s="235"/>
      <c r="C206" s="83" t="s">
        <v>1768</v>
      </c>
      <c r="D206" s="83" t="s">
        <v>1301</v>
      </c>
      <c r="E206" s="83"/>
      <c r="F206" s="235" t="s">
        <v>1896</v>
      </c>
      <c r="G206" s="235"/>
      <c r="H206" s="235"/>
      <c r="I206" s="235"/>
      <c r="J206" s="235"/>
      <c r="K206" s="235"/>
      <c r="L206" s="235"/>
      <c r="M206" s="88">
        <v>6</v>
      </c>
      <c r="N206" s="257">
        <v>2019</v>
      </c>
      <c r="O206" s="257" t="s">
        <v>81</v>
      </c>
      <c r="P206" s="268">
        <v>157725.1306155035</v>
      </c>
      <c r="Q206" s="569"/>
      <c r="S206" s="657"/>
    </row>
    <row r="207" spans="1:19" s="656" customFormat="1" ht="30" customHeight="1" x14ac:dyDescent="0.2">
      <c r="A207" s="567"/>
      <c r="B207" s="235"/>
      <c r="C207" s="83" t="s">
        <v>1768</v>
      </c>
      <c r="D207" s="83" t="s">
        <v>1301</v>
      </c>
      <c r="E207" s="83"/>
      <c r="F207" s="235" t="s">
        <v>1897</v>
      </c>
      <c r="G207" s="235"/>
      <c r="H207" s="235"/>
      <c r="I207" s="235"/>
      <c r="J207" s="235"/>
      <c r="K207" s="235"/>
      <c r="L207" s="235"/>
      <c r="M207" s="88">
        <v>6</v>
      </c>
      <c r="N207" s="257">
        <v>2019</v>
      </c>
      <c r="O207" s="257" t="s">
        <v>81</v>
      </c>
      <c r="P207" s="268">
        <v>157725.1306155035</v>
      </c>
      <c r="Q207" s="569"/>
      <c r="S207" s="657"/>
    </row>
    <row r="208" spans="1:19" s="656" customFormat="1" ht="30" customHeight="1" x14ac:dyDescent="0.2">
      <c r="A208" s="567"/>
      <c r="B208" s="235"/>
      <c r="C208" s="83" t="s">
        <v>1768</v>
      </c>
      <c r="D208" s="83" t="s">
        <v>1301</v>
      </c>
      <c r="E208" s="83"/>
      <c r="F208" s="235" t="s">
        <v>1898</v>
      </c>
      <c r="G208" s="235"/>
      <c r="H208" s="235"/>
      <c r="I208" s="235"/>
      <c r="J208" s="235"/>
      <c r="K208" s="235"/>
      <c r="L208" s="235"/>
      <c r="M208" s="88">
        <v>6</v>
      </c>
      <c r="N208" s="257">
        <v>2019</v>
      </c>
      <c r="O208" s="257" t="s">
        <v>81</v>
      </c>
      <c r="P208" s="268">
        <v>146805.69849596862</v>
      </c>
      <c r="Q208" s="569"/>
      <c r="S208" s="657"/>
    </row>
    <row r="209" spans="1:19" s="656" customFormat="1" ht="30" customHeight="1" x14ac:dyDescent="0.2">
      <c r="A209" s="567"/>
      <c r="B209" s="235"/>
      <c r="C209" s="83" t="s">
        <v>1768</v>
      </c>
      <c r="D209" s="83" t="s">
        <v>1301</v>
      </c>
      <c r="E209" s="83"/>
      <c r="F209" s="235" t="s">
        <v>1899</v>
      </c>
      <c r="G209" s="235"/>
      <c r="H209" s="235"/>
      <c r="I209" s="235"/>
      <c r="J209" s="235"/>
      <c r="K209" s="235"/>
      <c r="L209" s="235"/>
      <c r="M209" s="88">
        <v>6</v>
      </c>
      <c r="N209" s="257">
        <v>2019</v>
      </c>
      <c r="O209" s="257" t="s">
        <v>81</v>
      </c>
      <c r="P209" s="268">
        <v>157725.1306155035</v>
      </c>
      <c r="Q209" s="569"/>
      <c r="S209" s="657"/>
    </row>
    <row r="210" spans="1:19" s="656" customFormat="1" ht="30" customHeight="1" x14ac:dyDescent="0.2">
      <c r="A210" s="567"/>
      <c r="B210" s="235"/>
      <c r="C210" s="83" t="s">
        <v>1768</v>
      </c>
      <c r="D210" s="83" t="s">
        <v>1301</v>
      </c>
      <c r="E210" s="83"/>
      <c r="F210" s="235" t="s">
        <v>1900</v>
      </c>
      <c r="G210" s="235"/>
      <c r="H210" s="235"/>
      <c r="I210" s="235"/>
      <c r="J210" s="235"/>
      <c r="K210" s="235"/>
      <c r="L210" s="235"/>
      <c r="M210" s="88">
        <v>6</v>
      </c>
      <c r="N210" s="257">
        <v>2019</v>
      </c>
      <c r="O210" s="257" t="s">
        <v>81</v>
      </c>
      <c r="P210" s="268">
        <v>157725.1306155035</v>
      </c>
      <c r="Q210" s="569"/>
      <c r="S210" s="657"/>
    </row>
    <row r="211" spans="1:19" s="656" customFormat="1" ht="30" customHeight="1" x14ac:dyDescent="0.2">
      <c r="A211" s="567"/>
      <c r="B211" s="235"/>
      <c r="C211" s="83" t="s">
        <v>1768</v>
      </c>
      <c r="D211" s="83" t="s">
        <v>1301</v>
      </c>
      <c r="E211" s="83"/>
      <c r="F211" s="235" t="s">
        <v>1901</v>
      </c>
      <c r="G211" s="235"/>
      <c r="H211" s="235"/>
      <c r="I211" s="235"/>
      <c r="J211" s="235"/>
      <c r="K211" s="235"/>
      <c r="L211" s="235"/>
      <c r="M211" s="88">
        <v>6</v>
      </c>
      <c r="N211" s="257">
        <v>2019</v>
      </c>
      <c r="O211" s="257" t="s">
        <v>81</v>
      </c>
      <c r="P211" s="268">
        <v>124966.83425689892</v>
      </c>
      <c r="Q211" s="569"/>
      <c r="S211" s="657"/>
    </row>
    <row r="212" spans="1:19" s="656" customFormat="1" ht="30" customHeight="1" x14ac:dyDescent="0.2">
      <c r="A212" s="567"/>
      <c r="B212" s="235"/>
      <c r="C212" s="83" t="s">
        <v>1768</v>
      </c>
      <c r="D212" s="83" t="s">
        <v>1301</v>
      </c>
      <c r="E212" s="83"/>
      <c r="F212" s="235" t="s">
        <v>1902</v>
      </c>
      <c r="G212" s="235"/>
      <c r="H212" s="235"/>
      <c r="I212" s="235"/>
      <c r="J212" s="235"/>
      <c r="K212" s="235"/>
      <c r="L212" s="235"/>
      <c r="M212" s="88">
        <v>6</v>
      </c>
      <c r="N212" s="257">
        <v>2019</v>
      </c>
      <c r="O212" s="257" t="s">
        <v>81</v>
      </c>
      <c r="P212" s="268">
        <v>157725.1306155035</v>
      </c>
      <c r="Q212" s="569"/>
      <c r="S212" s="657"/>
    </row>
    <row r="213" spans="1:19" s="656" customFormat="1" ht="30" customHeight="1" x14ac:dyDescent="0.2">
      <c r="A213" s="567"/>
      <c r="B213" s="235"/>
      <c r="C213" s="83" t="s">
        <v>1768</v>
      </c>
      <c r="D213" s="83" t="s">
        <v>1301</v>
      </c>
      <c r="E213" s="83"/>
      <c r="F213" s="235" t="s">
        <v>1903</v>
      </c>
      <c r="G213" s="235"/>
      <c r="H213" s="235"/>
      <c r="I213" s="235"/>
      <c r="J213" s="235"/>
      <c r="K213" s="235"/>
      <c r="L213" s="235"/>
      <c r="M213" s="88">
        <v>6</v>
      </c>
      <c r="N213" s="257">
        <v>2019</v>
      </c>
      <c r="O213" s="257" t="s">
        <v>81</v>
      </c>
      <c r="P213" s="268">
        <v>157725.1306155035</v>
      </c>
      <c r="Q213" s="569"/>
      <c r="S213" s="657"/>
    </row>
    <row r="214" spans="1:19" s="656" customFormat="1" ht="30" customHeight="1" x14ac:dyDescent="0.2">
      <c r="A214" s="567"/>
      <c r="B214" s="235"/>
      <c r="C214" s="83" t="s">
        <v>1768</v>
      </c>
      <c r="D214" s="83" t="s">
        <v>1301</v>
      </c>
      <c r="E214" s="83"/>
      <c r="F214" s="235" t="s">
        <v>1904</v>
      </c>
      <c r="G214" s="235"/>
      <c r="H214" s="235"/>
      <c r="I214" s="235"/>
      <c r="J214" s="235"/>
      <c r="K214" s="235"/>
      <c r="L214" s="235"/>
      <c r="M214" s="88">
        <v>6</v>
      </c>
      <c r="N214" s="257">
        <v>2019</v>
      </c>
      <c r="O214" s="257" t="s">
        <v>81</v>
      </c>
      <c r="P214" s="268">
        <v>146805.69849596862</v>
      </c>
      <c r="Q214" s="569"/>
      <c r="S214" s="657"/>
    </row>
    <row r="215" spans="1:19" s="656" customFormat="1" ht="30" customHeight="1" x14ac:dyDescent="0.2">
      <c r="A215" s="567"/>
      <c r="B215" s="235"/>
      <c r="C215" s="83" t="s">
        <v>1768</v>
      </c>
      <c r="D215" s="83" t="s">
        <v>1301</v>
      </c>
      <c r="E215" s="83"/>
      <c r="F215" s="235" t="s">
        <v>1905</v>
      </c>
      <c r="G215" s="235"/>
      <c r="H215" s="235"/>
      <c r="I215" s="235"/>
      <c r="J215" s="235"/>
      <c r="K215" s="235"/>
      <c r="L215" s="235"/>
      <c r="M215" s="88">
        <v>6</v>
      </c>
      <c r="N215" s="257">
        <v>2019</v>
      </c>
      <c r="O215" s="257" t="s">
        <v>81</v>
      </c>
      <c r="P215" s="268">
        <v>146805.69849596862</v>
      </c>
      <c r="Q215" s="569"/>
      <c r="S215" s="657"/>
    </row>
    <row r="216" spans="1:19" s="656" customFormat="1" ht="30" customHeight="1" x14ac:dyDescent="0.2">
      <c r="A216" s="567"/>
      <c r="B216" s="235"/>
      <c r="C216" s="83" t="s">
        <v>1768</v>
      </c>
      <c r="D216" s="83" t="s">
        <v>1301</v>
      </c>
      <c r="E216" s="83"/>
      <c r="F216" s="235" t="s">
        <v>1906</v>
      </c>
      <c r="G216" s="235"/>
      <c r="H216" s="235"/>
      <c r="I216" s="235"/>
      <c r="J216" s="235"/>
      <c r="K216" s="235"/>
      <c r="L216" s="235"/>
      <c r="M216" s="88">
        <v>6</v>
      </c>
      <c r="N216" s="257">
        <v>2019</v>
      </c>
      <c r="O216" s="257" t="s">
        <v>81</v>
      </c>
      <c r="P216" s="268">
        <v>124966.83425689892</v>
      </c>
      <c r="Q216" s="569"/>
      <c r="S216" s="657"/>
    </row>
    <row r="217" spans="1:19" s="656" customFormat="1" ht="30" customHeight="1" x14ac:dyDescent="0.2">
      <c r="A217" s="567"/>
      <c r="B217" s="235"/>
      <c r="C217" s="83" t="s">
        <v>1768</v>
      </c>
      <c r="D217" s="83" t="s">
        <v>1301</v>
      </c>
      <c r="E217" s="83"/>
      <c r="F217" s="235" t="s">
        <v>1907</v>
      </c>
      <c r="G217" s="235"/>
      <c r="H217" s="235"/>
      <c r="I217" s="235"/>
      <c r="J217" s="235"/>
      <c r="K217" s="235"/>
      <c r="L217" s="235"/>
      <c r="M217" s="88">
        <v>6</v>
      </c>
      <c r="N217" s="257">
        <v>2019</v>
      </c>
      <c r="O217" s="257" t="s">
        <v>81</v>
      </c>
      <c r="P217" s="268">
        <v>154085.31990899186</v>
      </c>
      <c r="Q217" s="569"/>
      <c r="S217" s="657"/>
    </row>
    <row r="218" spans="1:19" s="656" customFormat="1" ht="30" customHeight="1" x14ac:dyDescent="0.2">
      <c r="A218" s="567"/>
      <c r="B218" s="235"/>
      <c r="C218" s="83" t="s">
        <v>1768</v>
      </c>
      <c r="D218" s="83" t="s">
        <v>1301</v>
      </c>
      <c r="E218" s="83"/>
      <c r="F218" s="235" t="s">
        <v>1908</v>
      </c>
      <c r="G218" s="235"/>
      <c r="H218" s="235"/>
      <c r="I218" s="235"/>
      <c r="J218" s="235"/>
      <c r="K218" s="235"/>
      <c r="L218" s="235"/>
      <c r="M218" s="88">
        <v>6</v>
      </c>
      <c r="N218" s="257">
        <v>2019</v>
      </c>
      <c r="O218" s="257" t="s">
        <v>81</v>
      </c>
      <c r="P218" s="268">
        <v>157725.1306155035</v>
      </c>
      <c r="Q218" s="569"/>
      <c r="S218" s="657"/>
    </row>
    <row r="219" spans="1:19" s="656" customFormat="1" ht="30" customHeight="1" x14ac:dyDescent="0.2">
      <c r="A219" s="567"/>
      <c r="B219" s="235"/>
      <c r="C219" s="83" t="s">
        <v>1768</v>
      </c>
      <c r="D219" s="83" t="s">
        <v>1301</v>
      </c>
      <c r="E219" s="83"/>
      <c r="F219" s="235" t="s">
        <v>1909</v>
      </c>
      <c r="G219" s="235"/>
      <c r="H219" s="235"/>
      <c r="I219" s="235"/>
      <c r="J219" s="235"/>
      <c r="K219" s="235"/>
      <c r="L219" s="235"/>
      <c r="M219" s="88">
        <v>6</v>
      </c>
      <c r="N219" s="257">
        <v>2019</v>
      </c>
      <c r="O219" s="257" t="s">
        <v>81</v>
      </c>
      <c r="P219" s="268">
        <v>157725.1306155035</v>
      </c>
      <c r="Q219" s="569"/>
      <c r="S219" s="657"/>
    </row>
    <row r="220" spans="1:19" s="656" customFormat="1" ht="30" customHeight="1" x14ac:dyDescent="0.2">
      <c r="A220" s="567"/>
      <c r="B220" s="235"/>
      <c r="C220" s="83" t="s">
        <v>1768</v>
      </c>
      <c r="D220" s="83" t="s">
        <v>1301</v>
      </c>
      <c r="E220" s="83"/>
      <c r="F220" s="235" t="s">
        <v>1910</v>
      </c>
      <c r="G220" s="235"/>
      <c r="H220" s="235"/>
      <c r="I220" s="235"/>
      <c r="J220" s="235"/>
      <c r="K220" s="235"/>
      <c r="L220" s="235"/>
      <c r="M220" s="88">
        <v>6</v>
      </c>
      <c r="N220" s="257">
        <v>2019</v>
      </c>
      <c r="O220" s="257" t="s">
        <v>81</v>
      </c>
      <c r="P220" s="268">
        <v>157725.1306155035</v>
      </c>
      <c r="Q220" s="569"/>
      <c r="S220" s="657"/>
    </row>
    <row r="221" spans="1:19" s="656" customFormat="1" ht="30" customHeight="1" x14ac:dyDescent="0.2">
      <c r="A221" s="567"/>
      <c r="B221" s="235"/>
      <c r="C221" s="83" t="s">
        <v>1768</v>
      </c>
      <c r="D221" s="83" t="s">
        <v>1301</v>
      </c>
      <c r="E221" s="83"/>
      <c r="F221" s="235" t="s">
        <v>1911</v>
      </c>
      <c r="G221" s="235"/>
      <c r="H221" s="235"/>
      <c r="I221" s="235"/>
      <c r="J221" s="235"/>
      <c r="K221" s="235"/>
      <c r="L221" s="235"/>
      <c r="M221" s="88">
        <v>6</v>
      </c>
      <c r="N221" s="257">
        <v>2019</v>
      </c>
      <c r="O221" s="257" t="s">
        <v>81</v>
      </c>
      <c r="P221" s="268">
        <v>132246.45566992214</v>
      </c>
      <c r="Q221" s="569"/>
      <c r="S221" s="657"/>
    </row>
    <row r="222" spans="1:19" s="656" customFormat="1" ht="30" customHeight="1" x14ac:dyDescent="0.2">
      <c r="A222" s="567"/>
      <c r="B222" s="235"/>
      <c r="C222" s="83" t="s">
        <v>1768</v>
      </c>
      <c r="D222" s="83" t="s">
        <v>1301</v>
      </c>
      <c r="E222" s="83"/>
      <c r="F222" s="235" t="s">
        <v>1912</v>
      </c>
      <c r="G222" s="235"/>
      <c r="H222" s="235"/>
      <c r="I222" s="235"/>
      <c r="J222" s="235"/>
      <c r="K222" s="235"/>
      <c r="L222" s="235"/>
      <c r="M222" s="88">
        <v>6</v>
      </c>
      <c r="N222" s="257">
        <v>2019</v>
      </c>
      <c r="O222" s="257" t="s">
        <v>81</v>
      </c>
      <c r="P222" s="268">
        <v>157725.1306155035</v>
      </c>
      <c r="Q222" s="569"/>
      <c r="S222" s="657"/>
    </row>
    <row r="223" spans="1:19" s="656" customFormat="1" ht="30" customHeight="1" x14ac:dyDescent="0.2">
      <c r="A223" s="567"/>
      <c r="B223" s="235"/>
      <c r="C223" s="83" t="s">
        <v>1768</v>
      </c>
      <c r="D223" s="83" t="s">
        <v>1301</v>
      </c>
      <c r="E223" s="83"/>
      <c r="F223" s="235" t="s">
        <v>1913</v>
      </c>
      <c r="G223" s="235"/>
      <c r="H223" s="235"/>
      <c r="I223" s="235"/>
      <c r="J223" s="235"/>
      <c r="K223" s="235"/>
      <c r="L223" s="235"/>
      <c r="M223" s="88">
        <v>6</v>
      </c>
      <c r="N223" s="257">
        <v>2019</v>
      </c>
      <c r="O223" s="257" t="s">
        <v>81</v>
      </c>
      <c r="P223" s="268">
        <v>132246.45566992214</v>
      </c>
      <c r="Q223" s="569"/>
      <c r="S223" s="657"/>
    </row>
    <row r="224" spans="1:19" s="656" customFormat="1" ht="30" customHeight="1" x14ac:dyDescent="0.2">
      <c r="A224" s="567"/>
      <c r="B224" s="235"/>
      <c r="C224" s="83" t="s">
        <v>1768</v>
      </c>
      <c r="D224" s="83" t="s">
        <v>1301</v>
      </c>
      <c r="E224" s="83"/>
      <c r="F224" s="235" t="s">
        <v>1914</v>
      </c>
      <c r="G224" s="235"/>
      <c r="H224" s="235"/>
      <c r="I224" s="235"/>
      <c r="J224" s="235"/>
      <c r="K224" s="235"/>
      <c r="L224" s="235"/>
      <c r="M224" s="88">
        <v>6</v>
      </c>
      <c r="N224" s="257">
        <v>2019</v>
      </c>
      <c r="O224" s="257" t="s">
        <v>81</v>
      </c>
      <c r="P224" s="268">
        <v>139526.07708294538</v>
      </c>
      <c r="Q224" s="569"/>
      <c r="S224" s="657"/>
    </row>
    <row r="225" spans="1:19" s="656" customFormat="1" ht="30" customHeight="1" x14ac:dyDescent="0.2">
      <c r="A225" s="567"/>
      <c r="B225" s="235"/>
      <c r="C225" s="83" t="s">
        <v>1768</v>
      </c>
      <c r="D225" s="83" t="s">
        <v>1301</v>
      </c>
      <c r="E225" s="83"/>
      <c r="F225" s="235" t="s">
        <v>1915</v>
      </c>
      <c r="G225" s="235"/>
      <c r="H225" s="235"/>
      <c r="I225" s="235"/>
      <c r="J225" s="235"/>
      <c r="K225" s="235"/>
      <c r="L225" s="235"/>
      <c r="M225" s="88">
        <v>6</v>
      </c>
      <c r="N225" s="257">
        <v>2019</v>
      </c>
      <c r="O225" s="257" t="s">
        <v>81</v>
      </c>
      <c r="P225" s="268">
        <v>73402.849247984312</v>
      </c>
      <c r="Q225" s="569"/>
      <c r="S225" s="657"/>
    </row>
    <row r="226" spans="1:19" s="656" customFormat="1" ht="30" customHeight="1" x14ac:dyDescent="0.2">
      <c r="A226" s="567"/>
      <c r="B226" s="235"/>
      <c r="C226" s="83" t="s">
        <v>1774</v>
      </c>
      <c r="D226" s="83" t="s">
        <v>1329</v>
      </c>
      <c r="E226" s="83"/>
      <c r="F226" s="235" t="s">
        <v>1916</v>
      </c>
      <c r="G226" s="235"/>
      <c r="H226" s="235"/>
      <c r="I226" s="235"/>
      <c r="J226" s="235"/>
      <c r="K226" s="235"/>
      <c r="L226" s="235"/>
      <c r="M226" s="88">
        <v>6</v>
      </c>
      <c r="N226" s="257">
        <v>2019</v>
      </c>
      <c r="O226" s="257" t="s">
        <v>81</v>
      </c>
      <c r="P226" s="268">
        <v>160151.67108651123</v>
      </c>
      <c r="Q226" s="569"/>
      <c r="S226" s="657"/>
    </row>
    <row r="227" spans="1:19" s="656" customFormat="1" ht="30" customHeight="1" x14ac:dyDescent="0.2">
      <c r="A227" s="567"/>
      <c r="B227" s="235"/>
      <c r="C227" s="83" t="s">
        <v>1774</v>
      </c>
      <c r="D227" s="83" t="s">
        <v>1329</v>
      </c>
      <c r="E227" s="83"/>
      <c r="F227" s="235" t="s">
        <v>1917</v>
      </c>
      <c r="G227" s="235"/>
      <c r="H227" s="235"/>
      <c r="I227" s="235"/>
      <c r="J227" s="235"/>
      <c r="K227" s="235"/>
      <c r="L227" s="235"/>
      <c r="M227" s="88">
        <v>6</v>
      </c>
      <c r="N227" s="257">
        <v>2019</v>
      </c>
      <c r="O227" s="257" t="s">
        <v>81</v>
      </c>
      <c r="P227" s="268">
        <v>121933.65866813924</v>
      </c>
      <c r="Q227" s="569"/>
      <c r="S227" s="657"/>
    </row>
    <row r="228" spans="1:19" s="656" customFormat="1" ht="30" customHeight="1" x14ac:dyDescent="0.2">
      <c r="A228" s="567"/>
      <c r="B228" s="235"/>
      <c r="C228" s="83" t="s">
        <v>1774</v>
      </c>
      <c r="D228" s="83" t="s">
        <v>1329</v>
      </c>
      <c r="E228" s="83"/>
      <c r="F228" s="235" t="s">
        <v>1918</v>
      </c>
      <c r="G228" s="235"/>
      <c r="H228" s="235"/>
      <c r="I228" s="235"/>
      <c r="J228" s="235"/>
      <c r="K228" s="235"/>
      <c r="L228" s="235"/>
      <c r="M228" s="88">
        <v>6</v>
      </c>
      <c r="N228" s="257">
        <v>2019</v>
      </c>
      <c r="O228" s="257" t="s">
        <v>81</v>
      </c>
      <c r="P228" s="268">
        <v>121933.65866813924</v>
      </c>
      <c r="Q228" s="569"/>
      <c r="S228" s="657"/>
    </row>
    <row r="229" spans="1:19" s="656" customFormat="1" ht="30" customHeight="1" x14ac:dyDescent="0.2">
      <c r="A229" s="567"/>
      <c r="B229" s="235"/>
      <c r="C229" s="83" t="s">
        <v>1774</v>
      </c>
      <c r="D229" s="83" t="s">
        <v>1329</v>
      </c>
      <c r="E229" s="83"/>
      <c r="F229" s="235" t="s">
        <v>1919</v>
      </c>
      <c r="G229" s="235"/>
      <c r="H229" s="235"/>
      <c r="I229" s="235"/>
      <c r="J229" s="235"/>
      <c r="K229" s="235"/>
      <c r="L229" s="235"/>
      <c r="M229" s="88">
        <v>6</v>
      </c>
      <c r="N229" s="257">
        <v>2019</v>
      </c>
      <c r="O229" s="257" t="s">
        <v>81</v>
      </c>
      <c r="P229" s="268">
        <v>212928.92633092971</v>
      </c>
      <c r="Q229" s="569"/>
      <c r="S229" s="657"/>
    </row>
    <row r="230" spans="1:19" s="656" customFormat="1" ht="30" customHeight="1" x14ac:dyDescent="0.2">
      <c r="A230" s="567"/>
      <c r="B230" s="235"/>
      <c r="C230" s="83" t="s">
        <v>2229</v>
      </c>
      <c r="D230" s="83" t="s">
        <v>1314</v>
      </c>
      <c r="E230" s="83"/>
      <c r="F230" s="235" t="s">
        <v>1920</v>
      </c>
      <c r="G230" s="235"/>
      <c r="H230" s="235"/>
      <c r="I230" s="235"/>
      <c r="J230" s="235"/>
      <c r="K230" s="235"/>
      <c r="L230" s="235"/>
      <c r="M230" s="88">
        <v>6</v>
      </c>
      <c r="N230" s="257">
        <v>2019</v>
      </c>
      <c r="O230" s="257" t="s">
        <v>81</v>
      </c>
      <c r="P230" s="268">
        <v>128606.64496341054</v>
      </c>
      <c r="Q230" s="569"/>
      <c r="S230" s="657"/>
    </row>
    <row r="231" spans="1:19" s="656" customFormat="1" ht="30" customHeight="1" x14ac:dyDescent="0.2">
      <c r="A231" s="567"/>
      <c r="B231" s="235"/>
      <c r="C231" s="83" t="s">
        <v>2229</v>
      </c>
      <c r="D231" s="83" t="s">
        <v>1314</v>
      </c>
      <c r="E231" s="83"/>
      <c r="F231" s="235" t="s">
        <v>1921</v>
      </c>
      <c r="G231" s="235"/>
      <c r="H231" s="235"/>
      <c r="I231" s="235"/>
      <c r="J231" s="235"/>
      <c r="K231" s="235"/>
      <c r="L231" s="235"/>
      <c r="M231" s="88">
        <v>6</v>
      </c>
      <c r="N231" s="257">
        <v>2019</v>
      </c>
      <c r="O231" s="257" t="s">
        <v>81</v>
      </c>
      <c r="P231" s="268">
        <v>146805.69849596862</v>
      </c>
      <c r="Q231" s="569"/>
      <c r="S231" s="657"/>
    </row>
    <row r="232" spans="1:19" s="656" customFormat="1" ht="30" customHeight="1" x14ac:dyDescent="0.2">
      <c r="A232" s="567"/>
      <c r="B232" s="235"/>
      <c r="C232" s="83" t="s">
        <v>2229</v>
      </c>
      <c r="D232" s="83" t="s">
        <v>1314</v>
      </c>
      <c r="E232" s="83"/>
      <c r="F232" s="235" t="s">
        <v>1922</v>
      </c>
      <c r="G232" s="235"/>
      <c r="H232" s="235"/>
      <c r="I232" s="235"/>
      <c r="J232" s="235"/>
      <c r="K232" s="235"/>
      <c r="L232" s="235"/>
      <c r="M232" s="88">
        <v>6</v>
      </c>
      <c r="N232" s="257">
        <v>2019</v>
      </c>
      <c r="O232" s="257" t="s">
        <v>81</v>
      </c>
      <c r="P232" s="268">
        <v>128606.64496341054</v>
      </c>
      <c r="Q232" s="569"/>
      <c r="S232" s="657"/>
    </row>
    <row r="233" spans="1:19" s="656" customFormat="1" ht="30" customHeight="1" x14ac:dyDescent="0.2">
      <c r="A233" s="567"/>
      <c r="B233" s="235"/>
      <c r="C233" s="83" t="s">
        <v>2229</v>
      </c>
      <c r="D233" s="83" t="s">
        <v>1314</v>
      </c>
      <c r="E233" s="83"/>
      <c r="F233" s="235" t="s">
        <v>1923</v>
      </c>
      <c r="G233" s="235"/>
      <c r="H233" s="235"/>
      <c r="I233" s="235"/>
      <c r="J233" s="235"/>
      <c r="K233" s="235"/>
      <c r="L233" s="235"/>
      <c r="M233" s="88">
        <v>6</v>
      </c>
      <c r="N233" s="257">
        <v>2019</v>
      </c>
      <c r="O233" s="257" t="s">
        <v>81</v>
      </c>
      <c r="P233" s="268">
        <v>133459.72590542602</v>
      </c>
      <c r="Q233" s="569"/>
      <c r="S233" s="657"/>
    </row>
    <row r="234" spans="1:19" s="656" customFormat="1" ht="30" customHeight="1" x14ac:dyDescent="0.2">
      <c r="A234" s="567"/>
      <c r="B234" s="235"/>
      <c r="C234" s="83" t="s">
        <v>2229</v>
      </c>
      <c r="D234" s="83" t="s">
        <v>1314</v>
      </c>
      <c r="E234" s="83"/>
      <c r="F234" s="235" t="s">
        <v>1924</v>
      </c>
      <c r="G234" s="235"/>
      <c r="H234" s="235"/>
      <c r="I234" s="235"/>
      <c r="J234" s="235"/>
      <c r="K234" s="235"/>
      <c r="L234" s="235"/>
      <c r="M234" s="88">
        <v>6</v>
      </c>
      <c r="N234" s="257">
        <v>2019</v>
      </c>
      <c r="O234" s="257" t="s">
        <v>81</v>
      </c>
      <c r="P234" s="268">
        <v>293611.39699193725</v>
      </c>
      <c r="Q234" s="569"/>
      <c r="S234" s="657"/>
    </row>
    <row r="235" spans="1:19" s="656" customFormat="1" ht="30" customHeight="1" x14ac:dyDescent="0.2">
      <c r="A235" s="567"/>
      <c r="B235" s="235"/>
      <c r="C235" s="83" t="s">
        <v>2229</v>
      </c>
      <c r="D235" s="83" t="s">
        <v>1314</v>
      </c>
      <c r="E235" s="83"/>
      <c r="F235" s="235" t="s">
        <v>1925</v>
      </c>
      <c r="G235" s="235"/>
      <c r="H235" s="235"/>
      <c r="I235" s="235"/>
      <c r="J235" s="235"/>
      <c r="K235" s="235"/>
      <c r="L235" s="235"/>
      <c r="M235" s="88">
        <v>6</v>
      </c>
      <c r="N235" s="257">
        <v>2019</v>
      </c>
      <c r="O235" s="257" t="s">
        <v>81</v>
      </c>
      <c r="P235" s="268">
        <v>263886.27622209239</v>
      </c>
      <c r="Q235" s="569"/>
      <c r="S235" s="657"/>
    </row>
    <row r="236" spans="1:19" s="656" customFormat="1" ht="30" customHeight="1" x14ac:dyDescent="0.2">
      <c r="A236" s="567"/>
      <c r="B236" s="235"/>
      <c r="C236" s="83" t="s">
        <v>1768</v>
      </c>
      <c r="D236" s="83" t="s">
        <v>1301</v>
      </c>
      <c r="E236" s="83"/>
      <c r="F236" s="235" t="s">
        <v>1926</v>
      </c>
      <c r="G236" s="235"/>
      <c r="H236" s="235"/>
      <c r="I236" s="235"/>
      <c r="J236" s="235"/>
      <c r="K236" s="235"/>
      <c r="L236" s="235"/>
      <c r="M236" s="88">
        <v>6</v>
      </c>
      <c r="N236" s="257">
        <v>2019</v>
      </c>
      <c r="O236" s="257" t="s">
        <v>81</v>
      </c>
      <c r="P236" s="268">
        <v>84928.916485271111</v>
      </c>
      <c r="Q236" s="569"/>
      <c r="S236" s="657"/>
    </row>
    <row r="237" spans="1:19" s="656" customFormat="1" ht="30" customHeight="1" x14ac:dyDescent="0.2">
      <c r="A237" s="567"/>
      <c r="B237" s="235"/>
      <c r="C237" s="83" t="s">
        <v>1774</v>
      </c>
      <c r="D237" s="83" t="s">
        <v>1329</v>
      </c>
      <c r="E237" s="83"/>
      <c r="F237" s="235" t="s">
        <v>1927</v>
      </c>
      <c r="G237" s="235"/>
      <c r="H237" s="235"/>
      <c r="I237" s="235"/>
      <c r="J237" s="235"/>
      <c r="K237" s="235"/>
      <c r="L237" s="235"/>
      <c r="M237" s="88">
        <v>6</v>
      </c>
      <c r="N237" s="257">
        <v>2019</v>
      </c>
      <c r="O237" s="257" t="s">
        <v>81</v>
      </c>
      <c r="P237" s="268">
        <v>82502.376014263369</v>
      </c>
      <c r="Q237" s="569"/>
      <c r="S237" s="657"/>
    </row>
    <row r="238" spans="1:19" s="656" customFormat="1" ht="30" customHeight="1" x14ac:dyDescent="0.2">
      <c r="A238" s="567"/>
      <c r="B238" s="235"/>
      <c r="C238" s="83" t="s">
        <v>1774</v>
      </c>
      <c r="D238" s="83" t="s">
        <v>1329</v>
      </c>
      <c r="E238" s="83"/>
      <c r="F238" s="235" t="s">
        <v>1928</v>
      </c>
      <c r="G238" s="235"/>
      <c r="H238" s="235"/>
      <c r="I238" s="235"/>
      <c r="J238" s="235"/>
      <c r="K238" s="235"/>
      <c r="L238" s="235"/>
      <c r="M238" s="88">
        <v>6</v>
      </c>
      <c r="N238" s="257">
        <v>2019</v>
      </c>
      <c r="O238" s="257" t="s">
        <v>81</v>
      </c>
      <c r="P238" s="268">
        <v>66729.862952713011</v>
      </c>
      <c r="Q238" s="569"/>
      <c r="S238" s="657"/>
    </row>
    <row r="239" spans="1:19" s="656" customFormat="1" ht="30" customHeight="1" x14ac:dyDescent="0.2">
      <c r="A239" s="567"/>
      <c r="B239" s="235"/>
      <c r="C239" s="83" t="s">
        <v>1774</v>
      </c>
      <c r="D239" s="83" t="s">
        <v>1329</v>
      </c>
      <c r="E239" s="83"/>
      <c r="F239" s="235" t="s">
        <v>1929</v>
      </c>
      <c r="G239" s="235"/>
      <c r="H239" s="235"/>
      <c r="I239" s="235"/>
      <c r="J239" s="235"/>
      <c r="K239" s="235"/>
      <c r="L239" s="235"/>
      <c r="M239" s="88">
        <v>6</v>
      </c>
      <c r="N239" s="257">
        <v>2019</v>
      </c>
      <c r="O239" s="257" t="s">
        <v>81</v>
      </c>
      <c r="P239" s="268">
        <v>112227.49678410825</v>
      </c>
      <c r="Q239" s="569"/>
      <c r="S239" s="657"/>
    </row>
    <row r="240" spans="1:19" s="656" customFormat="1" ht="30" customHeight="1" x14ac:dyDescent="0.2">
      <c r="A240" s="567"/>
      <c r="B240" s="235"/>
      <c r="C240" s="83" t="s">
        <v>1769</v>
      </c>
      <c r="D240" s="83" t="s">
        <v>1310</v>
      </c>
      <c r="E240" s="83"/>
      <c r="F240" s="235" t="s">
        <v>1930</v>
      </c>
      <c r="G240" s="235"/>
      <c r="H240" s="235"/>
      <c r="I240" s="235"/>
      <c r="J240" s="235"/>
      <c r="K240" s="235"/>
      <c r="L240" s="235"/>
      <c r="M240" s="88">
        <v>6</v>
      </c>
      <c r="N240" s="257">
        <v>2019</v>
      </c>
      <c r="O240" s="257" t="s">
        <v>81</v>
      </c>
      <c r="P240" s="268">
        <v>345782.01711860381</v>
      </c>
      <c r="Q240" s="569"/>
      <c r="S240" s="657"/>
    </row>
    <row r="241" spans="1:19" s="656" customFormat="1" ht="30" customHeight="1" x14ac:dyDescent="0.2">
      <c r="A241" s="567"/>
      <c r="B241" s="235"/>
      <c r="C241" s="83" t="s">
        <v>1769</v>
      </c>
      <c r="D241" s="83" t="s">
        <v>1310</v>
      </c>
      <c r="E241" s="83"/>
      <c r="F241" s="235" t="s">
        <v>1931</v>
      </c>
      <c r="G241" s="235"/>
      <c r="H241" s="235"/>
      <c r="I241" s="235"/>
      <c r="J241" s="235"/>
      <c r="K241" s="235"/>
      <c r="L241" s="235"/>
      <c r="M241" s="88">
        <v>6</v>
      </c>
      <c r="N241" s="257">
        <v>2019</v>
      </c>
      <c r="O241" s="257" t="s">
        <v>81</v>
      </c>
      <c r="P241" s="268">
        <v>345782.01711860381</v>
      </c>
      <c r="Q241" s="569"/>
      <c r="S241" s="657"/>
    </row>
    <row r="242" spans="1:19" s="656" customFormat="1" ht="30" customHeight="1" x14ac:dyDescent="0.2">
      <c r="A242" s="567"/>
      <c r="B242" s="235"/>
      <c r="C242" s="83" t="s">
        <v>1769</v>
      </c>
      <c r="D242" s="83" t="s">
        <v>1310</v>
      </c>
      <c r="E242" s="83"/>
      <c r="F242" s="235" t="s">
        <v>1932</v>
      </c>
      <c r="G242" s="235"/>
      <c r="H242" s="235"/>
      <c r="I242" s="235"/>
      <c r="J242" s="235"/>
      <c r="K242" s="235"/>
      <c r="L242" s="235"/>
      <c r="M242" s="88">
        <v>6</v>
      </c>
      <c r="N242" s="257">
        <v>2019</v>
      </c>
      <c r="O242" s="257" t="s">
        <v>81</v>
      </c>
      <c r="P242" s="268">
        <v>306957.36958247988</v>
      </c>
      <c r="Q242" s="569"/>
      <c r="S242" s="657"/>
    </row>
    <row r="243" spans="1:19" s="656" customFormat="1" ht="30" customHeight="1" x14ac:dyDescent="0.2">
      <c r="A243" s="567"/>
      <c r="B243" s="235"/>
      <c r="C243" s="83" t="s">
        <v>1769</v>
      </c>
      <c r="D243" s="83" t="s">
        <v>1310</v>
      </c>
      <c r="E243" s="83"/>
      <c r="F243" s="235" t="s">
        <v>1933</v>
      </c>
      <c r="G243" s="235"/>
      <c r="H243" s="235"/>
      <c r="I243" s="235"/>
      <c r="J243" s="235"/>
      <c r="K243" s="235"/>
      <c r="L243" s="235"/>
      <c r="M243" s="88">
        <v>6</v>
      </c>
      <c r="N243" s="257">
        <v>2019</v>
      </c>
      <c r="O243" s="257" t="s">
        <v>81</v>
      </c>
      <c r="P243" s="268">
        <v>345782.01711860381</v>
      </c>
      <c r="Q243" s="569"/>
      <c r="S243" s="657"/>
    </row>
    <row r="244" spans="1:19" s="656" customFormat="1" ht="30" customHeight="1" x14ac:dyDescent="0.2">
      <c r="A244" s="567"/>
      <c r="B244" s="235"/>
      <c r="C244" s="83" t="s">
        <v>1769</v>
      </c>
      <c r="D244" s="83" t="s">
        <v>1310</v>
      </c>
      <c r="E244" s="83"/>
      <c r="F244" s="235" t="s">
        <v>1934</v>
      </c>
      <c r="G244" s="235"/>
      <c r="H244" s="235"/>
      <c r="I244" s="235"/>
      <c r="J244" s="235"/>
      <c r="K244" s="235"/>
      <c r="L244" s="235"/>
      <c r="M244" s="88">
        <v>6</v>
      </c>
      <c r="N244" s="257">
        <v>2019</v>
      </c>
      <c r="O244" s="257" t="s">
        <v>81</v>
      </c>
      <c r="P244" s="268">
        <v>345782.01711860381</v>
      </c>
      <c r="Q244" s="569"/>
      <c r="S244" s="657"/>
    </row>
    <row r="245" spans="1:19" s="656" customFormat="1" ht="30" customHeight="1" x14ac:dyDescent="0.2">
      <c r="A245" s="567"/>
      <c r="B245" s="235"/>
      <c r="C245" s="83" t="s">
        <v>1769</v>
      </c>
      <c r="D245" s="83" t="s">
        <v>1310</v>
      </c>
      <c r="E245" s="83"/>
      <c r="F245" s="235" t="s">
        <v>1935</v>
      </c>
      <c r="G245" s="235"/>
      <c r="H245" s="235"/>
      <c r="I245" s="235"/>
      <c r="J245" s="235"/>
      <c r="K245" s="235"/>
      <c r="L245" s="235"/>
      <c r="M245" s="88">
        <v>6</v>
      </c>
      <c r="N245" s="257">
        <v>2019</v>
      </c>
      <c r="O245" s="257" t="s">
        <v>81</v>
      </c>
      <c r="P245" s="268">
        <v>306957.36958247988</v>
      </c>
      <c r="Q245" s="569"/>
      <c r="S245" s="657"/>
    </row>
    <row r="246" spans="1:19" s="656" customFormat="1" ht="30" customHeight="1" x14ac:dyDescent="0.2">
      <c r="A246" s="567"/>
      <c r="B246" s="235"/>
      <c r="C246" s="83" t="s">
        <v>1769</v>
      </c>
      <c r="D246" s="83" t="s">
        <v>1310</v>
      </c>
      <c r="E246" s="83"/>
      <c r="F246" s="235" t="s">
        <v>1936</v>
      </c>
      <c r="G246" s="235"/>
      <c r="H246" s="235"/>
      <c r="I246" s="235"/>
      <c r="J246" s="235"/>
      <c r="K246" s="235"/>
      <c r="L246" s="235"/>
      <c r="M246" s="88">
        <v>6</v>
      </c>
      <c r="N246" s="257">
        <v>2019</v>
      </c>
      <c r="O246" s="257" t="s">
        <v>81</v>
      </c>
      <c r="P246" s="268">
        <v>328796.23382154957</v>
      </c>
      <c r="Q246" s="569"/>
      <c r="S246" s="657"/>
    </row>
    <row r="247" spans="1:19" s="656" customFormat="1" ht="30" customHeight="1" x14ac:dyDescent="0.2">
      <c r="A247" s="567"/>
      <c r="B247" s="235"/>
      <c r="C247" s="83" t="s">
        <v>1769</v>
      </c>
      <c r="D247" s="83" t="s">
        <v>1310</v>
      </c>
      <c r="E247" s="83"/>
      <c r="F247" s="235" t="s">
        <v>1937</v>
      </c>
      <c r="G247" s="235"/>
      <c r="H247" s="235"/>
      <c r="I247" s="235"/>
      <c r="J247" s="235"/>
      <c r="K247" s="235"/>
      <c r="L247" s="235"/>
      <c r="M247" s="88">
        <v>6</v>
      </c>
      <c r="N247" s="257">
        <v>2019</v>
      </c>
      <c r="O247" s="257" t="s">
        <v>81</v>
      </c>
      <c r="P247" s="268">
        <v>345782.01711860381</v>
      </c>
      <c r="Q247" s="569"/>
      <c r="S247" s="657"/>
    </row>
    <row r="248" spans="1:19" s="656" customFormat="1" ht="30" customHeight="1" x14ac:dyDescent="0.2">
      <c r="A248" s="567"/>
      <c r="B248" s="235"/>
      <c r="C248" s="83" t="s">
        <v>1769</v>
      </c>
      <c r="D248" s="83" t="s">
        <v>1310</v>
      </c>
      <c r="E248" s="83"/>
      <c r="F248" s="235" t="s">
        <v>1938</v>
      </c>
      <c r="G248" s="235"/>
      <c r="H248" s="235"/>
      <c r="I248" s="235"/>
      <c r="J248" s="235"/>
      <c r="K248" s="235"/>
      <c r="L248" s="235"/>
      <c r="M248" s="88">
        <v>6</v>
      </c>
      <c r="N248" s="257">
        <v>2019</v>
      </c>
      <c r="O248" s="257" t="s">
        <v>81</v>
      </c>
      <c r="P248" s="268">
        <v>345782.01711860381</v>
      </c>
      <c r="Q248" s="569"/>
      <c r="S248" s="657"/>
    </row>
    <row r="249" spans="1:19" s="656" customFormat="1" ht="30" customHeight="1" x14ac:dyDescent="0.2">
      <c r="A249" s="567"/>
      <c r="B249" s="235"/>
      <c r="C249" s="83" t="s">
        <v>1769</v>
      </c>
      <c r="D249" s="83" t="s">
        <v>1310</v>
      </c>
      <c r="E249" s="83"/>
      <c r="F249" s="235" t="s">
        <v>1939</v>
      </c>
      <c r="G249" s="235"/>
      <c r="H249" s="235"/>
      <c r="I249" s="235"/>
      <c r="J249" s="235"/>
      <c r="K249" s="235"/>
      <c r="L249" s="235"/>
      <c r="M249" s="88">
        <v>6</v>
      </c>
      <c r="N249" s="257">
        <v>2019</v>
      </c>
      <c r="O249" s="257" t="s">
        <v>81</v>
      </c>
      <c r="P249" s="268">
        <v>328796.23382154957</v>
      </c>
      <c r="Q249" s="569"/>
      <c r="S249" s="657"/>
    </row>
    <row r="250" spans="1:19" s="656" customFormat="1" ht="30" customHeight="1" x14ac:dyDescent="0.2">
      <c r="A250" s="567"/>
      <c r="B250" s="235"/>
      <c r="C250" s="83" t="s">
        <v>1769</v>
      </c>
      <c r="D250" s="83" t="s">
        <v>1310</v>
      </c>
      <c r="E250" s="83"/>
      <c r="F250" s="235" t="s">
        <v>1940</v>
      </c>
      <c r="G250" s="235"/>
      <c r="H250" s="235"/>
      <c r="I250" s="235"/>
      <c r="J250" s="235"/>
      <c r="K250" s="235"/>
      <c r="L250" s="235"/>
      <c r="M250" s="88">
        <v>6</v>
      </c>
      <c r="N250" s="257">
        <v>2019</v>
      </c>
      <c r="O250" s="257" t="s">
        <v>81</v>
      </c>
      <c r="P250" s="268">
        <v>285725.14046116208</v>
      </c>
      <c r="Q250" s="569"/>
      <c r="S250" s="657"/>
    </row>
    <row r="251" spans="1:19" s="656" customFormat="1" ht="30" customHeight="1" x14ac:dyDescent="0.2">
      <c r="A251" s="567"/>
      <c r="B251" s="235"/>
      <c r="C251" s="83" t="s">
        <v>1769</v>
      </c>
      <c r="D251" s="83" t="s">
        <v>1310</v>
      </c>
      <c r="E251" s="83"/>
      <c r="F251" s="235" t="s">
        <v>1941</v>
      </c>
      <c r="G251" s="235"/>
      <c r="H251" s="235"/>
      <c r="I251" s="235"/>
      <c r="J251" s="235"/>
      <c r="K251" s="235"/>
      <c r="L251" s="235"/>
      <c r="M251" s="88">
        <v>6</v>
      </c>
      <c r="N251" s="257">
        <v>2019</v>
      </c>
      <c r="O251" s="257" t="s">
        <v>81</v>
      </c>
      <c r="P251" s="268">
        <v>306957.36958247988</v>
      </c>
      <c r="Q251" s="569"/>
      <c r="S251" s="657"/>
    </row>
    <row r="252" spans="1:19" s="656" customFormat="1" ht="30" customHeight="1" x14ac:dyDescent="0.2">
      <c r="A252" s="567"/>
      <c r="B252" s="235"/>
      <c r="C252" s="83" t="s">
        <v>1862</v>
      </c>
      <c r="D252" s="83" t="s">
        <v>1307</v>
      </c>
      <c r="E252" s="83"/>
      <c r="F252" s="235" t="s">
        <v>1942</v>
      </c>
      <c r="G252" s="235"/>
      <c r="H252" s="235"/>
      <c r="I252" s="235"/>
      <c r="J252" s="235"/>
      <c r="K252" s="235"/>
      <c r="L252" s="235"/>
      <c r="M252" s="88">
        <v>6</v>
      </c>
      <c r="N252" s="257">
        <v>2019</v>
      </c>
      <c r="O252" s="257" t="s">
        <v>81</v>
      </c>
      <c r="P252" s="268">
        <v>236587.69592325523</v>
      </c>
      <c r="Q252" s="569"/>
      <c r="S252" s="657"/>
    </row>
    <row r="253" spans="1:19" s="656" customFormat="1" ht="30" customHeight="1" x14ac:dyDescent="0.2">
      <c r="A253" s="567"/>
      <c r="B253" s="235"/>
      <c r="C253" s="83" t="s">
        <v>1862</v>
      </c>
      <c r="D253" s="83" t="s">
        <v>1307</v>
      </c>
      <c r="E253" s="83"/>
      <c r="F253" s="235" t="s">
        <v>1943</v>
      </c>
      <c r="G253" s="235"/>
      <c r="H253" s="235"/>
      <c r="I253" s="235"/>
      <c r="J253" s="235"/>
      <c r="K253" s="235"/>
      <c r="L253" s="235"/>
      <c r="M253" s="88">
        <v>6</v>
      </c>
      <c r="N253" s="257">
        <v>2019</v>
      </c>
      <c r="O253" s="257" t="s">
        <v>81</v>
      </c>
      <c r="P253" s="268">
        <v>236587.69592325523</v>
      </c>
      <c r="Q253" s="569"/>
      <c r="S253" s="657"/>
    </row>
    <row r="254" spans="1:19" s="656" customFormat="1" ht="30" customHeight="1" x14ac:dyDescent="0.2">
      <c r="A254" s="567"/>
      <c r="B254" s="235"/>
      <c r="C254" s="83" t="s">
        <v>1862</v>
      </c>
      <c r="D254" s="83" t="s">
        <v>1307</v>
      </c>
      <c r="E254" s="83"/>
      <c r="F254" s="235" t="s">
        <v>1944</v>
      </c>
      <c r="G254" s="235"/>
      <c r="H254" s="235"/>
      <c r="I254" s="235"/>
      <c r="J254" s="235"/>
      <c r="K254" s="235"/>
      <c r="L254" s="235"/>
      <c r="M254" s="88">
        <v>6</v>
      </c>
      <c r="N254" s="257">
        <v>2019</v>
      </c>
      <c r="O254" s="257" t="s">
        <v>81</v>
      </c>
      <c r="P254" s="268">
        <v>236587.69592325523</v>
      </c>
      <c r="Q254" s="569"/>
      <c r="S254" s="657"/>
    </row>
    <row r="255" spans="1:19" s="656" customFormat="1" ht="30" customHeight="1" x14ac:dyDescent="0.2">
      <c r="A255" s="567"/>
      <c r="B255" s="235"/>
      <c r="C255" s="83" t="s">
        <v>1862</v>
      </c>
      <c r="D255" s="83" t="s">
        <v>1307</v>
      </c>
      <c r="E255" s="83"/>
      <c r="F255" s="235" t="s">
        <v>1945</v>
      </c>
      <c r="G255" s="235"/>
      <c r="H255" s="235"/>
      <c r="I255" s="235"/>
      <c r="J255" s="235"/>
      <c r="K255" s="235"/>
      <c r="L255" s="235"/>
      <c r="M255" s="88">
        <v>6</v>
      </c>
      <c r="N255" s="257">
        <v>2019</v>
      </c>
      <c r="O255" s="257" t="s">
        <v>81</v>
      </c>
      <c r="P255" s="268">
        <v>236587.69592325523</v>
      </c>
      <c r="Q255" s="569"/>
      <c r="S255" s="657"/>
    </row>
    <row r="256" spans="1:19" s="656" customFormat="1" ht="30" customHeight="1" x14ac:dyDescent="0.2">
      <c r="A256" s="567"/>
      <c r="B256" s="235"/>
      <c r="C256" s="83" t="s">
        <v>1862</v>
      </c>
      <c r="D256" s="83" t="s">
        <v>1307</v>
      </c>
      <c r="E256" s="83"/>
      <c r="F256" s="235" t="s">
        <v>1946</v>
      </c>
      <c r="G256" s="235"/>
      <c r="H256" s="235"/>
      <c r="I256" s="235"/>
      <c r="J256" s="235"/>
      <c r="K256" s="235"/>
      <c r="L256" s="235"/>
      <c r="M256" s="88">
        <v>6</v>
      </c>
      <c r="N256" s="257">
        <v>2019</v>
      </c>
      <c r="O256" s="257" t="s">
        <v>81</v>
      </c>
      <c r="P256" s="268">
        <v>236587.69592325523</v>
      </c>
      <c r="Q256" s="569"/>
      <c r="S256" s="657"/>
    </row>
    <row r="257" spans="1:19" s="656" customFormat="1" ht="30" customHeight="1" x14ac:dyDescent="0.2">
      <c r="A257" s="567"/>
      <c r="B257" s="235"/>
      <c r="C257" s="83" t="s">
        <v>1862</v>
      </c>
      <c r="D257" s="83" t="s">
        <v>1307</v>
      </c>
      <c r="E257" s="83"/>
      <c r="F257" s="235" t="s">
        <v>1947</v>
      </c>
      <c r="G257" s="235"/>
      <c r="H257" s="235"/>
      <c r="I257" s="235"/>
      <c r="J257" s="235"/>
      <c r="K257" s="235"/>
      <c r="L257" s="235"/>
      <c r="M257" s="88">
        <v>6</v>
      </c>
      <c r="N257" s="257">
        <v>2019</v>
      </c>
      <c r="O257" s="257" t="s">
        <v>81</v>
      </c>
      <c r="P257" s="268">
        <v>236587.69592325523</v>
      </c>
      <c r="Q257" s="569"/>
      <c r="S257" s="657"/>
    </row>
    <row r="258" spans="1:19" s="656" customFormat="1" ht="30" customHeight="1" x14ac:dyDescent="0.2">
      <c r="A258" s="567"/>
      <c r="B258" s="235"/>
      <c r="C258" s="83" t="s">
        <v>1862</v>
      </c>
      <c r="D258" s="83" t="s">
        <v>1307</v>
      </c>
      <c r="E258" s="83"/>
      <c r="F258" s="235" t="s">
        <v>1948</v>
      </c>
      <c r="G258" s="235"/>
      <c r="H258" s="235"/>
      <c r="I258" s="235"/>
      <c r="J258" s="235"/>
      <c r="K258" s="235"/>
      <c r="L258" s="235"/>
      <c r="M258" s="88">
        <v>6</v>
      </c>
      <c r="N258" s="257">
        <v>2019</v>
      </c>
      <c r="O258" s="257" t="s">
        <v>81</v>
      </c>
      <c r="P258" s="268">
        <v>236587.69592325523</v>
      </c>
      <c r="Q258" s="569"/>
      <c r="S258" s="657"/>
    </row>
    <row r="259" spans="1:19" s="656" customFormat="1" ht="30" customHeight="1" x14ac:dyDescent="0.2">
      <c r="A259" s="567"/>
      <c r="B259" s="235"/>
      <c r="C259" s="83" t="s">
        <v>1862</v>
      </c>
      <c r="D259" s="83" t="s">
        <v>1307</v>
      </c>
      <c r="E259" s="83"/>
      <c r="F259" s="235" t="s">
        <v>1949</v>
      </c>
      <c r="G259" s="235"/>
      <c r="H259" s="235"/>
      <c r="I259" s="235"/>
      <c r="J259" s="235"/>
      <c r="K259" s="235"/>
      <c r="L259" s="235"/>
      <c r="M259" s="88">
        <v>6</v>
      </c>
      <c r="N259" s="257">
        <v>2019</v>
      </c>
      <c r="O259" s="257" t="s">
        <v>81</v>
      </c>
      <c r="P259" s="268">
        <v>236587.69592325523</v>
      </c>
      <c r="Q259" s="569"/>
      <c r="S259" s="657"/>
    </row>
    <row r="260" spans="1:19" s="656" customFormat="1" ht="30" customHeight="1" x14ac:dyDescent="0.2">
      <c r="A260" s="567"/>
      <c r="B260" s="235"/>
      <c r="C260" s="83" t="s">
        <v>1862</v>
      </c>
      <c r="D260" s="83" t="s">
        <v>1307</v>
      </c>
      <c r="E260" s="83"/>
      <c r="F260" s="235" t="s">
        <v>1950</v>
      </c>
      <c r="G260" s="235"/>
      <c r="H260" s="235"/>
      <c r="I260" s="235"/>
      <c r="J260" s="235"/>
      <c r="K260" s="235"/>
      <c r="L260" s="235"/>
      <c r="M260" s="88">
        <v>6</v>
      </c>
      <c r="N260" s="257">
        <v>2019</v>
      </c>
      <c r="O260" s="257" t="s">
        <v>81</v>
      </c>
      <c r="P260" s="268">
        <v>236587.69592325523</v>
      </c>
      <c r="Q260" s="569"/>
      <c r="S260" s="657"/>
    </row>
    <row r="261" spans="1:19" s="656" customFormat="1" ht="30" customHeight="1" x14ac:dyDescent="0.2">
      <c r="A261" s="567"/>
      <c r="B261" s="235"/>
      <c r="C261" s="83" t="s">
        <v>1862</v>
      </c>
      <c r="D261" s="83" t="s">
        <v>1307</v>
      </c>
      <c r="E261" s="83"/>
      <c r="F261" s="235" t="s">
        <v>1951</v>
      </c>
      <c r="G261" s="235"/>
      <c r="H261" s="235"/>
      <c r="I261" s="235"/>
      <c r="J261" s="235"/>
      <c r="K261" s="235"/>
      <c r="L261" s="235"/>
      <c r="M261" s="88">
        <v>6</v>
      </c>
      <c r="N261" s="257">
        <v>2019</v>
      </c>
      <c r="O261" s="257" t="s">
        <v>81</v>
      </c>
      <c r="P261" s="268">
        <v>236587.69592325523</v>
      </c>
      <c r="Q261" s="569"/>
      <c r="S261" s="657"/>
    </row>
    <row r="262" spans="1:19" s="656" customFormat="1" ht="30" customHeight="1" x14ac:dyDescent="0.2">
      <c r="A262" s="567"/>
      <c r="B262" s="235"/>
      <c r="C262" s="83" t="s">
        <v>1862</v>
      </c>
      <c r="D262" s="83" t="s">
        <v>1307</v>
      </c>
      <c r="E262" s="83"/>
      <c r="F262" s="235" t="s">
        <v>1952</v>
      </c>
      <c r="G262" s="235"/>
      <c r="H262" s="235"/>
      <c r="I262" s="235"/>
      <c r="J262" s="235"/>
      <c r="K262" s="235"/>
      <c r="L262" s="235"/>
      <c r="M262" s="88">
        <v>6</v>
      </c>
      <c r="N262" s="257">
        <v>2019</v>
      </c>
      <c r="O262" s="257" t="s">
        <v>81</v>
      </c>
      <c r="P262" s="268">
        <v>263886.27622209239</v>
      </c>
      <c r="Q262" s="569"/>
      <c r="S262" s="657"/>
    </row>
    <row r="263" spans="1:19" s="656" customFormat="1" ht="30" customHeight="1" x14ac:dyDescent="0.2">
      <c r="A263" s="567"/>
      <c r="B263" s="235"/>
      <c r="C263" s="83" t="s">
        <v>1862</v>
      </c>
      <c r="D263" s="83" t="s">
        <v>1307</v>
      </c>
      <c r="E263" s="83"/>
      <c r="F263" s="235" t="s">
        <v>1953</v>
      </c>
      <c r="G263" s="235"/>
      <c r="H263" s="235"/>
      <c r="I263" s="235"/>
      <c r="J263" s="235"/>
      <c r="K263" s="235"/>
      <c r="L263" s="235"/>
      <c r="M263" s="88">
        <v>6</v>
      </c>
      <c r="N263" s="257">
        <v>2019</v>
      </c>
      <c r="O263" s="257" t="s">
        <v>81</v>
      </c>
      <c r="P263" s="268">
        <v>263886.27622209239</v>
      </c>
      <c r="Q263" s="569"/>
      <c r="S263" s="657"/>
    </row>
    <row r="264" spans="1:19" s="656" customFormat="1" ht="30" customHeight="1" x14ac:dyDescent="0.2">
      <c r="A264" s="567"/>
      <c r="B264" s="235"/>
      <c r="C264" s="83" t="s">
        <v>1862</v>
      </c>
      <c r="D264" s="83" t="s">
        <v>1307</v>
      </c>
      <c r="E264" s="83"/>
      <c r="F264" s="235" t="s">
        <v>1954</v>
      </c>
      <c r="G264" s="235"/>
      <c r="H264" s="235"/>
      <c r="I264" s="235"/>
      <c r="J264" s="235"/>
      <c r="K264" s="235"/>
      <c r="L264" s="235"/>
      <c r="M264" s="88">
        <v>6</v>
      </c>
      <c r="N264" s="257">
        <v>2019</v>
      </c>
      <c r="O264" s="257" t="s">
        <v>81</v>
      </c>
      <c r="P264" s="268">
        <v>263886.27622209239</v>
      </c>
      <c r="Q264" s="569"/>
      <c r="S264" s="657"/>
    </row>
    <row r="265" spans="1:19" s="656" customFormat="1" ht="30" customHeight="1" x14ac:dyDescent="0.2">
      <c r="A265" s="567"/>
      <c r="B265" s="235"/>
      <c r="C265" s="83" t="s">
        <v>1862</v>
      </c>
      <c r="D265" s="83" t="s">
        <v>1307</v>
      </c>
      <c r="E265" s="83"/>
      <c r="F265" s="235" t="s">
        <v>1955</v>
      </c>
      <c r="G265" s="235"/>
      <c r="H265" s="235"/>
      <c r="I265" s="235"/>
      <c r="J265" s="235"/>
      <c r="K265" s="235"/>
      <c r="L265" s="235"/>
      <c r="M265" s="88">
        <v>6</v>
      </c>
      <c r="N265" s="257">
        <v>2019</v>
      </c>
      <c r="O265" s="257" t="s">
        <v>81</v>
      </c>
      <c r="P265" s="268">
        <v>263886.27622209239</v>
      </c>
      <c r="Q265" s="569"/>
      <c r="S265" s="657"/>
    </row>
    <row r="266" spans="1:19" s="656" customFormat="1" ht="30" customHeight="1" x14ac:dyDescent="0.2">
      <c r="A266" s="567"/>
      <c r="B266" s="235"/>
      <c r="C266" s="83" t="s">
        <v>1769</v>
      </c>
      <c r="D266" s="83" t="s">
        <v>1310</v>
      </c>
      <c r="E266" s="83"/>
      <c r="F266" s="235" t="s">
        <v>1956</v>
      </c>
      <c r="G266" s="235"/>
      <c r="H266" s="235"/>
      <c r="I266" s="235"/>
      <c r="J266" s="235"/>
      <c r="K266" s="235"/>
      <c r="L266" s="235"/>
      <c r="M266" s="88">
        <v>6</v>
      </c>
      <c r="N266" s="257">
        <v>2019</v>
      </c>
      <c r="O266" s="257" t="s">
        <v>81</v>
      </c>
      <c r="P266" s="268">
        <v>274805.70834162721</v>
      </c>
      <c r="Q266" s="569"/>
      <c r="S266" s="657"/>
    </row>
    <row r="267" spans="1:19" s="656" customFormat="1" ht="30" customHeight="1" x14ac:dyDescent="0.2">
      <c r="A267" s="567"/>
      <c r="B267" s="235"/>
      <c r="C267" s="83" t="s">
        <v>1769</v>
      </c>
      <c r="D267" s="83" t="s">
        <v>1310</v>
      </c>
      <c r="E267" s="83"/>
      <c r="F267" s="235" t="s">
        <v>1957</v>
      </c>
      <c r="G267" s="235"/>
      <c r="H267" s="235"/>
      <c r="I267" s="235"/>
      <c r="J267" s="235"/>
      <c r="K267" s="235"/>
      <c r="L267" s="235"/>
      <c r="M267" s="88">
        <v>6</v>
      </c>
      <c r="N267" s="257">
        <v>2019</v>
      </c>
      <c r="O267" s="257" t="s">
        <v>81</v>
      </c>
      <c r="P267" s="268">
        <v>242654.04710077459</v>
      </c>
      <c r="Q267" s="569"/>
      <c r="S267" s="657"/>
    </row>
    <row r="268" spans="1:19" s="656" customFormat="1" ht="30" customHeight="1" x14ac:dyDescent="0.2">
      <c r="A268" s="567"/>
      <c r="B268" s="235"/>
      <c r="C268" s="83" t="s">
        <v>1769</v>
      </c>
      <c r="D268" s="83" t="s">
        <v>1310</v>
      </c>
      <c r="E268" s="83"/>
      <c r="F268" s="235" t="s">
        <v>1958</v>
      </c>
      <c r="G268" s="235"/>
      <c r="H268" s="235"/>
      <c r="I268" s="235"/>
      <c r="J268" s="235"/>
      <c r="K268" s="235"/>
      <c r="L268" s="235"/>
      <c r="M268" s="88">
        <v>6</v>
      </c>
      <c r="N268" s="257">
        <v>2019</v>
      </c>
      <c r="O268" s="257" t="s">
        <v>81</v>
      </c>
      <c r="P268" s="268">
        <v>242654.04710077459</v>
      </c>
      <c r="Q268" s="569"/>
      <c r="S268" s="657"/>
    </row>
    <row r="269" spans="1:19" s="656" customFormat="1" ht="30" customHeight="1" x14ac:dyDescent="0.2">
      <c r="A269" s="567"/>
      <c r="B269" s="235"/>
      <c r="C269" s="83" t="s">
        <v>1769</v>
      </c>
      <c r="D269" s="83" t="s">
        <v>1310</v>
      </c>
      <c r="E269" s="83"/>
      <c r="F269" s="235" t="s">
        <v>1959</v>
      </c>
      <c r="G269" s="235"/>
      <c r="H269" s="235"/>
      <c r="I269" s="235"/>
      <c r="J269" s="235"/>
      <c r="K269" s="235"/>
      <c r="L269" s="235"/>
      <c r="M269" s="88">
        <v>6</v>
      </c>
      <c r="N269" s="257">
        <v>2019</v>
      </c>
      <c r="O269" s="257" t="s">
        <v>81</v>
      </c>
      <c r="P269" s="268">
        <v>254786.74945581332</v>
      </c>
      <c r="Q269" s="569"/>
      <c r="S269" s="657"/>
    </row>
    <row r="270" spans="1:19" s="656" customFormat="1" ht="30" customHeight="1" x14ac:dyDescent="0.2">
      <c r="A270" s="567"/>
      <c r="B270" s="235"/>
      <c r="C270" s="83" t="s">
        <v>1769</v>
      </c>
      <c r="D270" s="83" t="s">
        <v>1310</v>
      </c>
      <c r="E270" s="83"/>
      <c r="F270" s="235" t="s">
        <v>1960</v>
      </c>
      <c r="G270" s="235"/>
      <c r="H270" s="235"/>
      <c r="I270" s="235"/>
      <c r="J270" s="235"/>
      <c r="K270" s="235"/>
      <c r="L270" s="235"/>
      <c r="M270" s="88">
        <v>6</v>
      </c>
      <c r="N270" s="257">
        <v>2019</v>
      </c>
      <c r="O270" s="257" t="s">
        <v>81</v>
      </c>
      <c r="P270" s="268">
        <v>260853.10063333268</v>
      </c>
      <c r="Q270" s="569"/>
      <c r="S270" s="657"/>
    </row>
    <row r="271" spans="1:19" s="656" customFormat="1" ht="30" customHeight="1" x14ac:dyDescent="0.2">
      <c r="A271" s="567"/>
      <c r="B271" s="235"/>
      <c r="C271" s="83" t="s">
        <v>1769</v>
      </c>
      <c r="D271" s="83" t="s">
        <v>1310</v>
      </c>
      <c r="E271" s="83"/>
      <c r="F271" s="235" t="s">
        <v>1961</v>
      </c>
      <c r="G271" s="235"/>
      <c r="H271" s="235"/>
      <c r="I271" s="235"/>
      <c r="J271" s="235"/>
      <c r="K271" s="235"/>
      <c r="L271" s="235"/>
      <c r="M271" s="88">
        <v>6</v>
      </c>
      <c r="N271" s="257">
        <v>2019</v>
      </c>
      <c r="O271" s="257" t="s">
        <v>81</v>
      </c>
      <c r="P271" s="268">
        <v>254786.74945581332</v>
      </c>
      <c r="Q271" s="569"/>
      <c r="S271" s="657"/>
    </row>
    <row r="272" spans="1:19" s="656" customFormat="1" ht="30" customHeight="1" x14ac:dyDescent="0.2">
      <c r="A272" s="567"/>
      <c r="B272" s="235"/>
      <c r="C272" s="83" t="s">
        <v>1769</v>
      </c>
      <c r="D272" s="83" t="s">
        <v>1310</v>
      </c>
      <c r="E272" s="83"/>
      <c r="F272" s="235" t="s">
        <v>1962</v>
      </c>
      <c r="G272" s="235"/>
      <c r="H272" s="235"/>
      <c r="I272" s="235"/>
      <c r="J272" s="235"/>
      <c r="K272" s="235"/>
      <c r="L272" s="235"/>
      <c r="M272" s="88">
        <v>6</v>
      </c>
      <c r="N272" s="257">
        <v>2019</v>
      </c>
      <c r="O272" s="257" t="s">
        <v>81</v>
      </c>
      <c r="P272" s="268">
        <v>248720.39827829396</v>
      </c>
      <c r="Q272" s="569"/>
      <c r="S272" s="657"/>
    </row>
    <row r="273" spans="1:19" s="656" customFormat="1" ht="30" customHeight="1" x14ac:dyDescent="0.2">
      <c r="A273" s="567"/>
      <c r="B273" s="235"/>
      <c r="C273" s="83" t="s">
        <v>1769</v>
      </c>
      <c r="D273" s="83" t="s">
        <v>1310</v>
      </c>
      <c r="E273" s="83"/>
      <c r="F273" s="235" t="s">
        <v>1963</v>
      </c>
      <c r="G273" s="235"/>
      <c r="H273" s="235"/>
      <c r="I273" s="235"/>
      <c r="J273" s="235"/>
      <c r="K273" s="235"/>
      <c r="L273" s="235"/>
      <c r="M273" s="88">
        <v>6</v>
      </c>
      <c r="N273" s="257">
        <v>2019</v>
      </c>
      <c r="O273" s="257" t="s">
        <v>81</v>
      </c>
      <c r="P273" s="268">
        <v>248720.39827829396</v>
      </c>
      <c r="Q273" s="569"/>
      <c r="S273" s="657"/>
    </row>
    <row r="274" spans="1:19" s="656" customFormat="1" ht="30" customHeight="1" x14ac:dyDescent="0.2">
      <c r="A274" s="567"/>
      <c r="B274" s="235"/>
      <c r="C274" s="83" t="s">
        <v>1769</v>
      </c>
      <c r="D274" s="83" t="s">
        <v>1310</v>
      </c>
      <c r="E274" s="83"/>
      <c r="F274" s="235" t="s">
        <v>1964</v>
      </c>
      <c r="G274" s="235"/>
      <c r="H274" s="235"/>
      <c r="I274" s="235"/>
      <c r="J274" s="235"/>
      <c r="K274" s="235"/>
      <c r="L274" s="235"/>
      <c r="M274" s="88">
        <v>6</v>
      </c>
      <c r="N274" s="257">
        <v>2019</v>
      </c>
      <c r="O274" s="257" t="s">
        <v>81</v>
      </c>
      <c r="P274" s="268">
        <v>260853.10063333268</v>
      </c>
      <c r="Q274" s="569"/>
      <c r="S274" s="657"/>
    </row>
    <row r="275" spans="1:19" s="656" customFormat="1" ht="30" customHeight="1" x14ac:dyDescent="0.2">
      <c r="A275" s="567"/>
      <c r="B275" s="235"/>
      <c r="C275" s="83" t="s">
        <v>1769</v>
      </c>
      <c r="D275" s="83" t="s">
        <v>1310</v>
      </c>
      <c r="E275" s="83"/>
      <c r="F275" s="235" t="s">
        <v>1965</v>
      </c>
      <c r="G275" s="235"/>
      <c r="H275" s="235"/>
      <c r="I275" s="235"/>
      <c r="J275" s="235"/>
      <c r="K275" s="235"/>
      <c r="L275" s="235"/>
      <c r="M275" s="88">
        <v>6</v>
      </c>
      <c r="N275" s="257">
        <v>2019</v>
      </c>
      <c r="O275" s="257" t="s">
        <v>81</v>
      </c>
      <c r="P275" s="268">
        <v>242654.04710077459</v>
      </c>
      <c r="Q275" s="569"/>
      <c r="S275" s="657"/>
    </row>
    <row r="276" spans="1:19" s="656" customFormat="1" ht="30" customHeight="1" x14ac:dyDescent="0.2">
      <c r="A276" s="567"/>
      <c r="B276" s="235"/>
      <c r="C276" s="83" t="s">
        <v>1769</v>
      </c>
      <c r="D276" s="83" t="s">
        <v>1310</v>
      </c>
      <c r="E276" s="83"/>
      <c r="F276" s="235" t="s">
        <v>1966</v>
      </c>
      <c r="G276" s="235"/>
      <c r="H276" s="235"/>
      <c r="I276" s="235"/>
      <c r="J276" s="235"/>
      <c r="K276" s="235"/>
      <c r="L276" s="235"/>
      <c r="M276" s="88">
        <v>6</v>
      </c>
      <c r="N276" s="257">
        <v>2019</v>
      </c>
      <c r="O276" s="257" t="s">
        <v>81</v>
      </c>
      <c r="P276" s="268">
        <v>266312.81669310015</v>
      </c>
      <c r="Q276" s="569"/>
      <c r="S276" s="657"/>
    </row>
    <row r="277" spans="1:19" s="656" customFormat="1" ht="30" customHeight="1" x14ac:dyDescent="0.2">
      <c r="A277" s="567"/>
      <c r="B277" s="235"/>
      <c r="C277" s="83" t="s">
        <v>1769</v>
      </c>
      <c r="D277" s="83" t="s">
        <v>1310</v>
      </c>
      <c r="E277" s="83"/>
      <c r="F277" s="235" t="s">
        <v>1967</v>
      </c>
      <c r="G277" s="235"/>
      <c r="H277" s="235"/>
      <c r="I277" s="235"/>
      <c r="J277" s="235"/>
      <c r="K277" s="235"/>
      <c r="L277" s="235"/>
      <c r="M277" s="88">
        <v>6</v>
      </c>
      <c r="N277" s="257">
        <v>2019</v>
      </c>
      <c r="O277" s="257" t="s">
        <v>81</v>
      </c>
      <c r="P277" s="268">
        <v>133459.72590542602</v>
      </c>
      <c r="Q277" s="569"/>
      <c r="S277" s="657"/>
    </row>
    <row r="278" spans="1:19" s="656" customFormat="1" ht="30" customHeight="1" x14ac:dyDescent="0.2">
      <c r="A278" s="567"/>
      <c r="B278" s="235"/>
      <c r="C278" s="83" t="s">
        <v>1769</v>
      </c>
      <c r="D278" s="83" t="s">
        <v>1310</v>
      </c>
      <c r="E278" s="83"/>
      <c r="F278" s="235" t="s">
        <v>1968</v>
      </c>
      <c r="G278" s="235"/>
      <c r="H278" s="235"/>
      <c r="I278" s="235"/>
      <c r="J278" s="235"/>
      <c r="K278" s="235"/>
      <c r="L278" s="235"/>
      <c r="M278" s="88">
        <v>6</v>
      </c>
      <c r="N278" s="257">
        <v>2019</v>
      </c>
      <c r="O278" s="257" t="s">
        <v>81</v>
      </c>
      <c r="P278" s="268">
        <v>133459.72590542602</v>
      </c>
      <c r="Q278" s="569"/>
      <c r="S278" s="657"/>
    </row>
    <row r="279" spans="1:19" s="656" customFormat="1" ht="30" customHeight="1" x14ac:dyDescent="0.2">
      <c r="A279" s="567"/>
      <c r="B279" s="235"/>
      <c r="C279" s="83" t="s">
        <v>1769</v>
      </c>
      <c r="D279" s="83" t="s">
        <v>1310</v>
      </c>
      <c r="E279" s="83"/>
      <c r="F279" s="235" t="s">
        <v>1969</v>
      </c>
      <c r="G279" s="235"/>
      <c r="H279" s="235"/>
      <c r="I279" s="235"/>
      <c r="J279" s="235"/>
      <c r="K279" s="235"/>
      <c r="L279" s="235"/>
      <c r="M279" s="88">
        <v>6</v>
      </c>
      <c r="N279" s="257">
        <v>2019</v>
      </c>
      <c r="O279" s="257" t="s">
        <v>81</v>
      </c>
      <c r="P279" s="268">
        <v>133459.72590542602</v>
      </c>
      <c r="Q279" s="569"/>
      <c r="S279" s="657"/>
    </row>
    <row r="280" spans="1:19" s="656" customFormat="1" ht="30" customHeight="1" x14ac:dyDescent="0.2">
      <c r="A280" s="567"/>
      <c r="B280" s="235"/>
      <c r="C280" s="83" t="s">
        <v>1769</v>
      </c>
      <c r="D280" s="83" t="s">
        <v>1310</v>
      </c>
      <c r="E280" s="83"/>
      <c r="F280" s="235" t="s">
        <v>1970</v>
      </c>
      <c r="G280" s="235"/>
      <c r="H280" s="235"/>
      <c r="I280" s="235"/>
      <c r="J280" s="235"/>
      <c r="K280" s="235"/>
      <c r="L280" s="235"/>
      <c r="M280" s="88">
        <v>6</v>
      </c>
      <c r="N280" s="257">
        <v>2019</v>
      </c>
      <c r="O280" s="257" t="s">
        <v>81</v>
      </c>
      <c r="P280" s="268">
        <v>133459.72590542602</v>
      </c>
      <c r="Q280" s="569"/>
      <c r="S280" s="657"/>
    </row>
    <row r="281" spans="1:19" s="656" customFormat="1" ht="30" customHeight="1" x14ac:dyDescent="0.2">
      <c r="A281" s="567"/>
      <c r="B281" s="235"/>
      <c r="C281" s="83" t="s">
        <v>1769</v>
      </c>
      <c r="D281" s="83" t="s">
        <v>1310</v>
      </c>
      <c r="E281" s="83"/>
      <c r="F281" s="235" t="s">
        <v>1971</v>
      </c>
      <c r="G281" s="235"/>
      <c r="H281" s="235"/>
      <c r="I281" s="235"/>
      <c r="J281" s="235"/>
      <c r="K281" s="235"/>
      <c r="L281" s="235"/>
      <c r="M281" s="88">
        <v>6</v>
      </c>
      <c r="N281" s="257">
        <v>2019</v>
      </c>
      <c r="O281" s="257" t="s">
        <v>81</v>
      </c>
      <c r="P281" s="268">
        <v>133459.72590542602</v>
      </c>
      <c r="Q281" s="569"/>
      <c r="S281" s="657"/>
    </row>
    <row r="282" spans="1:19" s="656" customFormat="1" ht="30" customHeight="1" x14ac:dyDescent="0.2">
      <c r="A282" s="567"/>
      <c r="B282" s="235"/>
      <c r="C282" s="83" t="s">
        <v>1769</v>
      </c>
      <c r="D282" s="83" t="s">
        <v>1310</v>
      </c>
      <c r="E282" s="83"/>
      <c r="F282" s="235" t="s">
        <v>1972</v>
      </c>
      <c r="G282" s="235"/>
      <c r="H282" s="235"/>
      <c r="I282" s="235"/>
      <c r="J282" s="235"/>
      <c r="K282" s="235"/>
      <c r="L282" s="235"/>
      <c r="M282" s="88">
        <v>6</v>
      </c>
      <c r="N282" s="257">
        <v>2019</v>
      </c>
      <c r="O282" s="257" t="s">
        <v>81</v>
      </c>
      <c r="P282" s="268">
        <v>133459.72590542602</v>
      </c>
      <c r="Q282" s="569"/>
      <c r="S282" s="657"/>
    </row>
    <row r="283" spans="1:19" s="656" customFormat="1" ht="30" customHeight="1" x14ac:dyDescent="0.2">
      <c r="A283" s="567"/>
      <c r="B283" s="235"/>
      <c r="C283" s="83" t="s">
        <v>1769</v>
      </c>
      <c r="D283" s="83" t="s">
        <v>1310</v>
      </c>
      <c r="E283" s="83"/>
      <c r="F283" s="235" t="s">
        <v>1973</v>
      </c>
      <c r="G283" s="235"/>
      <c r="H283" s="235"/>
      <c r="I283" s="235"/>
      <c r="J283" s="235"/>
      <c r="K283" s="235"/>
      <c r="L283" s="235"/>
      <c r="M283" s="88">
        <v>6</v>
      </c>
      <c r="N283" s="257">
        <v>2019</v>
      </c>
      <c r="O283" s="257" t="s">
        <v>81</v>
      </c>
      <c r="P283" s="268">
        <v>133459.72590542602</v>
      </c>
      <c r="Q283" s="569"/>
      <c r="S283" s="657"/>
    </row>
    <row r="284" spans="1:19" s="656" customFormat="1" ht="30" customHeight="1" x14ac:dyDescent="0.2">
      <c r="A284" s="567"/>
      <c r="B284" s="235"/>
      <c r="C284" s="83" t="s">
        <v>1769</v>
      </c>
      <c r="D284" s="83" t="s">
        <v>1310</v>
      </c>
      <c r="E284" s="83"/>
      <c r="F284" s="235" t="s">
        <v>1974</v>
      </c>
      <c r="G284" s="235"/>
      <c r="H284" s="235"/>
      <c r="I284" s="235"/>
      <c r="J284" s="235"/>
      <c r="K284" s="235"/>
      <c r="L284" s="235"/>
      <c r="M284" s="88">
        <v>6</v>
      </c>
      <c r="N284" s="257">
        <v>2019</v>
      </c>
      <c r="O284" s="257" t="s">
        <v>81</v>
      </c>
      <c r="P284" s="268">
        <v>133459.72590542602</v>
      </c>
      <c r="Q284" s="569"/>
      <c r="S284" s="657"/>
    </row>
    <row r="285" spans="1:19" s="656" customFormat="1" ht="30" customHeight="1" x14ac:dyDescent="0.2">
      <c r="A285" s="567"/>
      <c r="B285" s="235"/>
      <c r="C285" s="83" t="s">
        <v>1769</v>
      </c>
      <c r="D285" s="83" t="s">
        <v>1310</v>
      </c>
      <c r="E285" s="83"/>
      <c r="F285" s="235" t="s">
        <v>1975</v>
      </c>
      <c r="G285" s="235"/>
      <c r="H285" s="235"/>
      <c r="I285" s="235"/>
      <c r="J285" s="235"/>
      <c r="K285" s="235"/>
      <c r="L285" s="235"/>
      <c r="M285" s="88">
        <v>6</v>
      </c>
      <c r="N285" s="257">
        <v>2019</v>
      </c>
      <c r="O285" s="257" t="s">
        <v>81</v>
      </c>
      <c r="P285" s="268">
        <v>133459.72590542602</v>
      </c>
      <c r="Q285" s="569"/>
      <c r="S285" s="657"/>
    </row>
    <row r="286" spans="1:19" s="656" customFormat="1" ht="30" customHeight="1" x14ac:dyDescent="0.2">
      <c r="A286" s="567"/>
      <c r="B286" s="235"/>
      <c r="C286" s="83" t="s">
        <v>1769</v>
      </c>
      <c r="D286" s="83" t="s">
        <v>1310</v>
      </c>
      <c r="E286" s="83"/>
      <c r="F286" s="235" t="s">
        <v>1976</v>
      </c>
      <c r="G286" s="235"/>
      <c r="H286" s="235"/>
      <c r="I286" s="235"/>
      <c r="J286" s="235"/>
      <c r="K286" s="235"/>
      <c r="L286" s="235"/>
      <c r="M286" s="88">
        <v>6</v>
      </c>
      <c r="N286" s="257">
        <v>2019</v>
      </c>
      <c r="O286" s="257" t="s">
        <v>81</v>
      </c>
      <c r="P286" s="268">
        <v>133459.72590542602</v>
      </c>
      <c r="Q286" s="569"/>
      <c r="S286" s="657"/>
    </row>
    <row r="287" spans="1:19" s="656" customFormat="1" ht="30" customHeight="1" x14ac:dyDescent="0.2">
      <c r="A287" s="567"/>
      <c r="B287" s="235"/>
      <c r="C287" s="83" t="s">
        <v>1769</v>
      </c>
      <c r="D287" s="83" t="s">
        <v>1310</v>
      </c>
      <c r="E287" s="83"/>
      <c r="F287" s="235" t="s">
        <v>1977</v>
      </c>
      <c r="G287" s="235"/>
      <c r="H287" s="235"/>
      <c r="I287" s="235"/>
      <c r="J287" s="235"/>
      <c r="K287" s="235"/>
      <c r="L287" s="235"/>
      <c r="M287" s="88">
        <v>6</v>
      </c>
      <c r="N287" s="257">
        <v>2019</v>
      </c>
      <c r="O287" s="257" t="s">
        <v>81</v>
      </c>
      <c r="P287" s="268">
        <v>133459.72590542602</v>
      </c>
      <c r="Q287" s="569"/>
      <c r="S287" s="657"/>
    </row>
    <row r="288" spans="1:19" s="656" customFormat="1" ht="30" customHeight="1" x14ac:dyDescent="0.2">
      <c r="A288" s="567"/>
      <c r="B288" s="235"/>
      <c r="C288" s="83" t="s">
        <v>1769</v>
      </c>
      <c r="D288" s="83" t="s">
        <v>1310</v>
      </c>
      <c r="E288" s="83"/>
      <c r="F288" s="235" t="s">
        <v>1978</v>
      </c>
      <c r="G288" s="235"/>
      <c r="H288" s="235"/>
      <c r="I288" s="235"/>
      <c r="J288" s="235"/>
      <c r="K288" s="235"/>
      <c r="L288" s="235"/>
      <c r="M288" s="88">
        <v>6</v>
      </c>
      <c r="N288" s="257">
        <v>2019</v>
      </c>
      <c r="O288" s="257" t="s">
        <v>81</v>
      </c>
      <c r="P288" s="268">
        <v>133459.72590542602</v>
      </c>
      <c r="Q288" s="569"/>
      <c r="S288" s="657"/>
    </row>
    <row r="289" spans="1:19" s="656" customFormat="1" ht="30" customHeight="1" x14ac:dyDescent="0.2">
      <c r="A289" s="567"/>
      <c r="B289" s="235"/>
      <c r="C289" s="83" t="s">
        <v>1769</v>
      </c>
      <c r="D289" s="83" t="s">
        <v>1310</v>
      </c>
      <c r="E289" s="83"/>
      <c r="F289" s="235" t="s">
        <v>1979</v>
      </c>
      <c r="G289" s="235"/>
      <c r="H289" s="235"/>
      <c r="I289" s="235"/>
      <c r="J289" s="235"/>
      <c r="K289" s="235"/>
      <c r="L289" s="235"/>
      <c r="M289" s="88">
        <v>6</v>
      </c>
      <c r="N289" s="257">
        <v>2019</v>
      </c>
      <c r="O289" s="257" t="s">
        <v>81</v>
      </c>
      <c r="P289" s="268">
        <v>133459.72590542602</v>
      </c>
      <c r="Q289" s="569"/>
      <c r="S289" s="657"/>
    </row>
    <row r="290" spans="1:19" s="656" customFormat="1" ht="30" customHeight="1" x14ac:dyDescent="0.2">
      <c r="A290" s="567"/>
      <c r="B290" s="235"/>
      <c r="C290" s="83" t="s">
        <v>1769</v>
      </c>
      <c r="D290" s="83" t="s">
        <v>1310</v>
      </c>
      <c r="E290" s="83"/>
      <c r="F290" s="235" t="s">
        <v>1980</v>
      </c>
      <c r="G290" s="235"/>
      <c r="H290" s="235"/>
      <c r="I290" s="235"/>
      <c r="J290" s="235"/>
      <c r="K290" s="235"/>
      <c r="L290" s="235"/>
      <c r="M290" s="88">
        <v>6</v>
      </c>
      <c r="N290" s="257">
        <v>2019</v>
      </c>
      <c r="O290" s="257" t="s">
        <v>81</v>
      </c>
      <c r="P290" s="268">
        <v>291184.85652092949</v>
      </c>
      <c r="Q290" s="569"/>
      <c r="S290" s="657"/>
    </row>
    <row r="291" spans="1:19" s="656" customFormat="1" ht="30" customHeight="1" x14ac:dyDescent="0.2">
      <c r="A291" s="567"/>
      <c r="B291" s="235"/>
      <c r="C291" s="83" t="s">
        <v>1769</v>
      </c>
      <c r="D291" s="83" t="s">
        <v>1310</v>
      </c>
      <c r="E291" s="83"/>
      <c r="F291" s="235" t="s">
        <v>1981</v>
      </c>
      <c r="G291" s="235"/>
      <c r="H291" s="235"/>
      <c r="I291" s="235"/>
      <c r="J291" s="235"/>
      <c r="K291" s="235"/>
      <c r="L291" s="235"/>
      <c r="M291" s="88">
        <v>6</v>
      </c>
      <c r="N291" s="257">
        <v>2019</v>
      </c>
      <c r="O291" s="257" t="s">
        <v>81</v>
      </c>
      <c r="P291" s="268">
        <v>133459.72590542602</v>
      </c>
      <c r="Q291" s="569"/>
      <c r="S291" s="657"/>
    </row>
    <row r="292" spans="1:19" s="656" customFormat="1" ht="30" customHeight="1" x14ac:dyDescent="0.2">
      <c r="A292" s="567"/>
      <c r="B292" s="235"/>
      <c r="C292" s="83" t="s">
        <v>1769</v>
      </c>
      <c r="D292" s="83" t="s">
        <v>1310</v>
      </c>
      <c r="E292" s="83"/>
      <c r="F292" s="235" t="s">
        <v>1982</v>
      </c>
      <c r="G292" s="235"/>
      <c r="H292" s="235"/>
      <c r="I292" s="235"/>
      <c r="J292" s="235"/>
      <c r="K292" s="235"/>
      <c r="L292" s="235"/>
      <c r="M292" s="88">
        <v>6</v>
      </c>
      <c r="N292" s="257">
        <v>2019</v>
      </c>
      <c r="O292" s="257" t="s">
        <v>81</v>
      </c>
      <c r="P292" s="268">
        <v>133459.72590542602</v>
      </c>
      <c r="Q292" s="569"/>
      <c r="S292" s="657"/>
    </row>
    <row r="293" spans="1:19" s="656" customFormat="1" ht="30" customHeight="1" x14ac:dyDescent="0.2">
      <c r="A293" s="567"/>
      <c r="B293" s="235"/>
      <c r="C293" s="83" t="s">
        <v>1769</v>
      </c>
      <c r="D293" s="83" t="s">
        <v>1310</v>
      </c>
      <c r="E293" s="83"/>
      <c r="F293" s="235" t="s">
        <v>1983</v>
      </c>
      <c r="G293" s="235"/>
      <c r="H293" s="235"/>
      <c r="I293" s="235"/>
      <c r="J293" s="235"/>
      <c r="K293" s="235"/>
      <c r="L293" s="235"/>
      <c r="M293" s="88">
        <v>6</v>
      </c>
      <c r="N293" s="257">
        <v>2019</v>
      </c>
      <c r="O293" s="257" t="s">
        <v>81</v>
      </c>
      <c r="P293" s="268">
        <v>133459.72590542602</v>
      </c>
      <c r="Q293" s="569"/>
      <c r="S293" s="657"/>
    </row>
    <row r="294" spans="1:19" s="656" customFormat="1" ht="30" customHeight="1" x14ac:dyDescent="0.2">
      <c r="A294" s="567"/>
      <c r="B294" s="235"/>
      <c r="C294" s="83" t="s">
        <v>1769</v>
      </c>
      <c r="D294" s="83" t="s">
        <v>1310</v>
      </c>
      <c r="E294" s="83"/>
      <c r="F294" s="235" t="s">
        <v>1984</v>
      </c>
      <c r="G294" s="235"/>
      <c r="H294" s="235"/>
      <c r="I294" s="235"/>
      <c r="J294" s="235"/>
      <c r="K294" s="235"/>
      <c r="L294" s="235"/>
      <c r="M294" s="88">
        <v>6</v>
      </c>
      <c r="N294" s="257">
        <v>2019</v>
      </c>
      <c r="O294" s="257" t="s">
        <v>81</v>
      </c>
      <c r="P294" s="268">
        <v>133459.72590542602</v>
      </c>
      <c r="Q294" s="569"/>
      <c r="S294" s="657"/>
    </row>
    <row r="295" spans="1:19" s="656" customFormat="1" ht="30" customHeight="1" x14ac:dyDescent="0.2">
      <c r="A295" s="567"/>
      <c r="B295" s="235"/>
      <c r="C295" s="83" t="s">
        <v>1769</v>
      </c>
      <c r="D295" s="83" t="s">
        <v>1310</v>
      </c>
      <c r="E295" s="83"/>
      <c r="F295" s="235" t="s">
        <v>1985</v>
      </c>
      <c r="G295" s="235"/>
      <c r="H295" s="235"/>
      <c r="I295" s="235"/>
      <c r="J295" s="235"/>
      <c r="K295" s="235"/>
      <c r="L295" s="235"/>
      <c r="M295" s="88">
        <v>6</v>
      </c>
      <c r="N295" s="257">
        <v>2019</v>
      </c>
      <c r="O295" s="257" t="s">
        <v>81</v>
      </c>
      <c r="P295" s="268">
        <v>133459.72590542602</v>
      </c>
      <c r="Q295" s="569"/>
      <c r="S295" s="657"/>
    </row>
    <row r="296" spans="1:19" s="656" customFormat="1" ht="30" customHeight="1" x14ac:dyDescent="0.2">
      <c r="A296" s="567"/>
      <c r="B296" s="235"/>
      <c r="C296" s="83" t="s">
        <v>1769</v>
      </c>
      <c r="D296" s="83" t="s">
        <v>1310</v>
      </c>
      <c r="E296" s="83"/>
      <c r="F296" s="235" t="s">
        <v>1986</v>
      </c>
      <c r="G296" s="235"/>
      <c r="H296" s="235"/>
      <c r="I296" s="235"/>
      <c r="J296" s="235"/>
      <c r="K296" s="235"/>
      <c r="L296" s="235"/>
      <c r="M296" s="88">
        <v>6</v>
      </c>
      <c r="N296" s="257">
        <v>2019</v>
      </c>
      <c r="O296" s="257" t="s">
        <v>81</v>
      </c>
      <c r="P296" s="268">
        <v>133459.72590542602</v>
      </c>
      <c r="Q296" s="569"/>
      <c r="S296" s="657"/>
    </row>
    <row r="297" spans="1:19" s="656" customFormat="1" ht="30" customHeight="1" x14ac:dyDescent="0.2">
      <c r="A297" s="567"/>
      <c r="B297" s="235"/>
      <c r="C297" s="83" t="s">
        <v>1769</v>
      </c>
      <c r="D297" s="83" t="s">
        <v>1310</v>
      </c>
      <c r="E297" s="83"/>
      <c r="F297" s="235" t="s">
        <v>1987</v>
      </c>
      <c r="G297" s="235"/>
      <c r="H297" s="235"/>
      <c r="I297" s="235"/>
      <c r="J297" s="235"/>
      <c r="K297" s="235"/>
      <c r="L297" s="235"/>
      <c r="M297" s="88">
        <v>6</v>
      </c>
      <c r="N297" s="257">
        <v>2019</v>
      </c>
      <c r="O297" s="257" t="s">
        <v>81</v>
      </c>
      <c r="P297" s="268">
        <v>133459.72590542602</v>
      </c>
      <c r="Q297" s="569"/>
      <c r="S297" s="657"/>
    </row>
    <row r="298" spans="1:19" s="656" customFormat="1" ht="30" customHeight="1" x14ac:dyDescent="0.2">
      <c r="A298" s="567"/>
      <c r="B298" s="235"/>
      <c r="C298" s="83" t="s">
        <v>1769</v>
      </c>
      <c r="D298" s="83" t="s">
        <v>1310</v>
      </c>
      <c r="E298" s="83"/>
      <c r="F298" s="235" t="s">
        <v>1988</v>
      </c>
      <c r="G298" s="235"/>
      <c r="H298" s="235"/>
      <c r="I298" s="235"/>
      <c r="J298" s="235"/>
      <c r="K298" s="235"/>
      <c r="L298" s="235"/>
      <c r="M298" s="88">
        <v>6</v>
      </c>
      <c r="N298" s="257">
        <v>2019</v>
      </c>
      <c r="O298" s="257" t="s">
        <v>81</v>
      </c>
      <c r="P298" s="268">
        <v>133459.72590542602</v>
      </c>
      <c r="Q298" s="569"/>
      <c r="S298" s="657"/>
    </row>
    <row r="299" spans="1:19" s="656" customFormat="1" ht="30" customHeight="1" x14ac:dyDescent="0.2">
      <c r="A299" s="567"/>
      <c r="B299" s="235"/>
      <c r="C299" s="83" t="s">
        <v>1769</v>
      </c>
      <c r="D299" s="83" t="s">
        <v>1310</v>
      </c>
      <c r="E299" s="83"/>
      <c r="F299" s="235" t="s">
        <v>1989</v>
      </c>
      <c r="G299" s="235"/>
      <c r="H299" s="235"/>
      <c r="I299" s="235"/>
      <c r="J299" s="235"/>
      <c r="K299" s="235"/>
      <c r="L299" s="235"/>
      <c r="M299" s="88">
        <v>6</v>
      </c>
      <c r="N299" s="257">
        <v>2019</v>
      </c>
      <c r="O299" s="257" t="s">
        <v>81</v>
      </c>
      <c r="P299" s="268">
        <v>133459.72590542602</v>
      </c>
      <c r="Q299" s="569"/>
      <c r="S299" s="657"/>
    </row>
    <row r="300" spans="1:19" s="656" customFormat="1" ht="30" customHeight="1" x14ac:dyDescent="0.2">
      <c r="A300" s="567"/>
      <c r="B300" s="235"/>
      <c r="C300" s="83" t="s">
        <v>1769</v>
      </c>
      <c r="D300" s="83" t="s">
        <v>1310</v>
      </c>
      <c r="E300" s="83"/>
      <c r="F300" s="235" t="s">
        <v>1990</v>
      </c>
      <c r="G300" s="235"/>
      <c r="H300" s="235"/>
      <c r="I300" s="235"/>
      <c r="J300" s="235"/>
      <c r="K300" s="235"/>
      <c r="L300" s="235"/>
      <c r="M300" s="88">
        <v>6</v>
      </c>
      <c r="N300" s="257">
        <v>2019</v>
      </c>
      <c r="O300" s="257" t="s">
        <v>81</v>
      </c>
      <c r="P300" s="268">
        <v>133459.72590542602</v>
      </c>
      <c r="Q300" s="569"/>
      <c r="S300" s="657"/>
    </row>
    <row r="301" spans="1:19" s="656" customFormat="1" ht="30" customHeight="1" x14ac:dyDescent="0.2">
      <c r="A301" s="567"/>
      <c r="B301" s="235"/>
      <c r="C301" s="83" t="s">
        <v>1769</v>
      </c>
      <c r="D301" s="83" t="s">
        <v>1310</v>
      </c>
      <c r="E301" s="83"/>
      <c r="F301" s="235" t="s">
        <v>1991</v>
      </c>
      <c r="G301" s="235"/>
      <c r="H301" s="235"/>
      <c r="I301" s="235"/>
      <c r="J301" s="235"/>
      <c r="K301" s="235"/>
      <c r="L301" s="235"/>
      <c r="M301" s="88">
        <v>6</v>
      </c>
      <c r="N301" s="257">
        <v>2019</v>
      </c>
      <c r="O301" s="257" t="s">
        <v>81</v>
      </c>
      <c r="P301" s="268">
        <v>291184.85652092949</v>
      </c>
      <c r="Q301" s="569"/>
      <c r="S301" s="657"/>
    </row>
    <row r="302" spans="1:19" s="656" customFormat="1" ht="30" customHeight="1" x14ac:dyDescent="0.2">
      <c r="A302" s="567"/>
      <c r="B302" s="235"/>
      <c r="C302" s="83" t="s">
        <v>1769</v>
      </c>
      <c r="D302" s="83" t="s">
        <v>1310</v>
      </c>
      <c r="E302" s="83"/>
      <c r="F302" s="235" t="s">
        <v>1992</v>
      </c>
      <c r="G302" s="235"/>
      <c r="H302" s="235"/>
      <c r="I302" s="235"/>
      <c r="J302" s="235"/>
      <c r="K302" s="235"/>
      <c r="L302" s="235"/>
      <c r="M302" s="88">
        <v>6</v>
      </c>
      <c r="N302" s="257">
        <v>2019</v>
      </c>
      <c r="O302" s="257" t="s">
        <v>81</v>
      </c>
      <c r="P302" s="268">
        <v>354881.54388488282</v>
      </c>
      <c r="Q302" s="569"/>
      <c r="S302" s="657"/>
    </row>
    <row r="303" spans="1:19" s="656" customFormat="1" ht="30" customHeight="1" x14ac:dyDescent="0.2">
      <c r="A303" s="567"/>
      <c r="B303" s="235"/>
      <c r="C303" s="83" t="s">
        <v>1769</v>
      </c>
      <c r="D303" s="83" t="s">
        <v>1310</v>
      </c>
      <c r="E303" s="83"/>
      <c r="F303" s="235" t="s">
        <v>1993</v>
      </c>
      <c r="G303" s="235"/>
      <c r="H303" s="235"/>
      <c r="I303" s="235"/>
      <c r="J303" s="235"/>
      <c r="K303" s="235"/>
      <c r="L303" s="235"/>
      <c r="M303" s="88">
        <v>6</v>
      </c>
      <c r="N303" s="257">
        <v>2019</v>
      </c>
      <c r="O303" s="257" t="s">
        <v>81</v>
      </c>
      <c r="P303" s="268">
        <v>133459.72590542602</v>
      </c>
      <c r="Q303" s="569"/>
      <c r="S303" s="657"/>
    </row>
    <row r="304" spans="1:19" s="656" customFormat="1" ht="30" customHeight="1" x14ac:dyDescent="0.2">
      <c r="A304" s="567"/>
      <c r="B304" s="235"/>
      <c r="C304" s="83" t="s">
        <v>1769</v>
      </c>
      <c r="D304" s="83" t="s">
        <v>1310</v>
      </c>
      <c r="E304" s="83"/>
      <c r="F304" s="235" t="s">
        <v>1994</v>
      </c>
      <c r="G304" s="235"/>
      <c r="H304" s="235"/>
      <c r="I304" s="235"/>
      <c r="J304" s="235"/>
      <c r="K304" s="235"/>
      <c r="L304" s="235"/>
      <c r="M304" s="88">
        <v>6</v>
      </c>
      <c r="N304" s="257">
        <v>2019</v>
      </c>
      <c r="O304" s="257" t="s">
        <v>81</v>
      </c>
      <c r="P304" s="268">
        <v>133459.72590542602</v>
      </c>
      <c r="Q304" s="569"/>
      <c r="S304" s="657"/>
    </row>
    <row r="305" spans="1:19" s="656" customFormat="1" ht="30" customHeight="1" x14ac:dyDescent="0.2">
      <c r="A305" s="567"/>
      <c r="B305" s="235"/>
      <c r="C305" s="83" t="s">
        <v>1769</v>
      </c>
      <c r="D305" s="83" t="s">
        <v>1310</v>
      </c>
      <c r="E305" s="83"/>
      <c r="F305" s="235" t="s">
        <v>1995</v>
      </c>
      <c r="G305" s="235"/>
      <c r="H305" s="235"/>
      <c r="I305" s="235"/>
      <c r="J305" s="235"/>
      <c r="K305" s="235"/>
      <c r="L305" s="235"/>
      <c r="M305" s="88">
        <v>6</v>
      </c>
      <c r="N305" s="257">
        <v>2019</v>
      </c>
      <c r="O305" s="257" t="s">
        <v>81</v>
      </c>
      <c r="P305" s="268">
        <v>133459.72590542602</v>
      </c>
      <c r="Q305" s="569"/>
      <c r="S305" s="657"/>
    </row>
    <row r="306" spans="1:19" s="656" customFormat="1" ht="30" customHeight="1" x14ac:dyDescent="0.2">
      <c r="A306" s="567"/>
      <c r="B306" s="235"/>
      <c r="C306" s="83" t="s">
        <v>1769</v>
      </c>
      <c r="D306" s="83" t="s">
        <v>1310</v>
      </c>
      <c r="E306" s="83"/>
      <c r="F306" s="235" t="s">
        <v>1996</v>
      </c>
      <c r="G306" s="235"/>
      <c r="H306" s="235"/>
      <c r="I306" s="235"/>
      <c r="J306" s="235"/>
      <c r="K306" s="235"/>
      <c r="L306" s="235"/>
      <c r="M306" s="88">
        <v>6</v>
      </c>
      <c r="N306" s="257">
        <v>2019</v>
      </c>
      <c r="O306" s="257" t="s">
        <v>81</v>
      </c>
      <c r="P306" s="268">
        <v>133459.72590542602</v>
      </c>
      <c r="Q306" s="569"/>
      <c r="S306" s="657"/>
    </row>
    <row r="307" spans="1:19" s="656" customFormat="1" ht="30" customHeight="1" x14ac:dyDescent="0.2">
      <c r="A307" s="567"/>
      <c r="B307" s="235"/>
      <c r="C307" s="83" t="s">
        <v>1769</v>
      </c>
      <c r="D307" s="83" t="s">
        <v>1310</v>
      </c>
      <c r="E307" s="83"/>
      <c r="F307" s="235" t="s">
        <v>1997</v>
      </c>
      <c r="G307" s="235"/>
      <c r="H307" s="235"/>
      <c r="I307" s="235"/>
      <c r="J307" s="235"/>
      <c r="K307" s="235"/>
      <c r="L307" s="235"/>
      <c r="M307" s="88">
        <v>6</v>
      </c>
      <c r="N307" s="257">
        <v>2019</v>
      </c>
      <c r="O307" s="257" t="s">
        <v>81</v>
      </c>
      <c r="P307" s="268">
        <v>400379.17771627806</v>
      </c>
      <c r="Q307" s="569"/>
      <c r="S307" s="657"/>
    </row>
    <row r="308" spans="1:19" s="656" customFormat="1" ht="30" customHeight="1" x14ac:dyDescent="0.2">
      <c r="A308" s="567"/>
      <c r="B308" s="235"/>
      <c r="C308" s="83" t="s">
        <v>1769</v>
      </c>
      <c r="D308" s="83" t="s">
        <v>1310</v>
      </c>
      <c r="E308" s="83"/>
      <c r="F308" s="235" t="s">
        <v>1998</v>
      </c>
      <c r="G308" s="235"/>
      <c r="H308" s="235"/>
      <c r="I308" s="235"/>
      <c r="J308" s="235"/>
      <c r="K308" s="235"/>
      <c r="L308" s="235"/>
      <c r="M308" s="88">
        <v>6</v>
      </c>
      <c r="N308" s="257">
        <v>2019</v>
      </c>
      <c r="O308" s="257" t="s">
        <v>81</v>
      </c>
      <c r="P308" s="268">
        <v>242654.04710077459</v>
      </c>
      <c r="Q308" s="569"/>
      <c r="S308" s="657"/>
    </row>
    <row r="309" spans="1:19" s="656" customFormat="1" ht="30" customHeight="1" x14ac:dyDescent="0.2">
      <c r="A309" s="567"/>
      <c r="B309" s="235"/>
      <c r="C309" s="83" t="s">
        <v>1769</v>
      </c>
      <c r="D309" s="83" t="s">
        <v>1310</v>
      </c>
      <c r="E309" s="83"/>
      <c r="F309" s="235" t="s">
        <v>1999</v>
      </c>
      <c r="G309" s="235"/>
      <c r="H309" s="235"/>
      <c r="I309" s="235"/>
      <c r="J309" s="235"/>
      <c r="K309" s="235"/>
      <c r="L309" s="235"/>
      <c r="M309" s="88">
        <v>6</v>
      </c>
      <c r="N309" s="257">
        <v>2019</v>
      </c>
      <c r="O309" s="257" t="s">
        <v>81</v>
      </c>
      <c r="P309" s="268">
        <v>242654.04710077459</v>
      </c>
      <c r="Q309" s="569"/>
      <c r="S309" s="657"/>
    </row>
    <row r="310" spans="1:19" s="656" customFormat="1" ht="30" customHeight="1" x14ac:dyDescent="0.2">
      <c r="A310" s="567"/>
      <c r="B310" s="235"/>
      <c r="C310" s="83" t="s">
        <v>1769</v>
      </c>
      <c r="D310" s="83" t="s">
        <v>1310</v>
      </c>
      <c r="E310" s="83"/>
      <c r="F310" s="235" t="s">
        <v>2000</v>
      </c>
      <c r="G310" s="235"/>
      <c r="H310" s="235"/>
      <c r="I310" s="235"/>
      <c r="J310" s="235"/>
      <c r="K310" s="235"/>
      <c r="L310" s="235"/>
      <c r="M310" s="88">
        <v>6</v>
      </c>
      <c r="N310" s="257">
        <v>2019</v>
      </c>
      <c r="O310" s="257" t="s">
        <v>81</v>
      </c>
      <c r="P310" s="268">
        <v>242654.04710077459</v>
      </c>
      <c r="Q310" s="569"/>
      <c r="S310" s="657"/>
    </row>
    <row r="311" spans="1:19" s="656" customFormat="1" ht="30" customHeight="1" x14ac:dyDescent="0.2">
      <c r="A311" s="567"/>
      <c r="B311" s="235"/>
      <c r="C311" s="83" t="s">
        <v>1769</v>
      </c>
      <c r="D311" s="83" t="s">
        <v>1310</v>
      </c>
      <c r="E311" s="83"/>
      <c r="F311" s="235" t="s">
        <v>2001</v>
      </c>
      <c r="G311" s="235"/>
      <c r="H311" s="235"/>
      <c r="I311" s="235"/>
      <c r="J311" s="235"/>
      <c r="K311" s="235"/>
      <c r="L311" s="235"/>
      <c r="M311" s="88">
        <v>6</v>
      </c>
      <c r="N311" s="257">
        <v>2019</v>
      </c>
      <c r="O311" s="257" t="s">
        <v>81</v>
      </c>
      <c r="P311" s="268">
        <v>242654.04710077459</v>
      </c>
      <c r="Q311" s="569"/>
      <c r="S311" s="657"/>
    </row>
    <row r="312" spans="1:19" s="656" customFormat="1" ht="30" customHeight="1" x14ac:dyDescent="0.2">
      <c r="A312" s="567"/>
      <c r="B312" s="235"/>
      <c r="C312" s="83" t="s">
        <v>1769</v>
      </c>
      <c r="D312" s="83" t="s">
        <v>1310</v>
      </c>
      <c r="E312" s="83"/>
      <c r="F312" s="235" t="s">
        <v>2002</v>
      </c>
      <c r="G312" s="235"/>
      <c r="H312" s="235"/>
      <c r="I312" s="235"/>
      <c r="J312" s="235"/>
      <c r="K312" s="235"/>
      <c r="L312" s="235"/>
      <c r="M312" s="88">
        <v>6</v>
      </c>
      <c r="N312" s="257">
        <v>2019</v>
      </c>
      <c r="O312" s="257" t="s">
        <v>81</v>
      </c>
      <c r="P312" s="268">
        <v>224454.99356821651</v>
      </c>
      <c r="Q312" s="569"/>
      <c r="S312" s="657"/>
    </row>
    <row r="313" spans="1:19" s="656" customFormat="1" ht="30" customHeight="1" x14ac:dyDescent="0.2">
      <c r="A313" s="567"/>
      <c r="B313" s="235"/>
      <c r="C313" s="83" t="s">
        <v>1769</v>
      </c>
      <c r="D313" s="83" t="s">
        <v>1310</v>
      </c>
      <c r="E313" s="83"/>
      <c r="F313" s="235" t="s">
        <v>2003</v>
      </c>
      <c r="G313" s="235"/>
      <c r="H313" s="235"/>
      <c r="I313" s="235"/>
      <c r="J313" s="235"/>
      <c r="K313" s="235"/>
      <c r="L313" s="235"/>
      <c r="M313" s="88">
        <v>6</v>
      </c>
      <c r="N313" s="257">
        <v>2019</v>
      </c>
      <c r="O313" s="257" t="s">
        <v>81</v>
      </c>
      <c r="P313" s="268">
        <v>315450.261231007</v>
      </c>
      <c r="Q313" s="569"/>
      <c r="S313" s="657"/>
    </row>
    <row r="314" spans="1:19" s="656" customFormat="1" ht="30" customHeight="1" x14ac:dyDescent="0.2">
      <c r="A314" s="567"/>
      <c r="B314" s="235"/>
      <c r="C314" s="83" t="s">
        <v>1769</v>
      </c>
      <c r="D314" s="83" t="s">
        <v>1310</v>
      </c>
      <c r="E314" s="83"/>
      <c r="F314" s="235" t="s">
        <v>2004</v>
      </c>
      <c r="G314" s="235"/>
      <c r="H314" s="235"/>
      <c r="I314" s="235"/>
      <c r="J314" s="235"/>
      <c r="K314" s="235"/>
      <c r="L314" s="235"/>
      <c r="M314" s="88">
        <v>6</v>
      </c>
      <c r="N314" s="257">
        <v>2019</v>
      </c>
      <c r="O314" s="257" t="s">
        <v>81</v>
      </c>
      <c r="P314" s="268">
        <v>271772.53275286756</v>
      </c>
      <c r="Q314" s="569"/>
      <c r="S314" s="657"/>
    </row>
    <row r="315" spans="1:19" s="656" customFormat="1" ht="30" customHeight="1" x14ac:dyDescent="0.2">
      <c r="A315" s="567"/>
      <c r="B315" s="235"/>
      <c r="C315" s="83" t="s">
        <v>1769</v>
      </c>
      <c r="D315" s="83" t="s">
        <v>1310</v>
      </c>
      <c r="E315" s="83"/>
      <c r="F315" s="235" t="s">
        <v>2005</v>
      </c>
      <c r="G315" s="235"/>
      <c r="H315" s="235"/>
      <c r="I315" s="235"/>
      <c r="J315" s="235"/>
      <c r="K315" s="235"/>
      <c r="L315" s="235"/>
      <c r="M315" s="88">
        <v>6</v>
      </c>
      <c r="N315" s="257">
        <v>2019</v>
      </c>
      <c r="O315" s="257" t="s">
        <v>81</v>
      </c>
      <c r="P315" s="268">
        <v>242654.04710077459</v>
      </c>
      <c r="Q315" s="569"/>
      <c r="S315" s="657"/>
    </row>
    <row r="316" spans="1:19" s="656" customFormat="1" ht="30" customHeight="1" x14ac:dyDescent="0.2">
      <c r="A316" s="567"/>
      <c r="B316" s="235"/>
      <c r="C316" s="83" t="s">
        <v>1769</v>
      </c>
      <c r="D316" s="83" t="s">
        <v>1310</v>
      </c>
      <c r="E316" s="83"/>
      <c r="F316" s="235" t="s">
        <v>2006</v>
      </c>
      <c r="G316" s="235"/>
      <c r="H316" s="235"/>
      <c r="I316" s="235"/>
      <c r="J316" s="235"/>
      <c r="K316" s="235"/>
      <c r="L316" s="235"/>
      <c r="M316" s="88">
        <v>6</v>
      </c>
      <c r="N316" s="257">
        <v>2019</v>
      </c>
      <c r="O316" s="257" t="s">
        <v>81</v>
      </c>
      <c r="P316" s="268">
        <v>242654.04710077459</v>
      </c>
      <c r="Q316" s="569"/>
      <c r="S316" s="657"/>
    </row>
    <row r="317" spans="1:19" s="656" customFormat="1" ht="30" customHeight="1" x14ac:dyDescent="0.2">
      <c r="A317" s="567"/>
      <c r="B317" s="235"/>
      <c r="C317" s="83" t="s">
        <v>1769</v>
      </c>
      <c r="D317" s="83" t="s">
        <v>1310</v>
      </c>
      <c r="E317" s="83"/>
      <c r="F317" s="235" t="s">
        <v>2007</v>
      </c>
      <c r="G317" s="235"/>
      <c r="H317" s="235"/>
      <c r="I317" s="235"/>
      <c r="J317" s="235"/>
      <c r="K317" s="235"/>
      <c r="L317" s="235"/>
      <c r="M317" s="88">
        <v>6</v>
      </c>
      <c r="N317" s="257">
        <v>2019</v>
      </c>
      <c r="O317" s="257" t="s">
        <v>81</v>
      </c>
      <c r="P317" s="268">
        <v>291184.85652092949</v>
      </c>
      <c r="Q317" s="569"/>
      <c r="S317" s="657"/>
    </row>
    <row r="318" spans="1:19" s="656" customFormat="1" ht="30" customHeight="1" x14ac:dyDescent="0.2">
      <c r="A318" s="567"/>
      <c r="B318" s="235"/>
      <c r="C318" s="83" t="s">
        <v>1769</v>
      </c>
      <c r="D318" s="83" t="s">
        <v>1310</v>
      </c>
      <c r="E318" s="83"/>
      <c r="F318" s="235" t="s">
        <v>2008</v>
      </c>
      <c r="G318" s="235"/>
      <c r="H318" s="235"/>
      <c r="I318" s="235"/>
      <c r="J318" s="235"/>
      <c r="K318" s="235"/>
      <c r="L318" s="235"/>
      <c r="M318" s="88">
        <v>6</v>
      </c>
      <c r="N318" s="257">
        <v>2019</v>
      </c>
      <c r="O318" s="257" t="s">
        <v>81</v>
      </c>
      <c r="P318" s="268">
        <v>311810.45052449533</v>
      </c>
      <c r="Q318" s="569"/>
      <c r="S318" s="657"/>
    </row>
    <row r="319" spans="1:19" s="656" customFormat="1" ht="30" customHeight="1" x14ac:dyDescent="0.2">
      <c r="A319" s="567"/>
      <c r="B319" s="235"/>
      <c r="C319" s="83" t="s">
        <v>1769</v>
      </c>
      <c r="D319" s="83" t="s">
        <v>1310</v>
      </c>
      <c r="E319" s="83"/>
      <c r="F319" s="235" t="s">
        <v>2009</v>
      </c>
      <c r="G319" s="235"/>
      <c r="H319" s="235"/>
      <c r="I319" s="235"/>
      <c r="J319" s="235"/>
      <c r="K319" s="235"/>
      <c r="L319" s="235"/>
      <c r="M319" s="88">
        <v>6</v>
      </c>
      <c r="N319" s="257">
        <v>2019</v>
      </c>
      <c r="O319" s="257" t="s">
        <v>81</v>
      </c>
      <c r="P319" s="268">
        <v>233554.52033449555</v>
      </c>
      <c r="Q319" s="569"/>
      <c r="S319" s="657"/>
    </row>
    <row r="320" spans="1:19" s="656" customFormat="1" ht="30" customHeight="1" x14ac:dyDescent="0.2">
      <c r="A320" s="567"/>
      <c r="B320" s="235"/>
      <c r="C320" s="83" t="s">
        <v>1769</v>
      </c>
      <c r="D320" s="83" t="s">
        <v>1310</v>
      </c>
      <c r="E320" s="83"/>
      <c r="F320" s="235" t="s">
        <v>2010</v>
      </c>
      <c r="G320" s="235"/>
      <c r="H320" s="235"/>
      <c r="I320" s="235"/>
      <c r="J320" s="235"/>
      <c r="K320" s="235"/>
      <c r="L320" s="235"/>
      <c r="M320" s="88">
        <v>6</v>
      </c>
      <c r="N320" s="257">
        <v>2019</v>
      </c>
      <c r="O320" s="257" t="s">
        <v>81</v>
      </c>
      <c r="P320" s="268">
        <v>312417.08564224729</v>
      </c>
      <c r="Q320" s="569"/>
      <c r="S320" s="657"/>
    </row>
    <row r="321" spans="1:19" s="656" customFormat="1" ht="30" customHeight="1" x14ac:dyDescent="0.2">
      <c r="A321" s="567"/>
      <c r="B321" s="235"/>
      <c r="C321" s="83" t="s">
        <v>1769</v>
      </c>
      <c r="D321" s="83" t="s">
        <v>1310</v>
      </c>
      <c r="E321" s="83"/>
      <c r="F321" s="235" t="s">
        <v>2011</v>
      </c>
      <c r="G321" s="235"/>
      <c r="H321" s="235"/>
      <c r="I321" s="235"/>
      <c r="J321" s="235"/>
      <c r="K321" s="235"/>
      <c r="L321" s="235"/>
      <c r="M321" s="88">
        <v>6</v>
      </c>
      <c r="N321" s="257">
        <v>2019</v>
      </c>
      <c r="O321" s="257" t="s">
        <v>81</v>
      </c>
      <c r="P321" s="268">
        <v>333649.31476356508</v>
      </c>
      <c r="Q321" s="569"/>
      <c r="S321" s="657"/>
    </row>
    <row r="322" spans="1:19" s="656" customFormat="1" ht="30" customHeight="1" x14ac:dyDescent="0.2">
      <c r="A322" s="567"/>
      <c r="B322" s="235"/>
      <c r="C322" s="83" t="s">
        <v>1769</v>
      </c>
      <c r="D322" s="83" t="s">
        <v>1310</v>
      </c>
      <c r="E322" s="83"/>
      <c r="F322" s="235" t="s">
        <v>2012</v>
      </c>
      <c r="G322" s="235"/>
      <c r="H322" s="235"/>
      <c r="I322" s="235"/>
      <c r="J322" s="235"/>
      <c r="K322" s="235"/>
      <c r="L322" s="235"/>
      <c r="M322" s="88">
        <v>6</v>
      </c>
      <c r="N322" s="257">
        <v>2019</v>
      </c>
      <c r="O322" s="257" t="s">
        <v>81</v>
      </c>
      <c r="P322" s="268">
        <v>363374.43553340994</v>
      </c>
      <c r="Q322" s="569"/>
      <c r="S322" s="657"/>
    </row>
    <row r="323" spans="1:19" s="656" customFormat="1" ht="30" customHeight="1" x14ac:dyDescent="0.2">
      <c r="A323" s="567"/>
      <c r="B323" s="235"/>
      <c r="C323" s="83" t="s">
        <v>1769</v>
      </c>
      <c r="D323" s="83" t="s">
        <v>1310</v>
      </c>
      <c r="E323" s="83"/>
      <c r="F323" s="235" t="s">
        <v>2013</v>
      </c>
      <c r="G323" s="235"/>
      <c r="H323" s="235"/>
      <c r="I323" s="235"/>
      <c r="J323" s="235"/>
      <c r="K323" s="235"/>
      <c r="L323" s="235"/>
      <c r="M323" s="88">
        <v>6</v>
      </c>
      <c r="N323" s="257">
        <v>2019</v>
      </c>
      <c r="O323" s="257" t="s">
        <v>81</v>
      </c>
      <c r="P323" s="268">
        <v>311810.45052449533</v>
      </c>
      <c r="Q323" s="569"/>
      <c r="S323" s="657"/>
    </row>
    <row r="324" spans="1:19" s="656" customFormat="1" ht="30" customHeight="1" x14ac:dyDescent="0.2">
      <c r="A324" s="567"/>
      <c r="B324" s="235"/>
      <c r="C324" s="83" t="s">
        <v>1769</v>
      </c>
      <c r="D324" s="83" t="s">
        <v>1310</v>
      </c>
      <c r="E324" s="83"/>
      <c r="F324" s="235" t="s">
        <v>2014</v>
      </c>
      <c r="G324" s="235"/>
      <c r="H324" s="235"/>
      <c r="I324" s="235"/>
      <c r="J324" s="235"/>
      <c r="K324" s="235"/>
      <c r="L324" s="235"/>
      <c r="M324" s="88">
        <v>6</v>
      </c>
      <c r="N324" s="257">
        <v>2019</v>
      </c>
      <c r="O324" s="257" t="s">
        <v>81</v>
      </c>
      <c r="P324" s="268">
        <v>259639.83039782883</v>
      </c>
      <c r="Q324" s="569"/>
      <c r="S324" s="657"/>
    </row>
    <row r="325" spans="1:19" s="656" customFormat="1" ht="30" customHeight="1" x14ac:dyDescent="0.2">
      <c r="A325" s="567"/>
      <c r="B325" s="235"/>
      <c r="C325" s="83" t="s">
        <v>1769</v>
      </c>
      <c r="D325" s="83" t="s">
        <v>1310</v>
      </c>
      <c r="E325" s="83"/>
      <c r="F325" s="235" t="s">
        <v>2015</v>
      </c>
      <c r="G325" s="235"/>
      <c r="H325" s="235"/>
      <c r="I325" s="235"/>
      <c r="J325" s="235"/>
      <c r="K325" s="235"/>
      <c r="L325" s="235"/>
      <c r="M325" s="88">
        <v>6</v>
      </c>
      <c r="N325" s="257">
        <v>2019</v>
      </c>
      <c r="O325" s="257" t="s">
        <v>81</v>
      </c>
      <c r="P325" s="268">
        <v>285725.14046116208</v>
      </c>
      <c r="Q325" s="569"/>
      <c r="S325" s="657"/>
    </row>
    <row r="326" spans="1:19" s="656" customFormat="1" ht="30" customHeight="1" x14ac:dyDescent="0.2">
      <c r="A326" s="567"/>
      <c r="B326" s="235"/>
      <c r="C326" s="83" t="s">
        <v>1769</v>
      </c>
      <c r="D326" s="83" t="s">
        <v>1310</v>
      </c>
      <c r="E326" s="83"/>
      <c r="F326" s="235" t="s">
        <v>2016</v>
      </c>
      <c r="G326" s="235"/>
      <c r="H326" s="235"/>
      <c r="I326" s="235"/>
      <c r="J326" s="235"/>
      <c r="K326" s="235"/>
      <c r="L326" s="235"/>
      <c r="M326" s="88">
        <v>6</v>
      </c>
      <c r="N326" s="257">
        <v>2019</v>
      </c>
      <c r="O326" s="257" t="s">
        <v>81</v>
      </c>
      <c r="P326" s="268">
        <v>233554.52033449555</v>
      </c>
      <c r="Q326" s="569"/>
      <c r="S326" s="657"/>
    </row>
    <row r="327" spans="1:19" s="656" customFormat="1" ht="30" customHeight="1" x14ac:dyDescent="0.2">
      <c r="A327" s="567"/>
      <c r="B327" s="235"/>
      <c r="C327" s="83" t="s">
        <v>1769</v>
      </c>
      <c r="D327" s="83" t="s">
        <v>1310</v>
      </c>
      <c r="E327" s="83"/>
      <c r="F327" s="235" t="s">
        <v>2017</v>
      </c>
      <c r="G327" s="235"/>
      <c r="H327" s="235"/>
      <c r="I327" s="235"/>
      <c r="J327" s="235"/>
      <c r="K327" s="235"/>
      <c r="L327" s="235"/>
      <c r="M327" s="88">
        <v>6</v>
      </c>
      <c r="N327" s="257">
        <v>2019</v>
      </c>
      <c r="O327" s="257" t="s">
        <v>81</v>
      </c>
      <c r="P327" s="268">
        <v>233554.52033449555</v>
      </c>
      <c r="Q327" s="569"/>
      <c r="S327" s="657"/>
    </row>
    <row r="328" spans="1:19" s="656" customFormat="1" ht="30" customHeight="1" x14ac:dyDescent="0.2">
      <c r="A328" s="567"/>
      <c r="B328" s="235"/>
      <c r="C328" s="83" t="s">
        <v>1769</v>
      </c>
      <c r="D328" s="83" t="s">
        <v>1310</v>
      </c>
      <c r="E328" s="83"/>
      <c r="F328" s="235" t="s">
        <v>2018</v>
      </c>
      <c r="G328" s="235"/>
      <c r="H328" s="235"/>
      <c r="I328" s="235"/>
      <c r="J328" s="235"/>
      <c r="K328" s="235"/>
      <c r="L328" s="235"/>
      <c r="M328" s="88">
        <v>6</v>
      </c>
      <c r="N328" s="257">
        <v>2019</v>
      </c>
      <c r="O328" s="257" t="s">
        <v>81</v>
      </c>
      <c r="P328" s="268">
        <v>242654.04710077459</v>
      </c>
      <c r="Q328" s="569"/>
      <c r="S328" s="657"/>
    </row>
    <row r="329" spans="1:19" s="656" customFormat="1" ht="30" customHeight="1" x14ac:dyDescent="0.2">
      <c r="A329" s="567"/>
      <c r="B329" s="235"/>
      <c r="C329" s="83" t="s">
        <v>1769</v>
      </c>
      <c r="D329" s="83" t="s">
        <v>1310</v>
      </c>
      <c r="E329" s="83"/>
      <c r="F329" s="235" t="s">
        <v>2019</v>
      </c>
      <c r="G329" s="235"/>
      <c r="H329" s="235"/>
      <c r="I329" s="235"/>
      <c r="J329" s="235"/>
      <c r="K329" s="235"/>
      <c r="L329" s="235"/>
      <c r="M329" s="88">
        <v>6</v>
      </c>
      <c r="N329" s="257">
        <v>2019</v>
      </c>
      <c r="O329" s="257" t="s">
        <v>81</v>
      </c>
      <c r="P329" s="268">
        <v>242654.04710077459</v>
      </c>
      <c r="Q329" s="569"/>
      <c r="S329" s="657"/>
    </row>
    <row r="330" spans="1:19" s="656" customFormat="1" ht="30" customHeight="1" x14ac:dyDescent="0.2">
      <c r="A330" s="567"/>
      <c r="B330" s="235"/>
      <c r="C330" s="83" t="s">
        <v>1769</v>
      </c>
      <c r="D330" s="83" t="s">
        <v>1310</v>
      </c>
      <c r="E330" s="83"/>
      <c r="F330" s="235" t="s">
        <v>2020</v>
      </c>
      <c r="G330" s="235"/>
      <c r="H330" s="235"/>
      <c r="I330" s="235"/>
      <c r="J330" s="235"/>
      <c r="K330" s="235"/>
      <c r="L330" s="235"/>
      <c r="M330" s="88">
        <v>6</v>
      </c>
      <c r="N330" s="257">
        <v>2019</v>
      </c>
      <c r="O330" s="257" t="s">
        <v>81</v>
      </c>
      <c r="P330" s="268">
        <v>242654.04710077459</v>
      </c>
      <c r="Q330" s="569"/>
      <c r="S330" s="657"/>
    </row>
    <row r="331" spans="1:19" s="656" customFormat="1" ht="30" customHeight="1" x14ac:dyDescent="0.2">
      <c r="A331" s="567"/>
      <c r="B331" s="235"/>
      <c r="C331" s="83" t="s">
        <v>1769</v>
      </c>
      <c r="D331" s="83" t="s">
        <v>1310</v>
      </c>
      <c r="E331" s="83"/>
      <c r="F331" s="235" t="s">
        <v>2021</v>
      </c>
      <c r="G331" s="235"/>
      <c r="H331" s="235"/>
      <c r="I331" s="235"/>
      <c r="J331" s="235"/>
      <c r="K331" s="235"/>
      <c r="L331" s="235"/>
      <c r="M331" s="88">
        <v>6</v>
      </c>
      <c r="N331" s="257">
        <v>2019</v>
      </c>
      <c r="O331" s="257" t="s">
        <v>81</v>
      </c>
      <c r="P331" s="268">
        <v>242654.04710077459</v>
      </c>
      <c r="Q331" s="569"/>
      <c r="S331" s="657"/>
    </row>
    <row r="332" spans="1:19" s="656" customFormat="1" ht="30" customHeight="1" x14ac:dyDescent="0.2">
      <c r="A332" s="567"/>
      <c r="B332" s="235"/>
      <c r="C332" s="83" t="s">
        <v>1769</v>
      </c>
      <c r="D332" s="83" t="s">
        <v>1310</v>
      </c>
      <c r="E332" s="83"/>
      <c r="F332" s="235" t="s">
        <v>2022</v>
      </c>
      <c r="G332" s="235"/>
      <c r="H332" s="235"/>
      <c r="I332" s="235"/>
      <c r="J332" s="235"/>
      <c r="K332" s="235"/>
      <c r="L332" s="235"/>
      <c r="M332" s="88">
        <v>6</v>
      </c>
      <c r="N332" s="257">
        <v>2019</v>
      </c>
      <c r="O332" s="257" t="s">
        <v>81</v>
      </c>
      <c r="P332" s="268">
        <v>242654.04710077459</v>
      </c>
      <c r="Q332" s="569"/>
      <c r="S332" s="657"/>
    </row>
    <row r="333" spans="1:19" s="656" customFormat="1" ht="30" customHeight="1" x14ac:dyDescent="0.2">
      <c r="A333" s="567"/>
      <c r="B333" s="235"/>
      <c r="C333" s="83" t="s">
        <v>1769</v>
      </c>
      <c r="D333" s="83" t="s">
        <v>1310</v>
      </c>
      <c r="E333" s="83"/>
      <c r="F333" s="235" t="s">
        <v>2023</v>
      </c>
      <c r="G333" s="235"/>
      <c r="H333" s="235"/>
      <c r="I333" s="235"/>
      <c r="J333" s="235"/>
      <c r="K333" s="235"/>
      <c r="L333" s="235"/>
      <c r="M333" s="88">
        <v>6</v>
      </c>
      <c r="N333" s="257">
        <v>2019</v>
      </c>
      <c r="O333" s="257" t="s">
        <v>81</v>
      </c>
      <c r="P333" s="268">
        <v>242654.04710077459</v>
      </c>
      <c r="Q333" s="569"/>
      <c r="S333" s="657"/>
    </row>
    <row r="334" spans="1:19" s="656" customFormat="1" ht="30" customHeight="1" x14ac:dyDescent="0.2">
      <c r="A334" s="567"/>
      <c r="B334" s="235"/>
      <c r="C334" s="83" t="s">
        <v>1769</v>
      </c>
      <c r="D334" s="83" t="s">
        <v>1310</v>
      </c>
      <c r="E334" s="83"/>
      <c r="F334" s="235" t="s">
        <v>2024</v>
      </c>
      <c r="G334" s="235"/>
      <c r="H334" s="235"/>
      <c r="I334" s="235"/>
      <c r="J334" s="235"/>
      <c r="K334" s="235"/>
      <c r="L334" s="235"/>
      <c r="M334" s="88">
        <v>6</v>
      </c>
      <c r="N334" s="257">
        <v>2019</v>
      </c>
      <c r="O334" s="257" t="s">
        <v>81</v>
      </c>
      <c r="P334" s="268">
        <v>220208.54774395295</v>
      </c>
      <c r="Q334" s="569"/>
      <c r="S334" s="657"/>
    </row>
    <row r="335" spans="1:19" s="656" customFormat="1" ht="30" customHeight="1" x14ac:dyDescent="0.2">
      <c r="A335" s="567"/>
      <c r="B335" s="235"/>
      <c r="C335" s="83" t="s">
        <v>1769</v>
      </c>
      <c r="D335" s="83" t="s">
        <v>1310</v>
      </c>
      <c r="E335" s="83"/>
      <c r="F335" s="235" t="s">
        <v>2025</v>
      </c>
      <c r="G335" s="235"/>
      <c r="H335" s="235"/>
      <c r="I335" s="235"/>
      <c r="J335" s="235"/>
      <c r="K335" s="235"/>
      <c r="L335" s="235"/>
      <c r="M335" s="88">
        <v>6</v>
      </c>
      <c r="N335" s="257">
        <v>2019</v>
      </c>
      <c r="O335" s="257" t="s">
        <v>81</v>
      </c>
      <c r="P335" s="268">
        <v>220208.54774395295</v>
      </c>
      <c r="Q335" s="569"/>
      <c r="S335" s="657"/>
    </row>
    <row r="336" spans="1:19" s="656" customFormat="1" ht="30" customHeight="1" x14ac:dyDescent="0.2">
      <c r="A336" s="567"/>
      <c r="B336" s="235"/>
      <c r="C336" s="83" t="s">
        <v>1769</v>
      </c>
      <c r="D336" s="83" t="s">
        <v>1310</v>
      </c>
      <c r="E336" s="83"/>
      <c r="F336" s="235" t="s">
        <v>2026</v>
      </c>
      <c r="G336" s="235"/>
      <c r="H336" s="235"/>
      <c r="I336" s="235"/>
      <c r="J336" s="235"/>
      <c r="K336" s="235"/>
      <c r="L336" s="235"/>
      <c r="M336" s="88">
        <v>6</v>
      </c>
      <c r="N336" s="257">
        <v>2019</v>
      </c>
      <c r="O336" s="257" t="s">
        <v>81</v>
      </c>
      <c r="P336" s="268">
        <v>242654.04710077459</v>
      </c>
      <c r="Q336" s="569"/>
      <c r="S336" s="657"/>
    </row>
    <row r="337" spans="1:19" s="656" customFormat="1" ht="30" customHeight="1" x14ac:dyDescent="0.2">
      <c r="A337" s="567"/>
      <c r="B337" s="235"/>
      <c r="C337" s="83" t="s">
        <v>1769</v>
      </c>
      <c r="D337" s="83" t="s">
        <v>1310</v>
      </c>
      <c r="E337" s="83"/>
      <c r="F337" s="235" t="s">
        <v>2027</v>
      </c>
      <c r="G337" s="235"/>
      <c r="H337" s="235"/>
      <c r="I337" s="235"/>
      <c r="J337" s="235"/>
      <c r="K337" s="235"/>
      <c r="L337" s="235"/>
      <c r="M337" s="88">
        <v>6</v>
      </c>
      <c r="N337" s="257">
        <v>2019</v>
      </c>
      <c r="O337" s="257" t="s">
        <v>81</v>
      </c>
      <c r="P337" s="268">
        <v>242654.04710077459</v>
      </c>
      <c r="Q337" s="569"/>
      <c r="S337" s="657"/>
    </row>
    <row r="338" spans="1:19" s="656" customFormat="1" ht="30" customHeight="1" x14ac:dyDescent="0.2">
      <c r="A338" s="567"/>
      <c r="B338" s="235"/>
      <c r="C338" s="83" t="s">
        <v>1769</v>
      </c>
      <c r="D338" s="83" t="s">
        <v>1310</v>
      </c>
      <c r="E338" s="83"/>
      <c r="F338" s="235" t="s">
        <v>2028</v>
      </c>
      <c r="G338" s="235"/>
      <c r="H338" s="235"/>
      <c r="I338" s="235"/>
      <c r="J338" s="235"/>
      <c r="K338" s="235"/>
      <c r="L338" s="235"/>
      <c r="M338" s="88">
        <v>6</v>
      </c>
      <c r="N338" s="257">
        <v>2019</v>
      </c>
      <c r="O338" s="257" t="s">
        <v>81</v>
      </c>
      <c r="P338" s="268">
        <v>242654.04710077459</v>
      </c>
      <c r="Q338" s="569"/>
      <c r="S338" s="657"/>
    </row>
    <row r="339" spans="1:19" s="656" customFormat="1" ht="30" customHeight="1" x14ac:dyDescent="0.2">
      <c r="A339" s="567"/>
      <c r="B339" s="235"/>
      <c r="C339" s="83" t="s">
        <v>1769</v>
      </c>
      <c r="D339" s="83" t="s">
        <v>1310</v>
      </c>
      <c r="E339" s="83"/>
      <c r="F339" s="235" t="s">
        <v>2029</v>
      </c>
      <c r="G339" s="235"/>
      <c r="H339" s="235"/>
      <c r="I339" s="235"/>
      <c r="J339" s="235"/>
      <c r="K339" s="235"/>
      <c r="L339" s="235"/>
      <c r="M339" s="88">
        <v>6</v>
      </c>
      <c r="N339" s="257">
        <v>2019</v>
      </c>
      <c r="O339" s="257" t="s">
        <v>81</v>
      </c>
      <c r="P339" s="268">
        <v>242654.04710077459</v>
      </c>
      <c r="Q339" s="569"/>
      <c r="S339" s="657"/>
    </row>
    <row r="340" spans="1:19" s="656" customFormat="1" ht="30" customHeight="1" x14ac:dyDescent="0.2">
      <c r="A340" s="567"/>
      <c r="B340" s="235"/>
      <c r="C340" s="83" t="s">
        <v>2227</v>
      </c>
      <c r="D340" s="83" t="s">
        <v>2228</v>
      </c>
      <c r="E340" s="83"/>
      <c r="F340" s="235" t="s">
        <v>2030</v>
      </c>
      <c r="G340" s="235"/>
      <c r="H340" s="235"/>
      <c r="I340" s="235"/>
      <c r="J340" s="235"/>
      <c r="K340" s="235"/>
      <c r="L340" s="235"/>
      <c r="M340" s="88">
        <v>6</v>
      </c>
      <c r="N340" s="257">
        <v>2019</v>
      </c>
      <c r="O340" s="257" t="s">
        <v>81</v>
      </c>
      <c r="P340" s="268">
        <v>356701.44923813868</v>
      </c>
      <c r="Q340" s="569"/>
      <c r="S340" s="657"/>
    </row>
    <row r="341" spans="1:19" s="656" customFormat="1" ht="30" customHeight="1" x14ac:dyDescent="0.2">
      <c r="A341" s="567"/>
      <c r="B341" s="235"/>
      <c r="C341" s="83" t="s">
        <v>2227</v>
      </c>
      <c r="D341" s="83" t="s">
        <v>2228</v>
      </c>
      <c r="E341" s="83"/>
      <c r="F341" s="235" t="s">
        <v>2031</v>
      </c>
      <c r="G341" s="235"/>
      <c r="H341" s="235"/>
      <c r="I341" s="235"/>
      <c r="J341" s="235"/>
      <c r="K341" s="235"/>
      <c r="L341" s="235"/>
      <c r="M341" s="88">
        <v>6</v>
      </c>
      <c r="N341" s="257">
        <v>2019</v>
      </c>
      <c r="O341" s="257" t="s">
        <v>81</v>
      </c>
      <c r="P341" s="268">
        <v>421611.40683759586</v>
      </c>
      <c r="Q341" s="569"/>
      <c r="S341" s="657"/>
    </row>
    <row r="342" spans="1:19" s="656" customFormat="1" ht="30" customHeight="1" x14ac:dyDescent="0.2">
      <c r="A342" s="567"/>
      <c r="B342" s="235"/>
      <c r="C342" s="83" t="s">
        <v>2227</v>
      </c>
      <c r="D342" s="83" t="s">
        <v>2228</v>
      </c>
      <c r="E342" s="83"/>
      <c r="F342" s="235" t="s">
        <v>2032</v>
      </c>
      <c r="G342" s="235"/>
      <c r="H342" s="235"/>
      <c r="I342" s="235"/>
      <c r="J342" s="235"/>
      <c r="K342" s="235"/>
      <c r="L342" s="235"/>
      <c r="M342" s="88">
        <v>6</v>
      </c>
      <c r="N342" s="257">
        <v>2019</v>
      </c>
      <c r="O342" s="257" t="s">
        <v>81</v>
      </c>
      <c r="P342" s="268">
        <v>320303.34217302245</v>
      </c>
      <c r="Q342" s="569"/>
      <c r="S342" s="657"/>
    </row>
    <row r="343" spans="1:19" s="656" customFormat="1" ht="30" customHeight="1" x14ac:dyDescent="0.2">
      <c r="A343" s="567"/>
      <c r="B343" s="235"/>
      <c r="C343" s="83" t="s">
        <v>2227</v>
      </c>
      <c r="D343" s="83" t="s">
        <v>2228</v>
      </c>
      <c r="E343" s="83"/>
      <c r="F343" s="235" t="s">
        <v>2033</v>
      </c>
      <c r="G343" s="235"/>
      <c r="H343" s="235"/>
      <c r="I343" s="235"/>
      <c r="J343" s="235"/>
      <c r="K343" s="235"/>
      <c r="L343" s="235"/>
      <c r="M343" s="88">
        <v>6</v>
      </c>
      <c r="N343" s="257">
        <v>2019</v>
      </c>
      <c r="O343" s="257" t="s">
        <v>81</v>
      </c>
      <c r="P343" s="268">
        <v>181990.53532558095</v>
      </c>
      <c r="Q343" s="569"/>
      <c r="S343" s="657"/>
    </row>
    <row r="344" spans="1:19" s="656" customFormat="1" ht="30" customHeight="1" x14ac:dyDescent="0.2">
      <c r="A344" s="567"/>
      <c r="B344" s="235"/>
      <c r="C344" s="83" t="s">
        <v>2227</v>
      </c>
      <c r="D344" s="83" t="s">
        <v>2228</v>
      </c>
      <c r="E344" s="83"/>
      <c r="F344" s="235" t="s">
        <v>2034</v>
      </c>
      <c r="G344" s="235"/>
      <c r="H344" s="235"/>
      <c r="I344" s="235"/>
      <c r="J344" s="235"/>
      <c r="K344" s="235"/>
      <c r="L344" s="235"/>
      <c r="M344" s="88">
        <v>6</v>
      </c>
      <c r="N344" s="257">
        <v>2019</v>
      </c>
      <c r="O344" s="257" t="s">
        <v>81</v>
      </c>
      <c r="P344" s="268">
        <v>181990.53532558095</v>
      </c>
      <c r="Q344" s="569"/>
      <c r="S344" s="657"/>
    </row>
    <row r="345" spans="1:19" s="656" customFormat="1" ht="30" customHeight="1" x14ac:dyDescent="0.2">
      <c r="A345" s="567"/>
      <c r="B345" s="235"/>
      <c r="C345" s="83" t="s">
        <v>2227</v>
      </c>
      <c r="D345" s="83" t="s">
        <v>2228</v>
      </c>
      <c r="E345" s="83"/>
      <c r="F345" s="235" t="s">
        <v>2035</v>
      </c>
      <c r="G345" s="235"/>
      <c r="H345" s="235"/>
      <c r="I345" s="235"/>
      <c r="J345" s="235"/>
      <c r="K345" s="235"/>
      <c r="L345" s="235"/>
      <c r="M345" s="88">
        <v>6</v>
      </c>
      <c r="N345" s="257">
        <v>2019</v>
      </c>
      <c r="O345" s="257" t="s">
        <v>81</v>
      </c>
      <c r="P345" s="268">
        <v>273592.43810612336</v>
      </c>
      <c r="Q345" s="569"/>
      <c r="S345" s="657"/>
    </row>
    <row r="346" spans="1:19" s="656" customFormat="1" ht="30" customHeight="1" x14ac:dyDescent="0.2">
      <c r="A346" s="567"/>
      <c r="B346" s="235"/>
      <c r="C346" s="83" t="s">
        <v>2227</v>
      </c>
      <c r="D346" s="83" t="s">
        <v>2228</v>
      </c>
      <c r="E346" s="83"/>
      <c r="F346" s="235" t="s">
        <v>2036</v>
      </c>
      <c r="G346" s="235"/>
      <c r="H346" s="235"/>
      <c r="I346" s="235"/>
      <c r="J346" s="235"/>
      <c r="K346" s="235"/>
      <c r="L346" s="235"/>
      <c r="M346" s="88">
        <v>6</v>
      </c>
      <c r="N346" s="257">
        <v>2019</v>
      </c>
      <c r="O346" s="257" t="s">
        <v>81</v>
      </c>
      <c r="P346" s="268">
        <v>198369.68350488323</v>
      </c>
      <c r="Q346" s="569"/>
      <c r="S346" s="657"/>
    </row>
    <row r="347" spans="1:19" s="656" customFormat="1" ht="30" customHeight="1" x14ac:dyDescent="0.2">
      <c r="A347" s="567"/>
      <c r="B347" s="235"/>
      <c r="C347" s="83" t="s">
        <v>2227</v>
      </c>
      <c r="D347" s="83" t="s">
        <v>2228</v>
      </c>
      <c r="E347" s="83"/>
      <c r="F347" s="235" t="s">
        <v>2037</v>
      </c>
      <c r="G347" s="235"/>
      <c r="H347" s="235"/>
      <c r="I347" s="235"/>
      <c r="J347" s="235"/>
      <c r="K347" s="235"/>
      <c r="L347" s="235"/>
      <c r="M347" s="88">
        <v>6</v>
      </c>
      <c r="N347" s="257">
        <v>2019</v>
      </c>
      <c r="O347" s="257" t="s">
        <v>81</v>
      </c>
      <c r="P347" s="268">
        <v>181990.53532558095</v>
      </c>
      <c r="Q347" s="569"/>
      <c r="S347" s="657"/>
    </row>
    <row r="348" spans="1:19" s="656" customFormat="1" ht="30" customHeight="1" x14ac:dyDescent="0.2">
      <c r="A348" s="567"/>
      <c r="B348" s="235"/>
      <c r="C348" s="83" t="s">
        <v>2227</v>
      </c>
      <c r="D348" s="83" t="s">
        <v>2228</v>
      </c>
      <c r="E348" s="83"/>
      <c r="F348" s="235" t="s">
        <v>2038</v>
      </c>
      <c r="G348" s="235"/>
      <c r="H348" s="235"/>
      <c r="I348" s="235"/>
      <c r="J348" s="235"/>
      <c r="K348" s="235"/>
      <c r="L348" s="235"/>
      <c r="M348" s="88">
        <v>6</v>
      </c>
      <c r="N348" s="257">
        <v>2019</v>
      </c>
      <c r="O348" s="257" t="s">
        <v>81</v>
      </c>
      <c r="P348" s="268">
        <v>182597.17044333287</v>
      </c>
      <c r="Q348" s="569"/>
      <c r="S348" s="657"/>
    </row>
    <row r="349" spans="1:19" s="656" customFormat="1" ht="30" customHeight="1" x14ac:dyDescent="0.2">
      <c r="A349" s="567"/>
      <c r="B349" s="235"/>
      <c r="C349" s="83" t="s">
        <v>2227</v>
      </c>
      <c r="D349" s="83" t="s">
        <v>2228</v>
      </c>
      <c r="E349" s="83"/>
      <c r="F349" s="235" t="s">
        <v>2039</v>
      </c>
      <c r="G349" s="235"/>
      <c r="H349" s="235"/>
      <c r="I349" s="235"/>
      <c r="J349" s="235"/>
      <c r="K349" s="235"/>
      <c r="L349" s="235"/>
      <c r="M349" s="88">
        <v>6</v>
      </c>
      <c r="N349" s="257">
        <v>2019</v>
      </c>
      <c r="O349" s="257" t="s">
        <v>81</v>
      </c>
      <c r="P349" s="268">
        <v>419488.18392546411</v>
      </c>
      <c r="Q349" s="569"/>
      <c r="S349" s="657"/>
    </row>
    <row r="350" spans="1:19" s="656" customFormat="1" ht="30" customHeight="1" x14ac:dyDescent="0.2">
      <c r="A350" s="567"/>
      <c r="B350" s="235"/>
      <c r="C350" s="83" t="s">
        <v>2227</v>
      </c>
      <c r="D350" s="83" t="s">
        <v>2228</v>
      </c>
      <c r="E350" s="83"/>
      <c r="F350" s="235" t="s">
        <v>2040</v>
      </c>
      <c r="G350" s="235"/>
      <c r="H350" s="235"/>
      <c r="I350" s="235"/>
      <c r="J350" s="235"/>
      <c r="K350" s="235"/>
      <c r="L350" s="235"/>
      <c r="M350" s="88">
        <v>6</v>
      </c>
      <c r="N350" s="257">
        <v>2019</v>
      </c>
      <c r="O350" s="257" t="s">
        <v>81</v>
      </c>
      <c r="P350" s="268">
        <v>529592.45779744058</v>
      </c>
      <c r="Q350" s="569"/>
      <c r="S350" s="657"/>
    </row>
    <row r="351" spans="1:19" s="656" customFormat="1" ht="30" customHeight="1" x14ac:dyDescent="0.2">
      <c r="A351" s="567"/>
      <c r="B351" s="235"/>
      <c r="C351" s="83" t="s">
        <v>2227</v>
      </c>
      <c r="D351" s="83" t="s">
        <v>2228</v>
      </c>
      <c r="E351" s="83"/>
      <c r="F351" s="235" t="s">
        <v>2041</v>
      </c>
      <c r="G351" s="235"/>
      <c r="H351" s="235"/>
      <c r="I351" s="235"/>
      <c r="J351" s="235"/>
      <c r="K351" s="235"/>
      <c r="L351" s="235"/>
      <c r="M351" s="88">
        <v>6</v>
      </c>
      <c r="N351" s="257">
        <v>2019</v>
      </c>
      <c r="O351" s="257" t="s">
        <v>81</v>
      </c>
      <c r="P351" s="268">
        <v>157118.49549775154</v>
      </c>
      <c r="Q351" s="569"/>
      <c r="S351" s="657"/>
    </row>
    <row r="352" spans="1:19" s="656" customFormat="1" ht="30" customHeight="1" x14ac:dyDescent="0.2">
      <c r="A352" s="567"/>
      <c r="B352" s="235"/>
      <c r="C352" s="83" t="s">
        <v>2227</v>
      </c>
      <c r="D352" s="83" t="s">
        <v>2228</v>
      </c>
      <c r="E352" s="83"/>
      <c r="F352" s="235" t="s">
        <v>2042</v>
      </c>
      <c r="G352" s="235"/>
      <c r="H352" s="235"/>
      <c r="I352" s="235"/>
      <c r="J352" s="235"/>
      <c r="K352" s="235"/>
      <c r="L352" s="235"/>
      <c r="M352" s="88">
        <v>6</v>
      </c>
      <c r="N352" s="257">
        <v>2019</v>
      </c>
      <c r="O352" s="257" t="s">
        <v>81</v>
      </c>
      <c r="P352" s="268">
        <v>582369.71304185898</v>
      </c>
      <c r="Q352" s="569"/>
      <c r="S352" s="657"/>
    </row>
    <row r="353" spans="1:19" s="656" customFormat="1" ht="30" customHeight="1" x14ac:dyDescent="0.2">
      <c r="A353" s="567"/>
      <c r="B353" s="235"/>
      <c r="C353" s="83" t="s">
        <v>2227</v>
      </c>
      <c r="D353" s="83" t="s">
        <v>2228</v>
      </c>
      <c r="E353" s="83"/>
      <c r="F353" s="235" t="s">
        <v>2043</v>
      </c>
      <c r="G353" s="235"/>
      <c r="H353" s="235"/>
      <c r="I353" s="235"/>
      <c r="J353" s="235"/>
      <c r="K353" s="235"/>
      <c r="L353" s="235"/>
      <c r="M353" s="88">
        <v>6</v>
      </c>
      <c r="N353" s="257">
        <v>2019</v>
      </c>
      <c r="O353" s="257" t="s">
        <v>81</v>
      </c>
      <c r="P353" s="268">
        <v>250540.30363154976</v>
      </c>
      <c r="Q353" s="569"/>
      <c r="S353" s="657"/>
    </row>
    <row r="354" spans="1:19" s="656" customFormat="1" ht="30" customHeight="1" x14ac:dyDescent="0.2">
      <c r="A354" s="567"/>
      <c r="B354" s="235"/>
      <c r="C354" s="83" t="s">
        <v>2227</v>
      </c>
      <c r="D354" s="83" t="s">
        <v>2228</v>
      </c>
      <c r="E354" s="83"/>
      <c r="F354" s="235" t="s">
        <v>2044</v>
      </c>
      <c r="G354" s="235"/>
      <c r="H354" s="235"/>
      <c r="I354" s="235"/>
      <c r="J354" s="235"/>
      <c r="K354" s="235"/>
      <c r="L354" s="235"/>
      <c r="M354" s="88">
        <v>6</v>
      </c>
      <c r="N354" s="257">
        <v>2019</v>
      </c>
      <c r="O354" s="257" t="s">
        <v>81</v>
      </c>
      <c r="P354" s="268">
        <v>273592.43810612336</v>
      </c>
      <c r="Q354" s="569"/>
      <c r="S354" s="657"/>
    </row>
    <row r="355" spans="1:19" s="656" customFormat="1" ht="30" customHeight="1" x14ac:dyDescent="0.2">
      <c r="A355" s="567"/>
      <c r="B355" s="235"/>
      <c r="C355" s="83" t="s">
        <v>2227</v>
      </c>
      <c r="D355" s="83" t="s">
        <v>2228</v>
      </c>
      <c r="E355" s="83"/>
      <c r="F355" s="235" t="s">
        <v>2045</v>
      </c>
      <c r="G355" s="235"/>
      <c r="H355" s="235"/>
      <c r="I355" s="235"/>
      <c r="J355" s="235"/>
      <c r="K355" s="235"/>
      <c r="L355" s="235"/>
      <c r="M355" s="88">
        <v>6</v>
      </c>
      <c r="N355" s="257">
        <v>2019</v>
      </c>
      <c r="O355" s="257" t="s">
        <v>81</v>
      </c>
      <c r="P355" s="268">
        <v>250540.30363154976</v>
      </c>
      <c r="Q355" s="569"/>
      <c r="S355" s="657"/>
    </row>
    <row r="356" spans="1:19" s="656" customFormat="1" ht="30" customHeight="1" x14ac:dyDescent="0.2">
      <c r="A356" s="567"/>
      <c r="B356" s="235"/>
      <c r="C356" s="83" t="s">
        <v>2227</v>
      </c>
      <c r="D356" s="83" t="s">
        <v>2228</v>
      </c>
      <c r="E356" s="83"/>
      <c r="F356" s="235" t="s">
        <v>2046</v>
      </c>
      <c r="G356" s="235"/>
      <c r="H356" s="235"/>
      <c r="I356" s="235"/>
      <c r="J356" s="235"/>
      <c r="K356" s="235"/>
      <c r="L356" s="235"/>
      <c r="M356" s="88">
        <v>6</v>
      </c>
      <c r="N356" s="257">
        <v>2019</v>
      </c>
      <c r="O356" s="257" t="s">
        <v>81</v>
      </c>
      <c r="P356" s="268">
        <v>250540.30363154976</v>
      </c>
      <c r="Q356" s="569"/>
      <c r="S356" s="657"/>
    </row>
    <row r="357" spans="1:19" s="656" customFormat="1" ht="30" customHeight="1" x14ac:dyDescent="0.2">
      <c r="A357" s="567"/>
      <c r="B357" s="235"/>
      <c r="C357" s="83" t="s">
        <v>2227</v>
      </c>
      <c r="D357" s="83" t="s">
        <v>2228</v>
      </c>
      <c r="E357" s="83"/>
      <c r="F357" s="235" t="s">
        <v>2047</v>
      </c>
      <c r="G357" s="235"/>
      <c r="H357" s="235"/>
      <c r="I357" s="235"/>
      <c r="J357" s="235"/>
      <c r="K357" s="235"/>
      <c r="L357" s="235"/>
      <c r="M357" s="88">
        <v>6</v>
      </c>
      <c r="N357" s="257">
        <v>2019</v>
      </c>
      <c r="O357" s="257" t="s">
        <v>81</v>
      </c>
      <c r="P357" s="268">
        <v>217175.37215519327</v>
      </c>
      <c r="Q357" s="569"/>
      <c r="S357" s="657"/>
    </row>
    <row r="358" spans="1:19" s="656" customFormat="1" ht="30" customHeight="1" x14ac:dyDescent="0.2">
      <c r="A358" s="567"/>
      <c r="B358" s="235"/>
      <c r="C358" s="83" t="s">
        <v>2227</v>
      </c>
      <c r="D358" s="83" t="s">
        <v>2228</v>
      </c>
      <c r="E358" s="83"/>
      <c r="F358" s="235" t="s">
        <v>2048</v>
      </c>
      <c r="G358" s="235"/>
      <c r="H358" s="235"/>
      <c r="I358" s="235"/>
      <c r="J358" s="235"/>
      <c r="K358" s="235"/>
      <c r="L358" s="235"/>
      <c r="M358" s="88">
        <v>6</v>
      </c>
      <c r="N358" s="257">
        <v>2019</v>
      </c>
      <c r="O358" s="257" t="s">
        <v>81</v>
      </c>
      <c r="P358" s="268">
        <v>181990.53532558095</v>
      </c>
      <c r="Q358" s="569"/>
      <c r="S358" s="657"/>
    </row>
    <row r="359" spans="1:19" s="656" customFormat="1" ht="30" customHeight="1" x14ac:dyDescent="0.2">
      <c r="A359" s="567"/>
      <c r="B359" s="235"/>
      <c r="C359" s="83" t="s">
        <v>2227</v>
      </c>
      <c r="D359" s="83" t="s">
        <v>2228</v>
      </c>
      <c r="E359" s="83"/>
      <c r="F359" s="235" t="s">
        <v>2049</v>
      </c>
      <c r="G359" s="235"/>
      <c r="H359" s="235"/>
      <c r="I359" s="235"/>
      <c r="J359" s="235"/>
      <c r="K359" s="235"/>
      <c r="L359" s="235"/>
      <c r="M359" s="88">
        <v>6</v>
      </c>
      <c r="N359" s="257">
        <v>2019</v>
      </c>
      <c r="O359" s="257" t="s">
        <v>81</v>
      </c>
      <c r="P359" s="268">
        <v>240227.50662976684</v>
      </c>
      <c r="Q359" s="569"/>
      <c r="S359" s="657"/>
    </row>
    <row r="360" spans="1:19" s="656" customFormat="1" ht="30" customHeight="1" x14ac:dyDescent="0.2">
      <c r="A360" s="567"/>
      <c r="B360" s="235"/>
      <c r="C360" s="83" t="s">
        <v>2227</v>
      </c>
      <c r="D360" s="83" t="s">
        <v>2228</v>
      </c>
      <c r="E360" s="83"/>
      <c r="F360" s="235" t="s">
        <v>2050</v>
      </c>
      <c r="G360" s="235"/>
      <c r="H360" s="235"/>
      <c r="I360" s="235"/>
      <c r="J360" s="235"/>
      <c r="K360" s="235"/>
      <c r="L360" s="235"/>
      <c r="M360" s="88">
        <v>6</v>
      </c>
      <c r="N360" s="257">
        <v>2019</v>
      </c>
      <c r="O360" s="257" t="s">
        <v>81</v>
      </c>
      <c r="P360" s="268">
        <v>372473.96229968901</v>
      </c>
      <c r="Q360" s="569"/>
      <c r="S360" s="657"/>
    </row>
    <row r="361" spans="1:19" s="656" customFormat="1" ht="30" customHeight="1" x14ac:dyDescent="0.2">
      <c r="A361" s="567"/>
      <c r="B361" s="235"/>
      <c r="C361" s="83" t="s">
        <v>2227</v>
      </c>
      <c r="D361" s="83" t="s">
        <v>2228</v>
      </c>
      <c r="E361" s="83"/>
      <c r="F361" s="235" t="s">
        <v>2051</v>
      </c>
      <c r="G361" s="235"/>
      <c r="H361" s="235"/>
      <c r="I361" s="235"/>
      <c r="J361" s="235"/>
      <c r="K361" s="235"/>
      <c r="L361" s="235"/>
      <c r="M361" s="88">
        <v>6</v>
      </c>
      <c r="N361" s="257">
        <v>2019</v>
      </c>
      <c r="O361" s="257" t="s">
        <v>81</v>
      </c>
      <c r="P361" s="268">
        <v>203829.39956465067</v>
      </c>
      <c r="Q361" s="569"/>
      <c r="S361" s="657"/>
    </row>
    <row r="362" spans="1:19" s="656" customFormat="1" ht="30" customHeight="1" x14ac:dyDescent="0.2">
      <c r="A362" s="567"/>
      <c r="B362" s="235"/>
      <c r="C362" s="83" t="s">
        <v>2227</v>
      </c>
      <c r="D362" s="83" t="s">
        <v>2228</v>
      </c>
      <c r="E362" s="83"/>
      <c r="F362" s="235" t="s">
        <v>2052</v>
      </c>
      <c r="G362" s="235"/>
      <c r="H362" s="235"/>
      <c r="I362" s="235"/>
      <c r="J362" s="235"/>
      <c r="K362" s="235"/>
      <c r="L362" s="235"/>
      <c r="M362" s="88">
        <v>6</v>
      </c>
      <c r="N362" s="257">
        <v>2019</v>
      </c>
      <c r="O362" s="257" t="s">
        <v>81</v>
      </c>
      <c r="P362" s="268">
        <v>203829.39956465067</v>
      </c>
      <c r="Q362" s="569"/>
      <c r="S362" s="657"/>
    </row>
    <row r="363" spans="1:19" s="656" customFormat="1" ht="30" customHeight="1" x14ac:dyDescent="0.2">
      <c r="A363" s="567"/>
      <c r="B363" s="235"/>
      <c r="C363" s="83" t="s">
        <v>2227</v>
      </c>
      <c r="D363" s="83" t="s">
        <v>2228</v>
      </c>
      <c r="E363" s="83"/>
      <c r="F363" s="235" t="s">
        <v>2053</v>
      </c>
      <c r="G363" s="235"/>
      <c r="H363" s="235"/>
      <c r="I363" s="235"/>
      <c r="J363" s="235"/>
      <c r="K363" s="235"/>
      <c r="L363" s="235"/>
      <c r="M363" s="88">
        <v>6</v>
      </c>
      <c r="N363" s="257">
        <v>2019</v>
      </c>
      <c r="O363" s="257" t="s">
        <v>81</v>
      </c>
      <c r="P363" s="268">
        <v>316056.89634875889</v>
      </c>
      <c r="Q363" s="569"/>
      <c r="S363" s="657"/>
    </row>
    <row r="364" spans="1:19" s="656" customFormat="1" ht="30" customHeight="1" x14ac:dyDescent="0.2">
      <c r="A364" s="567"/>
      <c r="B364" s="235"/>
      <c r="C364" s="83" t="s">
        <v>2227</v>
      </c>
      <c r="D364" s="83" t="s">
        <v>2228</v>
      </c>
      <c r="E364" s="83"/>
      <c r="F364" s="235" t="s">
        <v>2054</v>
      </c>
      <c r="G364" s="235"/>
      <c r="H364" s="235"/>
      <c r="I364" s="235"/>
      <c r="J364" s="235"/>
      <c r="K364" s="235"/>
      <c r="L364" s="235"/>
      <c r="M364" s="88">
        <v>6</v>
      </c>
      <c r="N364" s="257">
        <v>2019</v>
      </c>
      <c r="O364" s="257" t="s">
        <v>81</v>
      </c>
      <c r="P364" s="268">
        <v>198369.68350488323</v>
      </c>
      <c r="Q364" s="569"/>
      <c r="S364" s="657"/>
    </row>
    <row r="365" spans="1:19" s="656" customFormat="1" ht="30" customHeight="1" x14ac:dyDescent="0.2">
      <c r="A365" s="567"/>
      <c r="B365" s="235"/>
      <c r="C365" s="83" t="s">
        <v>2227</v>
      </c>
      <c r="D365" s="83" t="s">
        <v>2228</v>
      </c>
      <c r="E365" s="83"/>
      <c r="F365" s="235" t="s">
        <v>2055</v>
      </c>
      <c r="G365" s="235"/>
      <c r="H365" s="235"/>
      <c r="I365" s="235"/>
      <c r="J365" s="235"/>
      <c r="K365" s="235"/>
      <c r="L365" s="235"/>
      <c r="M365" s="88">
        <v>6</v>
      </c>
      <c r="N365" s="257">
        <v>2019</v>
      </c>
      <c r="O365" s="257" t="s">
        <v>81</v>
      </c>
      <c r="P365" s="268">
        <v>198369.68350488323</v>
      </c>
      <c r="Q365" s="569"/>
      <c r="S365" s="657"/>
    </row>
    <row r="366" spans="1:19" s="656" customFormat="1" ht="30" customHeight="1" x14ac:dyDescent="0.2">
      <c r="A366" s="567"/>
      <c r="B366" s="235"/>
      <c r="C366" s="83" t="s">
        <v>2227</v>
      </c>
      <c r="D366" s="83" t="s">
        <v>2228</v>
      </c>
      <c r="E366" s="83"/>
      <c r="F366" s="235" t="s">
        <v>2056</v>
      </c>
      <c r="G366" s="235"/>
      <c r="H366" s="235"/>
      <c r="I366" s="235"/>
      <c r="J366" s="235"/>
      <c r="K366" s="235"/>
      <c r="L366" s="235"/>
      <c r="M366" s="88">
        <v>6</v>
      </c>
      <c r="N366" s="257">
        <v>2019</v>
      </c>
      <c r="O366" s="257" t="s">
        <v>81</v>
      </c>
      <c r="P366" s="268">
        <v>242654.04710077459</v>
      </c>
      <c r="Q366" s="569"/>
      <c r="S366" s="657"/>
    </row>
    <row r="367" spans="1:19" s="656" customFormat="1" ht="30" customHeight="1" x14ac:dyDescent="0.2">
      <c r="A367" s="567"/>
      <c r="B367" s="235"/>
      <c r="C367" s="83" t="s">
        <v>2227</v>
      </c>
      <c r="D367" s="83" t="s">
        <v>2228</v>
      </c>
      <c r="E367" s="83"/>
      <c r="F367" s="235" t="s">
        <v>2057</v>
      </c>
      <c r="G367" s="235"/>
      <c r="H367" s="235"/>
      <c r="I367" s="235"/>
      <c r="J367" s="235"/>
      <c r="K367" s="235"/>
      <c r="L367" s="235"/>
      <c r="M367" s="88">
        <v>6</v>
      </c>
      <c r="N367" s="257">
        <v>2019</v>
      </c>
      <c r="O367" s="257" t="s">
        <v>81</v>
      </c>
      <c r="P367" s="268">
        <v>169251.19785279027</v>
      </c>
      <c r="Q367" s="569"/>
      <c r="S367" s="657"/>
    </row>
    <row r="368" spans="1:19" s="656" customFormat="1" ht="30" customHeight="1" x14ac:dyDescent="0.2">
      <c r="A368" s="567"/>
      <c r="B368" s="235"/>
      <c r="C368" s="83" t="s">
        <v>2227</v>
      </c>
      <c r="D368" s="83" t="s">
        <v>2228</v>
      </c>
      <c r="E368" s="83"/>
      <c r="F368" s="235" t="s">
        <v>2058</v>
      </c>
      <c r="G368" s="235"/>
      <c r="H368" s="235"/>
      <c r="I368" s="235"/>
      <c r="J368" s="235"/>
      <c r="K368" s="235"/>
      <c r="L368" s="235"/>
      <c r="M368" s="88">
        <v>6</v>
      </c>
      <c r="N368" s="257">
        <v>2019</v>
      </c>
      <c r="O368" s="257" t="s">
        <v>81</v>
      </c>
      <c r="P368" s="268">
        <v>174710.91391255771</v>
      </c>
      <c r="Q368" s="569"/>
      <c r="S368" s="657"/>
    </row>
    <row r="369" spans="1:19" s="656" customFormat="1" ht="30" customHeight="1" x14ac:dyDescent="0.2">
      <c r="A369" s="567"/>
      <c r="B369" s="235"/>
      <c r="C369" s="83" t="s">
        <v>2227</v>
      </c>
      <c r="D369" s="83" t="s">
        <v>2228</v>
      </c>
      <c r="E369" s="83"/>
      <c r="F369" s="235" t="s">
        <v>2059</v>
      </c>
      <c r="G369" s="235"/>
      <c r="H369" s="235"/>
      <c r="I369" s="235"/>
      <c r="J369" s="235"/>
      <c r="K369" s="235"/>
      <c r="L369" s="235"/>
      <c r="M369" s="88">
        <v>6</v>
      </c>
      <c r="N369" s="257">
        <v>2019</v>
      </c>
      <c r="O369" s="257" t="s">
        <v>81</v>
      </c>
      <c r="P369" s="268">
        <v>161971.57643976706</v>
      </c>
      <c r="Q369" s="569"/>
      <c r="S369" s="657"/>
    </row>
    <row r="370" spans="1:19" s="656" customFormat="1" ht="30" customHeight="1" x14ac:dyDescent="0.2">
      <c r="A370" s="567"/>
      <c r="B370" s="235"/>
      <c r="C370" s="83" t="s">
        <v>2227</v>
      </c>
      <c r="D370" s="83" t="s">
        <v>2228</v>
      </c>
      <c r="E370" s="83"/>
      <c r="F370" s="235" t="s">
        <v>2060</v>
      </c>
      <c r="G370" s="235"/>
      <c r="H370" s="235"/>
      <c r="I370" s="235"/>
      <c r="J370" s="235"/>
      <c r="K370" s="235"/>
      <c r="L370" s="235"/>
      <c r="M370" s="88">
        <v>6</v>
      </c>
      <c r="N370" s="257">
        <v>2019</v>
      </c>
      <c r="O370" s="257" t="s">
        <v>81</v>
      </c>
      <c r="P370" s="268">
        <v>169251.19785279027</v>
      </c>
      <c r="Q370" s="569"/>
      <c r="S370" s="657"/>
    </row>
    <row r="371" spans="1:19" s="656" customFormat="1" ht="30" customHeight="1" x14ac:dyDescent="0.2">
      <c r="A371" s="567"/>
      <c r="B371" s="235"/>
      <c r="C371" s="83" t="s">
        <v>2227</v>
      </c>
      <c r="D371" s="83" t="s">
        <v>2228</v>
      </c>
      <c r="E371" s="83"/>
      <c r="F371" s="235" t="s">
        <v>2061</v>
      </c>
      <c r="G371" s="235"/>
      <c r="H371" s="235"/>
      <c r="I371" s="235"/>
      <c r="J371" s="235"/>
      <c r="K371" s="235"/>
      <c r="L371" s="235"/>
      <c r="M371" s="88">
        <v>6</v>
      </c>
      <c r="N371" s="257">
        <v>2019</v>
      </c>
      <c r="O371" s="257" t="s">
        <v>81</v>
      </c>
      <c r="P371" s="268">
        <v>163184.84667527091</v>
      </c>
      <c r="Q371" s="569"/>
      <c r="S371" s="657"/>
    </row>
    <row r="372" spans="1:19" s="656" customFormat="1" ht="30" customHeight="1" x14ac:dyDescent="0.2">
      <c r="A372" s="567"/>
      <c r="B372" s="235"/>
      <c r="C372" s="83" t="s">
        <v>2227</v>
      </c>
      <c r="D372" s="83" t="s">
        <v>2228</v>
      </c>
      <c r="E372" s="83"/>
      <c r="F372" s="235" t="s">
        <v>2062</v>
      </c>
      <c r="G372" s="235"/>
      <c r="H372" s="235"/>
      <c r="I372" s="235"/>
      <c r="J372" s="235"/>
      <c r="K372" s="235"/>
      <c r="L372" s="235"/>
      <c r="M372" s="88">
        <v>6</v>
      </c>
      <c r="N372" s="257">
        <v>2019</v>
      </c>
      <c r="O372" s="257" t="s">
        <v>81</v>
      </c>
      <c r="P372" s="268">
        <v>192303.33232736387</v>
      </c>
      <c r="Q372" s="569"/>
      <c r="S372" s="657"/>
    </row>
    <row r="373" spans="1:19" s="656" customFormat="1" ht="30" customHeight="1" x14ac:dyDescent="0.2">
      <c r="A373" s="567"/>
      <c r="B373" s="235"/>
      <c r="C373" s="83" t="s">
        <v>2227</v>
      </c>
      <c r="D373" s="83" t="s">
        <v>2228</v>
      </c>
      <c r="E373" s="83"/>
      <c r="F373" s="235" t="s">
        <v>2063</v>
      </c>
      <c r="G373" s="235"/>
      <c r="H373" s="235"/>
      <c r="I373" s="235"/>
      <c r="J373" s="235"/>
      <c r="K373" s="235"/>
      <c r="L373" s="235"/>
      <c r="M373" s="88">
        <v>6</v>
      </c>
      <c r="N373" s="257">
        <v>2019</v>
      </c>
      <c r="O373" s="257" t="s">
        <v>81</v>
      </c>
      <c r="P373" s="268">
        <v>250540.30363154976</v>
      </c>
      <c r="Q373" s="569"/>
      <c r="S373" s="657"/>
    </row>
    <row r="374" spans="1:19" s="656" customFormat="1" ht="30" customHeight="1" x14ac:dyDescent="0.2">
      <c r="A374" s="567"/>
      <c r="B374" s="235"/>
      <c r="C374" s="83" t="s">
        <v>1774</v>
      </c>
      <c r="D374" s="83" t="s">
        <v>1329</v>
      </c>
      <c r="E374" s="83"/>
      <c r="F374" s="235" t="s">
        <v>2064</v>
      </c>
      <c r="G374" s="235"/>
      <c r="H374" s="235"/>
      <c r="I374" s="235"/>
      <c r="J374" s="235"/>
      <c r="K374" s="235"/>
      <c r="L374" s="235"/>
      <c r="M374" s="88">
        <v>6</v>
      </c>
      <c r="N374" s="257">
        <v>2019</v>
      </c>
      <c r="O374" s="257" t="s">
        <v>81</v>
      </c>
      <c r="P374" s="268">
        <v>276018.97857713111</v>
      </c>
      <c r="Q374" s="569"/>
      <c r="S374" s="657"/>
    </row>
    <row r="375" spans="1:19" s="656" customFormat="1" ht="30" customHeight="1" x14ac:dyDescent="0.2">
      <c r="A375" s="567"/>
      <c r="B375" s="235"/>
      <c r="C375" s="83" t="s">
        <v>1774</v>
      </c>
      <c r="D375" s="83" t="s">
        <v>1329</v>
      </c>
      <c r="E375" s="83"/>
      <c r="F375" s="235" t="s">
        <v>2065</v>
      </c>
      <c r="G375" s="235"/>
      <c r="H375" s="235"/>
      <c r="I375" s="235"/>
      <c r="J375" s="235"/>
      <c r="K375" s="235"/>
      <c r="L375" s="235"/>
      <c r="M375" s="88">
        <v>6</v>
      </c>
      <c r="N375" s="257">
        <v>2019</v>
      </c>
      <c r="O375" s="257" t="s">
        <v>81</v>
      </c>
      <c r="P375" s="268">
        <v>303317.55887596827</v>
      </c>
      <c r="Q375" s="569"/>
      <c r="S375" s="657"/>
    </row>
    <row r="376" spans="1:19" s="656" customFormat="1" ht="30" customHeight="1" x14ac:dyDescent="0.2">
      <c r="A376" s="567"/>
      <c r="B376" s="235"/>
      <c r="C376" s="83" t="s">
        <v>1774</v>
      </c>
      <c r="D376" s="83" t="s">
        <v>1329</v>
      </c>
      <c r="E376" s="83"/>
      <c r="F376" s="235" t="s">
        <v>2066</v>
      </c>
      <c r="G376" s="235"/>
      <c r="H376" s="235"/>
      <c r="I376" s="235"/>
      <c r="J376" s="235"/>
      <c r="K376" s="235"/>
      <c r="L376" s="235"/>
      <c r="M376" s="88">
        <v>6</v>
      </c>
      <c r="N376" s="257">
        <v>2019</v>
      </c>
      <c r="O376" s="257" t="s">
        <v>81</v>
      </c>
      <c r="P376" s="268">
        <v>296037.937462945</v>
      </c>
      <c r="Q376" s="569"/>
      <c r="S376" s="657"/>
    </row>
    <row r="377" spans="1:19" s="656" customFormat="1" ht="30" customHeight="1" x14ac:dyDescent="0.2">
      <c r="A377" s="567"/>
      <c r="B377" s="235"/>
      <c r="C377" s="83" t="s">
        <v>1774</v>
      </c>
      <c r="D377" s="83" t="s">
        <v>1329</v>
      </c>
      <c r="E377" s="83"/>
      <c r="F377" s="235" t="s">
        <v>2067</v>
      </c>
      <c r="G377" s="235"/>
      <c r="H377" s="235"/>
      <c r="I377" s="235"/>
      <c r="J377" s="235"/>
      <c r="K377" s="235"/>
      <c r="L377" s="235"/>
      <c r="M377" s="88">
        <v>6</v>
      </c>
      <c r="N377" s="257">
        <v>2019</v>
      </c>
      <c r="O377" s="257" t="s">
        <v>81</v>
      </c>
      <c r="P377" s="268">
        <v>512606.67450038635</v>
      </c>
      <c r="Q377" s="569"/>
      <c r="S377" s="657"/>
    </row>
    <row r="378" spans="1:19" s="656" customFormat="1" ht="30" customHeight="1" x14ac:dyDescent="0.2">
      <c r="A378" s="567"/>
      <c r="B378" s="235"/>
      <c r="C378" s="83" t="s">
        <v>1774</v>
      </c>
      <c r="D378" s="83" t="s">
        <v>1329</v>
      </c>
      <c r="E378" s="83"/>
      <c r="F378" s="235" t="s">
        <v>2068</v>
      </c>
      <c r="G378" s="235"/>
      <c r="H378" s="235"/>
      <c r="I378" s="235"/>
      <c r="J378" s="235"/>
      <c r="K378" s="235"/>
      <c r="L378" s="235"/>
      <c r="M378" s="88">
        <v>6</v>
      </c>
      <c r="N378" s="257">
        <v>2019</v>
      </c>
      <c r="O378" s="257" t="s">
        <v>81</v>
      </c>
      <c r="P378" s="268">
        <v>424644.58242635557</v>
      </c>
      <c r="Q378" s="569"/>
      <c r="S378" s="657"/>
    </row>
    <row r="379" spans="1:19" s="656" customFormat="1" ht="30" customHeight="1" x14ac:dyDescent="0.2">
      <c r="A379" s="567"/>
      <c r="B379" s="235"/>
      <c r="C379" s="83" t="s">
        <v>1774</v>
      </c>
      <c r="D379" s="83" t="s">
        <v>1329</v>
      </c>
      <c r="E379" s="83"/>
      <c r="F379" s="235" t="s">
        <v>2070</v>
      </c>
      <c r="G379" s="235"/>
      <c r="H379" s="235"/>
      <c r="I379" s="235"/>
      <c r="J379" s="235"/>
      <c r="K379" s="235"/>
      <c r="L379" s="235"/>
      <c r="M379" s="88">
        <v>6</v>
      </c>
      <c r="N379" s="257">
        <v>2019</v>
      </c>
      <c r="O379" s="257" t="s">
        <v>81</v>
      </c>
      <c r="P379" s="268">
        <v>545971.60597674281</v>
      </c>
      <c r="Q379" s="569"/>
      <c r="S379" s="657"/>
    </row>
    <row r="380" spans="1:19" s="656" customFormat="1" ht="30" customHeight="1" x14ac:dyDescent="0.2">
      <c r="A380" s="567"/>
      <c r="B380" s="235"/>
      <c r="C380" s="83" t="s">
        <v>1774</v>
      </c>
      <c r="D380" s="83" t="s">
        <v>1329</v>
      </c>
      <c r="E380" s="83"/>
      <c r="F380" s="235" t="s">
        <v>2071</v>
      </c>
      <c r="G380" s="235"/>
      <c r="H380" s="235"/>
      <c r="I380" s="235"/>
      <c r="J380" s="235"/>
      <c r="K380" s="235"/>
      <c r="L380" s="235"/>
      <c r="M380" s="88">
        <v>6</v>
      </c>
      <c r="N380" s="257">
        <v>2019</v>
      </c>
      <c r="O380" s="257" t="s">
        <v>81</v>
      </c>
      <c r="P380" s="268">
        <v>273592.43810612336</v>
      </c>
      <c r="Q380" s="569"/>
      <c r="S380" s="657"/>
    </row>
    <row r="381" spans="1:19" s="656" customFormat="1" ht="30" customHeight="1" x14ac:dyDescent="0.2">
      <c r="A381" s="567"/>
      <c r="B381" s="235"/>
      <c r="C381" s="83" t="s">
        <v>1774</v>
      </c>
      <c r="D381" s="83" t="s">
        <v>1329</v>
      </c>
      <c r="E381" s="83"/>
      <c r="F381" s="235" t="s">
        <v>2072</v>
      </c>
      <c r="G381" s="235"/>
      <c r="H381" s="235"/>
      <c r="I381" s="235"/>
      <c r="J381" s="235"/>
      <c r="K381" s="235"/>
      <c r="L381" s="235"/>
      <c r="M381" s="88">
        <v>6</v>
      </c>
      <c r="N381" s="257">
        <v>2019</v>
      </c>
      <c r="O381" s="257" t="s">
        <v>81</v>
      </c>
      <c r="P381" s="268">
        <v>268739.35716410785</v>
      </c>
      <c r="Q381" s="569"/>
      <c r="S381" s="657"/>
    </row>
    <row r="382" spans="1:19" s="656" customFormat="1" ht="30" customHeight="1" x14ac:dyDescent="0.2">
      <c r="A382" s="567"/>
      <c r="B382" s="235"/>
      <c r="C382" s="83" t="s">
        <v>1774</v>
      </c>
      <c r="D382" s="83" t="s">
        <v>1329</v>
      </c>
      <c r="E382" s="83"/>
      <c r="F382" s="235" t="s">
        <v>2073</v>
      </c>
      <c r="G382" s="235"/>
      <c r="H382" s="235"/>
      <c r="I382" s="235"/>
      <c r="J382" s="235"/>
      <c r="K382" s="235"/>
      <c r="L382" s="235"/>
      <c r="M382" s="88">
        <v>6</v>
      </c>
      <c r="N382" s="257">
        <v>2019</v>
      </c>
      <c r="O382" s="257" t="s">
        <v>81</v>
      </c>
      <c r="P382" s="268">
        <v>273592.43810612336</v>
      </c>
      <c r="Q382" s="569"/>
      <c r="S382" s="657"/>
    </row>
    <row r="383" spans="1:19" s="656" customFormat="1" ht="30" customHeight="1" x14ac:dyDescent="0.2">
      <c r="A383" s="567"/>
      <c r="B383" s="235"/>
      <c r="C383" s="83" t="s">
        <v>1774</v>
      </c>
      <c r="D383" s="83" t="s">
        <v>1329</v>
      </c>
      <c r="E383" s="83"/>
      <c r="F383" s="235" t="s">
        <v>2074</v>
      </c>
      <c r="G383" s="235"/>
      <c r="H383" s="235"/>
      <c r="I383" s="235"/>
      <c r="J383" s="235"/>
      <c r="K383" s="235"/>
      <c r="L383" s="235"/>
      <c r="M383" s="88">
        <v>6</v>
      </c>
      <c r="N383" s="257">
        <v>2019</v>
      </c>
      <c r="O383" s="257" t="s">
        <v>81</v>
      </c>
      <c r="P383" s="268">
        <v>360947.89506240224</v>
      </c>
      <c r="Q383" s="569"/>
      <c r="S383" s="657"/>
    </row>
    <row r="384" spans="1:19" s="656" customFormat="1" ht="30" customHeight="1" x14ac:dyDescent="0.2">
      <c r="A384" s="567"/>
      <c r="B384" s="235"/>
      <c r="C384" s="83" t="s">
        <v>1774</v>
      </c>
      <c r="D384" s="83" t="s">
        <v>1329</v>
      </c>
      <c r="E384" s="83"/>
      <c r="F384" s="235" t="s">
        <v>2075</v>
      </c>
      <c r="G384" s="235"/>
      <c r="H384" s="235"/>
      <c r="I384" s="235"/>
      <c r="J384" s="235"/>
      <c r="K384" s="235"/>
      <c r="L384" s="235"/>
      <c r="M384" s="88">
        <v>6</v>
      </c>
      <c r="N384" s="257">
        <v>2019</v>
      </c>
      <c r="O384" s="257" t="s">
        <v>81</v>
      </c>
      <c r="P384" s="268">
        <v>312417.08564224729</v>
      </c>
      <c r="Q384" s="569"/>
      <c r="S384" s="657"/>
    </row>
    <row r="385" spans="1:19" s="656" customFormat="1" ht="30" customHeight="1" x14ac:dyDescent="0.2">
      <c r="A385" s="567"/>
      <c r="B385" s="235"/>
      <c r="C385" s="83" t="s">
        <v>1774</v>
      </c>
      <c r="D385" s="83" t="s">
        <v>1329</v>
      </c>
      <c r="E385" s="83"/>
      <c r="F385" s="235" t="s">
        <v>2076</v>
      </c>
      <c r="G385" s="235"/>
      <c r="H385" s="235"/>
      <c r="I385" s="235"/>
      <c r="J385" s="235"/>
      <c r="K385" s="235"/>
      <c r="L385" s="235"/>
      <c r="M385" s="88">
        <v>6</v>
      </c>
      <c r="N385" s="257">
        <v>2019</v>
      </c>
      <c r="O385" s="257" t="s">
        <v>81</v>
      </c>
      <c r="P385" s="268">
        <v>302710.92375821632</v>
      </c>
      <c r="Q385" s="569"/>
      <c r="S385" s="657"/>
    </row>
    <row r="386" spans="1:19" s="656" customFormat="1" ht="30" customHeight="1" x14ac:dyDescent="0.2">
      <c r="A386" s="567"/>
      <c r="B386" s="235"/>
      <c r="C386" s="83" t="s">
        <v>1774</v>
      </c>
      <c r="D386" s="83" t="s">
        <v>1329</v>
      </c>
      <c r="E386" s="83"/>
      <c r="F386" s="235" t="s">
        <v>2077</v>
      </c>
      <c r="G386" s="235"/>
      <c r="H386" s="235"/>
      <c r="I386" s="235"/>
      <c r="J386" s="235"/>
      <c r="K386" s="235"/>
      <c r="L386" s="235"/>
      <c r="M386" s="88">
        <v>6</v>
      </c>
      <c r="N386" s="257">
        <v>2019</v>
      </c>
      <c r="O386" s="257" t="s">
        <v>81</v>
      </c>
      <c r="P386" s="268">
        <v>273592.43810612336</v>
      </c>
      <c r="Q386" s="569"/>
      <c r="S386" s="657"/>
    </row>
    <row r="387" spans="1:19" s="656" customFormat="1" ht="30" customHeight="1" x14ac:dyDescent="0.2">
      <c r="A387" s="567"/>
      <c r="B387" s="235"/>
      <c r="C387" s="83" t="s">
        <v>1774</v>
      </c>
      <c r="D387" s="83" t="s">
        <v>1329</v>
      </c>
      <c r="E387" s="83"/>
      <c r="F387" s="235" t="s">
        <v>2078</v>
      </c>
      <c r="G387" s="235"/>
      <c r="H387" s="235"/>
      <c r="I387" s="235"/>
      <c r="J387" s="235"/>
      <c r="K387" s="235"/>
      <c r="L387" s="235"/>
      <c r="M387" s="88">
        <v>6</v>
      </c>
      <c r="N387" s="257">
        <v>2019</v>
      </c>
      <c r="O387" s="257" t="s">
        <v>81</v>
      </c>
      <c r="P387" s="268">
        <v>273592.43810612336</v>
      </c>
      <c r="Q387" s="569"/>
      <c r="S387" s="657"/>
    </row>
    <row r="388" spans="1:19" s="656" customFormat="1" ht="30" customHeight="1" x14ac:dyDescent="0.2">
      <c r="A388" s="567"/>
      <c r="B388" s="235"/>
      <c r="C388" s="83" t="s">
        <v>1774</v>
      </c>
      <c r="D388" s="83" t="s">
        <v>1329</v>
      </c>
      <c r="E388" s="83"/>
      <c r="F388" s="235" t="s">
        <v>2079</v>
      </c>
      <c r="G388" s="235"/>
      <c r="H388" s="235"/>
      <c r="I388" s="235"/>
      <c r="J388" s="235"/>
      <c r="K388" s="235"/>
      <c r="L388" s="235"/>
      <c r="M388" s="88">
        <v>6</v>
      </c>
      <c r="N388" s="257">
        <v>2019</v>
      </c>
      <c r="O388" s="257" t="s">
        <v>81</v>
      </c>
      <c r="P388" s="268">
        <v>283298.59999015433</v>
      </c>
      <c r="Q388" s="569"/>
      <c r="S388" s="657"/>
    </row>
    <row r="389" spans="1:19" s="656" customFormat="1" ht="30" customHeight="1" x14ac:dyDescent="0.2">
      <c r="A389" s="567"/>
      <c r="B389" s="235"/>
      <c r="C389" s="83" t="s">
        <v>1774</v>
      </c>
      <c r="D389" s="83" t="s">
        <v>1329</v>
      </c>
      <c r="E389" s="83"/>
      <c r="F389" s="235" t="s">
        <v>2080</v>
      </c>
      <c r="G389" s="235"/>
      <c r="H389" s="235"/>
      <c r="I389" s="235"/>
      <c r="J389" s="235"/>
      <c r="K389" s="235"/>
      <c r="L389" s="235"/>
      <c r="M389" s="88">
        <v>6</v>
      </c>
      <c r="N389" s="257">
        <v>2019</v>
      </c>
      <c r="O389" s="257" t="s">
        <v>81</v>
      </c>
      <c r="P389" s="268">
        <v>380360.21883046417</v>
      </c>
      <c r="Q389" s="569"/>
      <c r="S389" s="657"/>
    </row>
    <row r="390" spans="1:19" s="656" customFormat="1" ht="30" customHeight="1" x14ac:dyDescent="0.2">
      <c r="A390" s="567"/>
      <c r="B390" s="235"/>
      <c r="C390" s="83" t="s">
        <v>1774</v>
      </c>
      <c r="D390" s="83" t="s">
        <v>1329</v>
      </c>
      <c r="E390" s="83"/>
      <c r="F390" s="235" t="s">
        <v>2081</v>
      </c>
      <c r="G390" s="235"/>
      <c r="H390" s="235"/>
      <c r="I390" s="235"/>
      <c r="J390" s="235"/>
      <c r="K390" s="235"/>
      <c r="L390" s="235"/>
      <c r="M390" s="88">
        <v>6</v>
      </c>
      <c r="N390" s="257">
        <v>2019</v>
      </c>
      <c r="O390" s="257" t="s">
        <v>81</v>
      </c>
      <c r="P390" s="268">
        <v>370654.05694643321</v>
      </c>
      <c r="Q390" s="569"/>
      <c r="S390" s="657"/>
    </row>
    <row r="391" spans="1:19" s="656" customFormat="1" ht="30" customHeight="1" x14ac:dyDescent="0.2">
      <c r="A391" s="567"/>
      <c r="B391" s="235"/>
      <c r="C391" s="83" t="s">
        <v>1774</v>
      </c>
      <c r="D391" s="83" t="s">
        <v>1329</v>
      </c>
      <c r="E391" s="83"/>
      <c r="F391" s="235" t="s">
        <v>2082</v>
      </c>
      <c r="G391" s="235"/>
      <c r="H391" s="235"/>
      <c r="I391" s="235"/>
      <c r="J391" s="235"/>
      <c r="K391" s="235"/>
      <c r="L391" s="235"/>
      <c r="M391" s="88">
        <v>6</v>
      </c>
      <c r="N391" s="257">
        <v>2019</v>
      </c>
      <c r="O391" s="257" t="s">
        <v>81</v>
      </c>
      <c r="P391" s="268">
        <v>428891.02825061907</v>
      </c>
      <c r="Q391" s="569"/>
      <c r="S391" s="657"/>
    </row>
    <row r="392" spans="1:19" s="656" customFormat="1" ht="30" customHeight="1" x14ac:dyDescent="0.2">
      <c r="A392" s="567"/>
      <c r="B392" s="235"/>
      <c r="C392" s="83" t="s">
        <v>1774</v>
      </c>
      <c r="D392" s="83" t="s">
        <v>1329</v>
      </c>
      <c r="E392" s="83"/>
      <c r="F392" s="235" t="s">
        <v>2083</v>
      </c>
      <c r="G392" s="235"/>
      <c r="H392" s="235"/>
      <c r="I392" s="235"/>
      <c r="J392" s="235"/>
      <c r="K392" s="235"/>
      <c r="L392" s="235"/>
      <c r="M392" s="88">
        <v>6</v>
      </c>
      <c r="N392" s="257">
        <v>2019</v>
      </c>
      <c r="O392" s="257" t="s">
        <v>81</v>
      </c>
      <c r="P392" s="268">
        <v>360947.89506240224</v>
      </c>
      <c r="Q392" s="569"/>
      <c r="S392" s="657"/>
    </row>
    <row r="393" spans="1:19" s="656" customFormat="1" ht="30" customHeight="1" x14ac:dyDescent="0.2">
      <c r="A393" s="567"/>
      <c r="B393" s="235"/>
      <c r="C393" s="83" t="s">
        <v>1774</v>
      </c>
      <c r="D393" s="83" t="s">
        <v>1329</v>
      </c>
      <c r="E393" s="83"/>
      <c r="F393" s="235" t="s">
        <v>2084</v>
      </c>
      <c r="G393" s="235"/>
      <c r="H393" s="235"/>
      <c r="I393" s="235"/>
      <c r="J393" s="235"/>
      <c r="K393" s="235"/>
      <c r="L393" s="235"/>
      <c r="M393" s="88">
        <v>6</v>
      </c>
      <c r="N393" s="257">
        <v>2019</v>
      </c>
      <c r="O393" s="257" t="s">
        <v>81</v>
      </c>
      <c r="P393" s="268">
        <v>360947.89506240224</v>
      </c>
      <c r="Q393" s="569"/>
      <c r="S393" s="657"/>
    </row>
    <row r="394" spans="1:19" s="656" customFormat="1" ht="30" customHeight="1" x14ac:dyDescent="0.2">
      <c r="A394" s="567"/>
      <c r="B394" s="235"/>
      <c r="C394" s="83" t="s">
        <v>1774</v>
      </c>
      <c r="D394" s="83" t="s">
        <v>1329</v>
      </c>
      <c r="E394" s="83"/>
      <c r="F394" s="235" t="s">
        <v>2085</v>
      </c>
      <c r="G394" s="235"/>
      <c r="H394" s="235"/>
      <c r="I394" s="235"/>
      <c r="J394" s="235"/>
      <c r="K394" s="235"/>
      <c r="L394" s="235"/>
      <c r="M394" s="88">
        <v>6</v>
      </c>
      <c r="N394" s="257">
        <v>2019</v>
      </c>
      <c r="O394" s="257" t="s">
        <v>81</v>
      </c>
      <c r="P394" s="268">
        <v>399772.54259852617</v>
      </c>
      <c r="Q394" s="569"/>
      <c r="S394" s="657"/>
    </row>
    <row r="395" spans="1:19" s="656" customFormat="1" ht="30" customHeight="1" x14ac:dyDescent="0.2">
      <c r="A395" s="567"/>
      <c r="B395" s="235"/>
      <c r="C395" s="83" t="s">
        <v>1774</v>
      </c>
      <c r="D395" s="83" t="s">
        <v>1329</v>
      </c>
      <c r="E395" s="83"/>
      <c r="F395" s="235" t="s">
        <v>2086</v>
      </c>
      <c r="G395" s="235"/>
      <c r="H395" s="235"/>
      <c r="I395" s="235"/>
      <c r="J395" s="235"/>
      <c r="K395" s="235"/>
      <c r="L395" s="235"/>
      <c r="M395" s="88">
        <v>6</v>
      </c>
      <c r="N395" s="257">
        <v>2019</v>
      </c>
      <c r="O395" s="257" t="s">
        <v>81</v>
      </c>
      <c r="P395" s="268">
        <v>331829.40941030928</v>
      </c>
      <c r="Q395" s="569"/>
      <c r="S395" s="657"/>
    </row>
    <row r="396" spans="1:19" s="656" customFormat="1" ht="30" customHeight="1" x14ac:dyDescent="0.2">
      <c r="A396" s="567"/>
      <c r="B396" s="235"/>
      <c r="C396" s="83" t="s">
        <v>1774</v>
      </c>
      <c r="D396" s="83" t="s">
        <v>1329</v>
      </c>
      <c r="E396" s="83"/>
      <c r="F396" s="235" t="s">
        <v>2087</v>
      </c>
      <c r="G396" s="235"/>
      <c r="H396" s="235"/>
      <c r="I396" s="235"/>
      <c r="J396" s="235"/>
      <c r="K396" s="235"/>
      <c r="L396" s="235"/>
      <c r="M396" s="88">
        <v>6</v>
      </c>
      <c r="N396" s="257">
        <v>2019</v>
      </c>
      <c r="O396" s="257" t="s">
        <v>81</v>
      </c>
      <c r="P396" s="268">
        <v>312417.08564224729</v>
      </c>
      <c r="Q396" s="569"/>
      <c r="S396" s="657"/>
    </row>
    <row r="397" spans="1:19" s="656" customFormat="1" ht="30" customHeight="1" x14ac:dyDescent="0.2">
      <c r="A397" s="567"/>
      <c r="B397" s="235"/>
      <c r="C397" s="83" t="s">
        <v>1774</v>
      </c>
      <c r="D397" s="83" t="s">
        <v>1329</v>
      </c>
      <c r="E397" s="83"/>
      <c r="F397" s="235" t="s">
        <v>2088</v>
      </c>
      <c r="G397" s="235"/>
      <c r="H397" s="235"/>
      <c r="I397" s="235"/>
      <c r="J397" s="235"/>
      <c r="K397" s="235"/>
      <c r="L397" s="235"/>
      <c r="M397" s="88">
        <v>6</v>
      </c>
      <c r="N397" s="257">
        <v>2019</v>
      </c>
      <c r="O397" s="257" t="s">
        <v>81</v>
      </c>
      <c r="P397" s="268">
        <v>312417.08564224729</v>
      </c>
      <c r="Q397" s="569"/>
      <c r="S397" s="657"/>
    </row>
    <row r="398" spans="1:19" s="656" customFormat="1" ht="30" customHeight="1" x14ac:dyDescent="0.2">
      <c r="A398" s="567"/>
      <c r="B398" s="235"/>
      <c r="C398" s="83" t="s">
        <v>1774</v>
      </c>
      <c r="D398" s="83" t="s">
        <v>1329</v>
      </c>
      <c r="E398" s="83"/>
      <c r="F398" s="235" t="s">
        <v>2089</v>
      </c>
      <c r="G398" s="235"/>
      <c r="H398" s="235"/>
      <c r="I398" s="235"/>
      <c r="J398" s="235"/>
      <c r="K398" s="235"/>
      <c r="L398" s="235"/>
      <c r="M398" s="88">
        <v>6</v>
      </c>
      <c r="N398" s="257">
        <v>2019</v>
      </c>
      <c r="O398" s="257" t="s">
        <v>81</v>
      </c>
      <c r="P398" s="268">
        <v>312417.08564224729</v>
      </c>
      <c r="Q398" s="569"/>
      <c r="S398" s="657"/>
    </row>
    <row r="399" spans="1:19" s="656" customFormat="1" ht="30" customHeight="1" x14ac:dyDescent="0.2">
      <c r="A399" s="567"/>
      <c r="B399" s="235"/>
      <c r="C399" s="83" t="s">
        <v>1774</v>
      </c>
      <c r="D399" s="83" t="s">
        <v>1329</v>
      </c>
      <c r="E399" s="83"/>
      <c r="F399" s="235" t="s">
        <v>2090</v>
      </c>
      <c r="G399" s="235"/>
      <c r="H399" s="235"/>
      <c r="I399" s="235"/>
      <c r="J399" s="235"/>
      <c r="K399" s="235"/>
      <c r="L399" s="235"/>
      <c r="M399" s="88">
        <v>6</v>
      </c>
      <c r="N399" s="257">
        <v>2019</v>
      </c>
      <c r="O399" s="257" t="s">
        <v>81</v>
      </c>
      <c r="P399" s="268">
        <v>302710.92375821632</v>
      </c>
      <c r="Q399" s="569"/>
      <c r="S399" s="657"/>
    </row>
    <row r="400" spans="1:19" s="656" customFormat="1" ht="30" customHeight="1" x14ac:dyDescent="0.2">
      <c r="A400" s="567"/>
      <c r="B400" s="235"/>
      <c r="C400" s="83" t="s">
        <v>1774</v>
      </c>
      <c r="D400" s="83" t="s">
        <v>1329</v>
      </c>
      <c r="E400" s="83"/>
      <c r="F400" s="235" t="s">
        <v>2091</v>
      </c>
      <c r="G400" s="235"/>
      <c r="H400" s="235"/>
      <c r="I400" s="235"/>
      <c r="J400" s="235"/>
      <c r="K400" s="235"/>
      <c r="L400" s="235"/>
      <c r="M400" s="88">
        <v>6</v>
      </c>
      <c r="N400" s="257">
        <v>2019</v>
      </c>
      <c r="O400" s="257" t="s">
        <v>81</v>
      </c>
      <c r="P400" s="268">
        <v>283298.59999015433</v>
      </c>
      <c r="Q400" s="569"/>
      <c r="S400" s="657"/>
    </row>
    <row r="401" spans="1:19" s="656" customFormat="1" ht="30" customHeight="1" x14ac:dyDescent="0.2">
      <c r="A401" s="567"/>
      <c r="B401" s="235"/>
      <c r="C401" s="83" t="s">
        <v>1780</v>
      </c>
      <c r="D401" s="83" t="s">
        <v>1402</v>
      </c>
      <c r="E401" s="83"/>
      <c r="F401" s="235" t="s">
        <v>2092</v>
      </c>
      <c r="G401" s="235"/>
      <c r="H401" s="235"/>
      <c r="I401" s="235"/>
      <c r="J401" s="235"/>
      <c r="K401" s="235"/>
      <c r="L401" s="235"/>
      <c r="M401" s="88">
        <v>6</v>
      </c>
      <c r="N401" s="257">
        <v>2019</v>
      </c>
      <c r="O401" s="257" t="s">
        <v>81</v>
      </c>
      <c r="P401" s="268">
        <v>126180.1044924028</v>
      </c>
      <c r="Q401" s="569"/>
      <c r="S401" s="657"/>
    </row>
    <row r="402" spans="1:19" s="656" customFormat="1" ht="30" customHeight="1" x14ac:dyDescent="0.2">
      <c r="A402" s="567"/>
      <c r="B402" s="235"/>
      <c r="C402" s="83" t="s">
        <v>1862</v>
      </c>
      <c r="D402" s="83" t="s">
        <v>1307</v>
      </c>
      <c r="E402" s="83"/>
      <c r="F402" s="235" t="s">
        <v>2093</v>
      </c>
      <c r="G402" s="235"/>
      <c r="H402" s="235"/>
      <c r="I402" s="235"/>
      <c r="J402" s="235"/>
      <c r="K402" s="235"/>
      <c r="L402" s="235"/>
      <c r="M402" s="88">
        <v>6</v>
      </c>
      <c r="N402" s="257">
        <v>2019</v>
      </c>
      <c r="O402" s="257" t="s">
        <v>81</v>
      </c>
      <c r="P402" s="268">
        <v>189270.15673860419</v>
      </c>
      <c r="Q402" s="569"/>
      <c r="S402" s="657"/>
    </row>
    <row r="403" spans="1:19" s="656" customFormat="1" ht="30" customHeight="1" x14ac:dyDescent="0.2">
      <c r="A403" s="567"/>
      <c r="B403" s="235"/>
      <c r="C403" s="83" t="s">
        <v>1862</v>
      </c>
      <c r="D403" s="83" t="s">
        <v>1307</v>
      </c>
      <c r="E403" s="83"/>
      <c r="F403" s="235" t="s">
        <v>2094</v>
      </c>
      <c r="G403" s="235"/>
      <c r="H403" s="235"/>
      <c r="I403" s="235"/>
      <c r="J403" s="235"/>
      <c r="K403" s="235"/>
      <c r="L403" s="235"/>
      <c r="M403" s="88">
        <v>6</v>
      </c>
      <c r="N403" s="257">
        <v>2019</v>
      </c>
      <c r="O403" s="257" t="s">
        <v>81</v>
      </c>
      <c r="P403" s="268">
        <v>173497.64367705383</v>
      </c>
      <c r="Q403" s="569"/>
      <c r="S403" s="657"/>
    </row>
    <row r="404" spans="1:19" s="656" customFormat="1" ht="30" customHeight="1" x14ac:dyDescent="0.2">
      <c r="A404" s="567"/>
      <c r="B404" s="235"/>
      <c r="C404" s="83" t="s">
        <v>1780</v>
      </c>
      <c r="D404" s="83" t="s">
        <v>1402</v>
      </c>
      <c r="E404" s="83"/>
      <c r="F404" s="235" t="s">
        <v>2095</v>
      </c>
      <c r="G404" s="235"/>
      <c r="H404" s="235"/>
      <c r="I404" s="235"/>
      <c r="J404" s="235"/>
      <c r="K404" s="235"/>
      <c r="L404" s="235"/>
      <c r="M404" s="88">
        <v>6</v>
      </c>
      <c r="N404" s="257">
        <v>2019</v>
      </c>
      <c r="O404" s="257" t="s">
        <v>81</v>
      </c>
      <c r="P404" s="268">
        <v>148625.60384922443</v>
      </c>
      <c r="Q404" s="569"/>
      <c r="S404" s="657"/>
    </row>
    <row r="405" spans="1:19" s="656" customFormat="1" ht="30" customHeight="1" x14ac:dyDescent="0.2">
      <c r="A405" s="567"/>
      <c r="B405" s="235"/>
      <c r="C405" s="83" t="s">
        <v>1782</v>
      </c>
      <c r="D405" s="83" t="s">
        <v>1404</v>
      </c>
      <c r="E405" s="83"/>
      <c r="F405" s="235" t="s">
        <v>2096</v>
      </c>
      <c r="G405" s="235"/>
      <c r="H405" s="235"/>
      <c r="I405" s="235"/>
      <c r="J405" s="235"/>
      <c r="K405" s="235"/>
      <c r="L405" s="235"/>
      <c r="M405" s="88">
        <v>6</v>
      </c>
      <c r="N405" s="257">
        <v>2019</v>
      </c>
      <c r="O405" s="257" t="s">
        <v>81</v>
      </c>
      <c r="P405" s="268">
        <v>126180.1044924028</v>
      </c>
      <c r="Q405" s="569"/>
      <c r="S405" s="657"/>
    </row>
    <row r="406" spans="1:19" s="656" customFormat="1" ht="30" customHeight="1" x14ac:dyDescent="0.2">
      <c r="A406" s="567"/>
      <c r="B406" s="235"/>
      <c r="C406" s="83" t="s">
        <v>1782</v>
      </c>
      <c r="D406" s="83" t="s">
        <v>1404</v>
      </c>
      <c r="E406" s="83"/>
      <c r="F406" s="235" t="s">
        <v>2097</v>
      </c>
      <c r="G406" s="235"/>
      <c r="H406" s="235"/>
      <c r="I406" s="235"/>
      <c r="J406" s="235"/>
      <c r="K406" s="235"/>
      <c r="L406" s="235"/>
      <c r="M406" s="88">
        <v>6</v>
      </c>
      <c r="N406" s="257">
        <v>2019</v>
      </c>
      <c r="O406" s="257" t="s">
        <v>81</v>
      </c>
      <c r="P406" s="268">
        <v>203829.39956465067</v>
      </c>
      <c r="Q406" s="569"/>
      <c r="S406" s="657"/>
    </row>
    <row r="407" spans="1:19" s="656" customFormat="1" ht="30" customHeight="1" x14ac:dyDescent="0.2">
      <c r="A407" s="567"/>
      <c r="B407" s="235"/>
      <c r="C407" s="83" t="s">
        <v>1782</v>
      </c>
      <c r="D407" s="83" t="s">
        <v>1404</v>
      </c>
      <c r="E407" s="83"/>
      <c r="F407" s="235" t="s">
        <v>2098</v>
      </c>
      <c r="G407" s="235"/>
      <c r="H407" s="235"/>
      <c r="I407" s="235"/>
      <c r="J407" s="235"/>
      <c r="K407" s="235"/>
      <c r="L407" s="235"/>
      <c r="M407" s="88">
        <v>6</v>
      </c>
      <c r="N407" s="257">
        <v>2019</v>
      </c>
      <c r="O407" s="257" t="s">
        <v>81</v>
      </c>
      <c r="P407" s="268">
        <v>101914.69978232533</v>
      </c>
      <c r="Q407" s="569"/>
      <c r="S407" s="657"/>
    </row>
    <row r="408" spans="1:19" s="656" customFormat="1" ht="30" customHeight="1" x14ac:dyDescent="0.2">
      <c r="A408" s="567"/>
      <c r="B408" s="235"/>
      <c r="C408" s="83" t="s">
        <v>1862</v>
      </c>
      <c r="D408" s="83" t="s">
        <v>1307</v>
      </c>
      <c r="E408" s="83"/>
      <c r="F408" s="235" t="s">
        <v>2099</v>
      </c>
      <c r="G408" s="235"/>
      <c r="H408" s="235"/>
      <c r="I408" s="235"/>
      <c r="J408" s="235"/>
      <c r="K408" s="235"/>
      <c r="L408" s="235"/>
      <c r="M408" s="88">
        <v>6</v>
      </c>
      <c r="N408" s="257">
        <v>2019</v>
      </c>
      <c r="O408" s="257" t="s">
        <v>81</v>
      </c>
      <c r="P408" s="268">
        <v>220815.18286170487</v>
      </c>
      <c r="Q408" s="569"/>
      <c r="S408" s="657"/>
    </row>
    <row r="409" spans="1:19" s="656" customFormat="1" ht="30" customHeight="1" x14ac:dyDescent="0.2">
      <c r="A409" s="567"/>
      <c r="B409" s="235"/>
      <c r="C409" s="83" t="s">
        <v>1862</v>
      </c>
      <c r="D409" s="83" t="s">
        <v>1307</v>
      </c>
      <c r="E409" s="83"/>
      <c r="F409" s="235" t="s">
        <v>2100</v>
      </c>
      <c r="G409" s="235"/>
      <c r="H409" s="235"/>
      <c r="I409" s="235"/>
      <c r="J409" s="235"/>
      <c r="K409" s="235"/>
      <c r="L409" s="235"/>
      <c r="M409" s="88">
        <v>6</v>
      </c>
      <c r="N409" s="257">
        <v>2019</v>
      </c>
      <c r="O409" s="257" t="s">
        <v>81</v>
      </c>
      <c r="P409" s="268">
        <v>173497.64367705383</v>
      </c>
      <c r="Q409" s="569"/>
      <c r="S409" s="657"/>
    </row>
    <row r="410" spans="1:19" s="656" customFormat="1" ht="30" customHeight="1" x14ac:dyDescent="0.2">
      <c r="A410" s="567"/>
      <c r="B410" s="235"/>
      <c r="C410" s="83" t="s">
        <v>1862</v>
      </c>
      <c r="D410" s="83" t="s">
        <v>1307</v>
      </c>
      <c r="E410" s="83"/>
      <c r="F410" s="235" t="s">
        <v>2101</v>
      </c>
      <c r="G410" s="235"/>
      <c r="H410" s="235"/>
      <c r="I410" s="235"/>
      <c r="J410" s="235"/>
      <c r="K410" s="235"/>
      <c r="L410" s="235"/>
      <c r="M410" s="88">
        <v>6</v>
      </c>
      <c r="N410" s="257">
        <v>2019</v>
      </c>
      <c r="O410" s="257" t="s">
        <v>81</v>
      </c>
      <c r="P410" s="268">
        <v>232947.88521674363</v>
      </c>
      <c r="Q410" s="569"/>
      <c r="S410" s="657"/>
    </row>
    <row r="411" spans="1:19" s="656" customFormat="1" ht="30" customHeight="1" x14ac:dyDescent="0.2">
      <c r="A411" s="567"/>
      <c r="B411" s="235"/>
      <c r="C411" s="83" t="s">
        <v>1782</v>
      </c>
      <c r="D411" s="83" t="s">
        <v>1404</v>
      </c>
      <c r="E411" s="83"/>
      <c r="F411" s="235" t="s">
        <v>2102</v>
      </c>
      <c r="G411" s="235"/>
      <c r="H411" s="235"/>
      <c r="I411" s="235"/>
      <c r="J411" s="235"/>
      <c r="K411" s="235"/>
      <c r="L411" s="235"/>
      <c r="M411" s="88">
        <v>6</v>
      </c>
      <c r="N411" s="257">
        <v>2019</v>
      </c>
      <c r="O411" s="257" t="s">
        <v>81</v>
      </c>
      <c r="P411" s="268">
        <v>126180.1044924028</v>
      </c>
      <c r="Q411" s="569"/>
      <c r="S411" s="657"/>
    </row>
    <row r="412" spans="1:19" s="656" customFormat="1" ht="30" customHeight="1" x14ac:dyDescent="0.2">
      <c r="A412" s="567"/>
      <c r="B412" s="235"/>
      <c r="C412" s="83" t="s">
        <v>1782</v>
      </c>
      <c r="D412" s="83" t="s">
        <v>1404</v>
      </c>
      <c r="E412" s="83"/>
      <c r="F412" s="235" t="s">
        <v>2103</v>
      </c>
      <c r="G412" s="235"/>
      <c r="H412" s="235"/>
      <c r="I412" s="235"/>
      <c r="J412" s="235"/>
      <c r="K412" s="235"/>
      <c r="L412" s="235"/>
      <c r="M412" s="88">
        <v>6</v>
      </c>
      <c r="N412" s="257">
        <v>2019</v>
      </c>
      <c r="O412" s="257" t="s">
        <v>81</v>
      </c>
      <c r="P412" s="268">
        <v>126180.1044924028</v>
      </c>
      <c r="Q412" s="569"/>
      <c r="S412" s="657"/>
    </row>
    <row r="413" spans="1:19" s="656" customFormat="1" ht="30" customHeight="1" x14ac:dyDescent="0.2">
      <c r="A413" s="567"/>
      <c r="B413" s="235"/>
      <c r="C413" s="83" t="s">
        <v>1862</v>
      </c>
      <c r="D413" s="83" t="s">
        <v>1307</v>
      </c>
      <c r="E413" s="83"/>
      <c r="F413" s="235" t="s">
        <v>2104</v>
      </c>
      <c r="G413" s="235"/>
      <c r="H413" s="235"/>
      <c r="I413" s="235"/>
      <c r="J413" s="235"/>
      <c r="K413" s="235"/>
      <c r="L413" s="235"/>
      <c r="M413" s="88">
        <v>6</v>
      </c>
      <c r="N413" s="257">
        <v>2019</v>
      </c>
      <c r="O413" s="257" t="s">
        <v>81</v>
      </c>
      <c r="P413" s="268">
        <v>126180.1044924028</v>
      </c>
      <c r="Q413" s="569"/>
      <c r="S413" s="657"/>
    </row>
    <row r="414" spans="1:19" s="656" customFormat="1" ht="30" customHeight="1" x14ac:dyDescent="0.2">
      <c r="A414" s="567"/>
      <c r="B414" s="235"/>
      <c r="C414" s="83" t="s">
        <v>1780</v>
      </c>
      <c r="D414" s="83" t="s">
        <v>1402</v>
      </c>
      <c r="E414" s="83"/>
      <c r="F414" s="235" t="s">
        <v>2105</v>
      </c>
      <c r="G414" s="235"/>
      <c r="H414" s="235"/>
      <c r="I414" s="235"/>
      <c r="J414" s="235"/>
      <c r="K414" s="235"/>
      <c r="L414" s="235"/>
      <c r="M414" s="88">
        <v>6</v>
      </c>
      <c r="N414" s="257">
        <v>2019</v>
      </c>
      <c r="O414" s="257" t="s">
        <v>81</v>
      </c>
      <c r="P414" s="268">
        <v>126180.1044924028</v>
      </c>
      <c r="Q414" s="569"/>
      <c r="S414" s="657"/>
    </row>
    <row r="415" spans="1:19" s="656" customFormat="1" ht="30" customHeight="1" x14ac:dyDescent="0.2">
      <c r="A415" s="567"/>
      <c r="B415" s="235"/>
      <c r="C415" s="83" t="s">
        <v>1780</v>
      </c>
      <c r="D415" s="83" t="s">
        <v>1402</v>
      </c>
      <c r="E415" s="83"/>
      <c r="F415" s="235" t="s">
        <v>2106</v>
      </c>
      <c r="G415" s="235"/>
      <c r="H415" s="235"/>
      <c r="I415" s="235"/>
      <c r="J415" s="235"/>
      <c r="K415" s="235"/>
      <c r="L415" s="235"/>
      <c r="M415" s="88">
        <v>6</v>
      </c>
      <c r="N415" s="257">
        <v>2019</v>
      </c>
      <c r="O415" s="257" t="s">
        <v>81</v>
      </c>
      <c r="P415" s="268">
        <v>135886.26637643378</v>
      </c>
      <c r="Q415" s="569"/>
      <c r="S415" s="657"/>
    </row>
    <row r="416" spans="1:19" s="656" customFormat="1" ht="30" customHeight="1" x14ac:dyDescent="0.2">
      <c r="A416" s="567"/>
      <c r="B416" s="235"/>
      <c r="C416" s="83" t="s">
        <v>1862</v>
      </c>
      <c r="D416" s="83" t="s">
        <v>1307</v>
      </c>
      <c r="E416" s="83"/>
      <c r="F416" s="235" t="s">
        <v>2107</v>
      </c>
      <c r="G416" s="235"/>
      <c r="H416" s="235"/>
      <c r="I416" s="235"/>
      <c r="J416" s="235"/>
      <c r="K416" s="235"/>
      <c r="L416" s="235"/>
      <c r="M416" s="88">
        <v>6</v>
      </c>
      <c r="N416" s="257">
        <v>2019</v>
      </c>
      <c r="O416" s="257" t="s">
        <v>81</v>
      </c>
      <c r="P416" s="268">
        <v>126180.1044924028</v>
      </c>
      <c r="Q416" s="569"/>
      <c r="S416" s="657"/>
    </row>
    <row r="417" spans="1:19" s="656" customFormat="1" ht="30" customHeight="1" x14ac:dyDescent="0.2">
      <c r="A417" s="567"/>
      <c r="B417" s="235"/>
      <c r="C417" s="83" t="s">
        <v>1862</v>
      </c>
      <c r="D417" s="83" t="s">
        <v>1307</v>
      </c>
      <c r="E417" s="83"/>
      <c r="F417" s="235" t="s">
        <v>2108</v>
      </c>
      <c r="G417" s="235"/>
      <c r="H417" s="235"/>
      <c r="I417" s="235"/>
      <c r="J417" s="235"/>
      <c r="K417" s="235"/>
      <c r="L417" s="235"/>
      <c r="M417" s="88">
        <v>6</v>
      </c>
      <c r="N417" s="257">
        <v>2019</v>
      </c>
      <c r="O417" s="257" t="s">
        <v>81</v>
      </c>
      <c r="P417" s="268">
        <v>123753.56402139504</v>
      </c>
      <c r="Q417" s="569"/>
      <c r="S417" s="657"/>
    </row>
    <row r="418" spans="1:19" s="656" customFormat="1" ht="30" customHeight="1" x14ac:dyDescent="0.2">
      <c r="A418" s="567"/>
      <c r="B418" s="235"/>
      <c r="C418" s="83" t="s">
        <v>1862</v>
      </c>
      <c r="D418" s="83" t="s">
        <v>1307</v>
      </c>
      <c r="E418" s="83"/>
      <c r="F418" s="235" t="s">
        <v>2109</v>
      </c>
      <c r="G418" s="235"/>
      <c r="H418" s="235"/>
      <c r="I418" s="235"/>
      <c r="J418" s="235"/>
      <c r="K418" s="235"/>
      <c r="L418" s="235"/>
      <c r="M418" s="88">
        <v>6</v>
      </c>
      <c r="N418" s="257">
        <v>2019</v>
      </c>
      <c r="O418" s="257" t="s">
        <v>81</v>
      </c>
      <c r="P418" s="268">
        <v>116473.94260837181</v>
      </c>
      <c r="Q418" s="569"/>
      <c r="S418" s="657"/>
    </row>
    <row r="419" spans="1:19" s="656" customFormat="1" ht="30" customHeight="1" x14ac:dyDescent="0.2">
      <c r="A419" s="567"/>
      <c r="B419" s="235"/>
      <c r="C419" s="83" t="s">
        <v>2231</v>
      </c>
      <c r="D419" s="83" t="s">
        <v>1305</v>
      </c>
      <c r="E419" s="83"/>
      <c r="F419" s="235" t="s">
        <v>2110</v>
      </c>
      <c r="G419" s="235"/>
      <c r="H419" s="235"/>
      <c r="I419" s="235"/>
      <c r="J419" s="235"/>
      <c r="K419" s="235"/>
      <c r="L419" s="235"/>
      <c r="M419" s="88">
        <v>6</v>
      </c>
      <c r="N419" s="257">
        <v>2019</v>
      </c>
      <c r="O419" s="257" t="s">
        <v>81</v>
      </c>
      <c r="P419" s="268">
        <v>126180.1044924028</v>
      </c>
      <c r="Q419" s="569"/>
      <c r="S419" s="657"/>
    </row>
    <row r="420" spans="1:19" s="656" customFormat="1" ht="30" customHeight="1" x14ac:dyDescent="0.2">
      <c r="A420" s="567"/>
      <c r="B420" s="235"/>
      <c r="C420" s="83" t="s">
        <v>1862</v>
      </c>
      <c r="D420" s="83" t="s">
        <v>1307</v>
      </c>
      <c r="E420" s="83"/>
      <c r="F420" s="235" t="s">
        <v>2111</v>
      </c>
      <c r="G420" s="235"/>
      <c r="H420" s="235"/>
      <c r="I420" s="235"/>
      <c r="J420" s="235"/>
      <c r="K420" s="235"/>
      <c r="L420" s="235"/>
      <c r="M420" s="88">
        <v>6</v>
      </c>
      <c r="N420" s="257">
        <v>2019</v>
      </c>
      <c r="O420" s="257" t="s">
        <v>81</v>
      </c>
      <c r="P420" s="268">
        <v>126180.1044924028</v>
      </c>
      <c r="Q420" s="569"/>
      <c r="S420" s="657"/>
    </row>
    <row r="421" spans="1:19" s="656" customFormat="1" ht="30" customHeight="1" x14ac:dyDescent="0.2">
      <c r="A421" s="567"/>
      <c r="B421" s="235"/>
      <c r="C421" s="83" t="s">
        <v>1862</v>
      </c>
      <c r="D421" s="83" t="s">
        <v>1307</v>
      </c>
      <c r="E421" s="83"/>
      <c r="F421" s="235" t="s">
        <v>2112</v>
      </c>
      <c r="G421" s="235"/>
      <c r="H421" s="235"/>
      <c r="I421" s="235"/>
      <c r="J421" s="235"/>
      <c r="K421" s="235"/>
      <c r="L421" s="235"/>
      <c r="M421" s="88">
        <v>6</v>
      </c>
      <c r="N421" s="257">
        <v>2019</v>
      </c>
      <c r="O421" s="257" t="s">
        <v>81</v>
      </c>
      <c r="P421" s="268">
        <v>126180.1044924028</v>
      </c>
      <c r="Q421" s="569"/>
      <c r="S421" s="657"/>
    </row>
    <row r="422" spans="1:19" s="656" customFormat="1" ht="30" customHeight="1" x14ac:dyDescent="0.2">
      <c r="A422" s="567"/>
      <c r="B422" s="235"/>
      <c r="C422" s="83" t="s">
        <v>1862</v>
      </c>
      <c r="D422" s="83" t="s">
        <v>1307</v>
      </c>
      <c r="E422" s="83"/>
      <c r="F422" s="235" t="s">
        <v>2113</v>
      </c>
      <c r="G422" s="235"/>
      <c r="H422" s="235"/>
      <c r="I422" s="235"/>
      <c r="J422" s="235"/>
      <c r="K422" s="235"/>
      <c r="L422" s="235"/>
      <c r="M422" s="88">
        <v>6</v>
      </c>
      <c r="N422" s="257">
        <v>2019</v>
      </c>
      <c r="O422" s="257" t="s">
        <v>81</v>
      </c>
      <c r="P422" s="268">
        <v>126180.1044924028</v>
      </c>
      <c r="Q422" s="569"/>
      <c r="S422" s="657"/>
    </row>
    <row r="423" spans="1:19" s="656" customFormat="1" ht="30" customHeight="1" x14ac:dyDescent="0.2">
      <c r="A423" s="567"/>
      <c r="B423" s="235"/>
      <c r="C423" s="83" t="s">
        <v>1862</v>
      </c>
      <c r="D423" s="83" t="s">
        <v>1307</v>
      </c>
      <c r="E423" s="83"/>
      <c r="F423" s="235" t="s">
        <v>2114</v>
      </c>
      <c r="G423" s="235"/>
      <c r="H423" s="235"/>
      <c r="I423" s="235"/>
      <c r="J423" s="235"/>
      <c r="K423" s="235"/>
      <c r="L423" s="235"/>
      <c r="M423" s="88">
        <v>6</v>
      </c>
      <c r="N423" s="257">
        <v>2019</v>
      </c>
      <c r="O423" s="257" t="s">
        <v>81</v>
      </c>
      <c r="P423" s="268">
        <v>116473.94260837181</v>
      </c>
      <c r="Q423" s="569"/>
      <c r="S423" s="657"/>
    </row>
    <row r="424" spans="1:19" s="656" customFormat="1" ht="30" customHeight="1" x14ac:dyDescent="0.2">
      <c r="A424" s="567"/>
      <c r="B424" s="235"/>
      <c r="C424" s="83" t="s">
        <v>1862</v>
      </c>
      <c r="D424" s="83" t="s">
        <v>1307</v>
      </c>
      <c r="E424" s="83"/>
      <c r="F424" s="235" t="s">
        <v>2115</v>
      </c>
      <c r="G424" s="235"/>
      <c r="H424" s="235"/>
      <c r="I424" s="235"/>
      <c r="J424" s="235"/>
      <c r="K424" s="235"/>
      <c r="L424" s="235"/>
      <c r="M424" s="88">
        <v>6</v>
      </c>
      <c r="N424" s="257">
        <v>2019</v>
      </c>
      <c r="O424" s="257" t="s">
        <v>81</v>
      </c>
      <c r="P424" s="268">
        <v>126180.1044924028</v>
      </c>
      <c r="Q424" s="569"/>
      <c r="S424" s="657"/>
    </row>
    <row r="425" spans="1:19" s="656" customFormat="1" ht="30" customHeight="1" x14ac:dyDescent="0.2">
      <c r="A425" s="567"/>
      <c r="B425" s="235"/>
      <c r="C425" s="83" t="s">
        <v>1780</v>
      </c>
      <c r="D425" s="83" t="s">
        <v>1402</v>
      </c>
      <c r="E425" s="83"/>
      <c r="F425" s="235" t="s">
        <v>2116</v>
      </c>
      <c r="G425" s="235"/>
      <c r="H425" s="235"/>
      <c r="I425" s="235"/>
      <c r="J425" s="235"/>
      <c r="K425" s="235"/>
      <c r="L425" s="235"/>
      <c r="M425" s="88">
        <v>6</v>
      </c>
      <c r="N425" s="257">
        <v>2019</v>
      </c>
      <c r="O425" s="257" t="s">
        <v>81</v>
      </c>
      <c r="P425" s="268">
        <v>315450.261231007</v>
      </c>
      <c r="Q425" s="569"/>
      <c r="S425" s="657"/>
    </row>
    <row r="426" spans="1:19" s="656" customFormat="1" ht="30" customHeight="1" x14ac:dyDescent="0.2">
      <c r="A426" s="567"/>
      <c r="B426" s="235"/>
      <c r="C426" s="83" t="s">
        <v>1862</v>
      </c>
      <c r="D426" s="83" t="s">
        <v>1307</v>
      </c>
      <c r="E426" s="83"/>
      <c r="F426" s="235" t="s">
        <v>2117</v>
      </c>
      <c r="G426" s="235"/>
      <c r="H426" s="235"/>
      <c r="I426" s="235"/>
      <c r="J426" s="235"/>
      <c r="K426" s="235"/>
      <c r="L426" s="235"/>
      <c r="M426" s="88">
        <v>6</v>
      </c>
      <c r="N426" s="257">
        <v>2019</v>
      </c>
      <c r="O426" s="257" t="s">
        <v>81</v>
      </c>
      <c r="P426" s="268">
        <v>346995.28735410766</v>
      </c>
      <c r="Q426" s="569"/>
      <c r="S426" s="657"/>
    </row>
    <row r="427" spans="1:19" s="656" customFormat="1" ht="30" customHeight="1" x14ac:dyDescent="0.2">
      <c r="A427" s="567"/>
      <c r="B427" s="235"/>
      <c r="C427" s="83" t="s">
        <v>1780</v>
      </c>
      <c r="D427" s="83" t="s">
        <v>1402</v>
      </c>
      <c r="E427" s="83"/>
      <c r="F427" s="235" t="s">
        <v>2118</v>
      </c>
      <c r="G427" s="235"/>
      <c r="H427" s="235"/>
      <c r="I427" s="235"/>
      <c r="J427" s="235"/>
      <c r="K427" s="235"/>
      <c r="L427" s="235"/>
      <c r="M427" s="88">
        <v>6</v>
      </c>
      <c r="N427" s="257">
        <v>2019</v>
      </c>
      <c r="O427" s="257" t="s">
        <v>81</v>
      </c>
      <c r="P427" s="268">
        <v>189270.15673860419</v>
      </c>
      <c r="Q427" s="569"/>
      <c r="S427" s="657"/>
    </row>
    <row r="428" spans="1:19" s="656" customFormat="1" ht="30" customHeight="1" x14ac:dyDescent="0.2">
      <c r="A428" s="567"/>
      <c r="B428" s="235"/>
      <c r="C428" s="83" t="s">
        <v>1780</v>
      </c>
      <c r="D428" s="83" t="s">
        <v>1402</v>
      </c>
      <c r="E428" s="83"/>
      <c r="F428" s="235" t="s">
        <v>2119</v>
      </c>
      <c r="G428" s="235"/>
      <c r="H428" s="235"/>
      <c r="I428" s="235"/>
      <c r="J428" s="235"/>
      <c r="K428" s="235"/>
      <c r="L428" s="235"/>
      <c r="M428" s="88">
        <v>6</v>
      </c>
      <c r="N428" s="257">
        <v>2019</v>
      </c>
      <c r="O428" s="257" t="s">
        <v>81</v>
      </c>
      <c r="P428" s="268">
        <v>126180.1044924028</v>
      </c>
      <c r="Q428" s="569"/>
      <c r="S428" s="657"/>
    </row>
    <row r="429" spans="1:19" s="656" customFormat="1" ht="30" customHeight="1" x14ac:dyDescent="0.2">
      <c r="A429" s="567"/>
      <c r="B429" s="235"/>
      <c r="C429" s="83" t="s">
        <v>1862</v>
      </c>
      <c r="D429" s="83" t="s">
        <v>1307</v>
      </c>
      <c r="E429" s="83"/>
      <c r="F429" s="235" t="s">
        <v>2120</v>
      </c>
      <c r="G429" s="235"/>
      <c r="H429" s="235"/>
      <c r="I429" s="235"/>
      <c r="J429" s="235"/>
      <c r="K429" s="235"/>
      <c r="L429" s="235"/>
      <c r="M429" s="88">
        <v>6</v>
      </c>
      <c r="N429" s="257">
        <v>2019</v>
      </c>
      <c r="O429" s="257" t="s">
        <v>81</v>
      </c>
      <c r="P429" s="268">
        <v>126180.1044924028</v>
      </c>
      <c r="Q429" s="569"/>
      <c r="S429" s="657"/>
    </row>
    <row r="430" spans="1:19" s="656" customFormat="1" ht="30" customHeight="1" x14ac:dyDescent="0.2">
      <c r="A430" s="567"/>
      <c r="B430" s="235"/>
      <c r="C430" s="83" t="s">
        <v>1780</v>
      </c>
      <c r="D430" s="83" t="s">
        <v>1402</v>
      </c>
      <c r="E430" s="83"/>
      <c r="F430" s="235" t="s">
        <v>2121</v>
      </c>
      <c r="G430" s="235"/>
      <c r="H430" s="235"/>
      <c r="I430" s="235"/>
      <c r="J430" s="235"/>
      <c r="K430" s="235"/>
      <c r="L430" s="235"/>
      <c r="M430" s="88">
        <v>6</v>
      </c>
      <c r="N430" s="257">
        <v>2019</v>
      </c>
      <c r="O430" s="257" t="s">
        <v>81</v>
      </c>
      <c r="P430" s="268">
        <v>254786.74945581332</v>
      </c>
      <c r="Q430" s="569"/>
      <c r="S430" s="657"/>
    </row>
    <row r="431" spans="1:19" s="656" customFormat="1" ht="30" customHeight="1" x14ac:dyDescent="0.2">
      <c r="A431" s="567"/>
      <c r="B431" s="235"/>
      <c r="C431" s="83" t="s">
        <v>1862</v>
      </c>
      <c r="D431" s="83" t="s">
        <v>1307</v>
      </c>
      <c r="E431" s="83"/>
      <c r="F431" s="235" t="s">
        <v>2122</v>
      </c>
      <c r="G431" s="235"/>
      <c r="H431" s="235"/>
      <c r="I431" s="235"/>
      <c r="J431" s="235"/>
      <c r="K431" s="235"/>
      <c r="L431" s="235"/>
      <c r="M431" s="88">
        <v>6</v>
      </c>
      <c r="N431" s="257">
        <v>2019</v>
      </c>
      <c r="O431" s="257" t="s">
        <v>81</v>
      </c>
      <c r="P431" s="268">
        <v>157725.1306155035</v>
      </c>
      <c r="Q431" s="569"/>
      <c r="S431" s="657"/>
    </row>
    <row r="432" spans="1:19" s="656" customFormat="1" ht="30" customHeight="1" x14ac:dyDescent="0.2">
      <c r="A432" s="567"/>
      <c r="B432" s="235"/>
      <c r="C432" s="83" t="s">
        <v>1862</v>
      </c>
      <c r="D432" s="83" t="s">
        <v>1307</v>
      </c>
      <c r="E432" s="83"/>
      <c r="F432" s="235" t="s">
        <v>2123</v>
      </c>
      <c r="G432" s="235"/>
      <c r="H432" s="235"/>
      <c r="I432" s="235"/>
      <c r="J432" s="235"/>
      <c r="K432" s="235"/>
      <c r="L432" s="235"/>
      <c r="M432" s="88">
        <v>6</v>
      </c>
      <c r="N432" s="257">
        <v>2019</v>
      </c>
      <c r="O432" s="257" t="s">
        <v>81</v>
      </c>
      <c r="P432" s="268">
        <v>220815.18286170487</v>
      </c>
      <c r="Q432" s="569"/>
      <c r="S432" s="657"/>
    </row>
    <row r="433" spans="1:19" s="656" customFormat="1" ht="30" customHeight="1" x14ac:dyDescent="0.2">
      <c r="A433" s="567"/>
      <c r="B433" s="235"/>
      <c r="C433" s="83" t="s">
        <v>1862</v>
      </c>
      <c r="D433" s="83" t="s">
        <v>1307</v>
      </c>
      <c r="E433" s="83"/>
      <c r="F433" s="235" t="s">
        <v>2124</v>
      </c>
      <c r="G433" s="235"/>
      <c r="H433" s="235"/>
      <c r="I433" s="235"/>
      <c r="J433" s="235"/>
      <c r="K433" s="235"/>
      <c r="L433" s="235"/>
      <c r="M433" s="88">
        <v>6</v>
      </c>
      <c r="N433" s="257">
        <v>2019</v>
      </c>
      <c r="O433" s="257" t="s">
        <v>81</v>
      </c>
      <c r="P433" s="268">
        <v>121327.0235503873</v>
      </c>
      <c r="Q433" s="569"/>
      <c r="S433" s="657"/>
    </row>
    <row r="434" spans="1:19" s="656" customFormat="1" ht="30" customHeight="1" x14ac:dyDescent="0.2">
      <c r="A434" s="567"/>
      <c r="B434" s="235"/>
      <c r="C434" s="83" t="s">
        <v>1862</v>
      </c>
      <c r="D434" s="83" t="s">
        <v>1307</v>
      </c>
      <c r="E434" s="83"/>
      <c r="F434" s="235" t="s">
        <v>2125</v>
      </c>
      <c r="G434" s="235"/>
      <c r="H434" s="235"/>
      <c r="I434" s="235"/>
      <c r="J434" s="235"/>
      <c r="K434" s="235"/>
      <c r="L434" s="235"/>
      <c r="M434" s="88">
        <v>6</v>
      </c>
      <c r="N434" s="257">
        <v>2019</v>
      </c>
      <c r="O434" s="257" t="s">
        <v>81</v>
      </c>
      <c r="P434" s="268">
        <v>121327.0235503873</v>
      </c>
      <c r="Q434" s="569"/>
      <c r="S434" s="657"/>
    </row>
    <row r="435" spans="1:19" s="656" customFormat="1" ht="30" customHeight="1" x14ac:dyDescent="0.2">
      <c r="A435" s="567"/>
      <c r="B435" s="235"/>
      <c r="C435" s="83" t="s">
        <v>1862</v>
      </c>
      <c r="D435" s="83" t="s">
        <v>1307</v>
      </c>
      <c r="E435" s="83"/>
      <c r="F435" s="235" t="s">
        <v>2126</v>
      </c>
      <c r="G435" s="235"/>
      <c r="H435" s="235"/>
      <c r="I435" s="235"/>
      <c r="J435" s="235"/>
      <c r="K435" s="235"/>
      <c r="L435" s="235"/>
      <c r="M435" s="88">
        <v>6</v>
      </c>
      <c r="N435" s="257">
        <v>2019</v>
      </c>
      <c r="O435" s="257" t="s">
        <v>81</v>
      </c>
      <c r="P435" s="268">
        <v>135886.26637643378</v>
      </c>
      <c r="Q435" s="569"/>
      <c r="S435" s="657"/>
    </row>
    <row r="436" spans="1:19" s="656" customFormat="1" ht="30" customHeight="1" x14ac:dyDescent="0.2">
      <c r="A436" s="567"/>
      <c r="B436" s="235"/>
      <c r="C436" s="83" t="s">
        <v>1862</v>
      </c>
      <c r="D436" s="83" t="s">
        <v>1307</v>
      </c>
      <c r="E436" s="83"/>
      <c r="F436" s="235" t="s">
        <v>2127</v>
      </c>
      <c r="G436" s="235"/>
      <c r="H436" s="235"/>
      <c r="I436" s="235"/>
      <c r="J436" s="235"/>
      <c r="K436" s="235"/>
      <c r="L436" s="235"/>
      <c r="M436" s="88">
        <v>6</v>
      </c>
      <c r="N436" s="257">
        <v>2019</v>
      </c>
      <c r="O436" s="257" t="s">
        <v>81</v>
      </c>
      <c r="P436" s="268">
        <v>157725.1306155035</v>
      </c>
      <c r="Q436" s="569"/>
      <c r="S436" s="657"/>
    </row>
    <row r="437" spans="1:19" s="656" customFormat="1" ht="30" customHeight="1" x14ac:dyDescent="0.2">
      <c r="A437" s="567"/>
      <c r="B437" s="235"/>
      <c r="C437" s="83" t="s">
        <v>1780</v>
      </c>
      <c r="D437" s="83" t="s">
        <v>1402</v>
      </c>
      <c r="E437" s="83"/>
      <c r="F437" s="235" t="s">
        <v>2128</v>
      </c>
      <c r="G437" s="235"/>
      <c r="H437" s="235"/>
      <c r="I437" s="235"/>
      <c r="J437" s="235"/>
      <c r="K437" s="235"/>
      <c r="L437" s="235"/>
      <c r="M437" s="88">
        <v>6</v>
      </c>
      <c r="N437" s="257">
        <v>2019</v>
      </c>
      <c r="O437" s="257" t="s">
        <v>81</v>
      </c>
      <c r="P437" s="268">
        <v>126180.1044924028</v>
      </c>
      <c r="Q437" s="569"/>
      <c r="S437" s="657"/>
    </row>
    <row r="438" spans="1:19" s="656" customFormat="1" ht="30" customHeight="1" x14ac:dyDescent="0.2">
      <c r="A438" s="567"/>
      <c r="B438" s="235"/>
      <c r="C438" s="83" t="s">
        <v>1780</v>
      </c>
      <c r="D438" s="83" t="s">
        <v>1402</v>
      </c>
      <c r="E438" s="83"/>
      <c r="F438" s="235" t="s">
        <v>2129</v>
      </c>
      <c r="G438" s="235"/>
      <c r="H438" s="235"/>
      <c r="I438" s="235"/>
      <c r="J438" s="235"/>
      <c r="K438" s="235"/>
      <c r="L438" s="235"/>
      <c r="M438" s="88">
        <v>6</v>
      </c>
      <c r="N438" s="257">
        <v>2019</v>
      </c>
      <c r="O438" s="257" t="s">
        <v>81</v>
      </c>
      <c r="P438" s="268">
        <v>157725.1306155035</v>
      </c>
      <c r="Q438" s="569"/>
      <c r="S438" s="657"/>
    </row>
    <row r="439" spans="1:19" s="656" customFormat="1" ht="30" customHeight="1" x14ac:dyDescent="0.2">
      <c r="A439" s="567"/>
      <c r="B439" s="235"/>
      <c r="C439" s="83" t="s">
        <v>1774</v>
      </c>
      <c r="D439" s="83" t="s">
        <v>1329</v>
      </c>
      <c r="E439" s="83"/>
      <c r="F439" s="235" t="s">
        <v>2130</v>
      </c>
      <c r="G439" s="235"/>
      <c r="H439" s="235"/>
      <c r="I439" s="235"/>
      <c r="J439" s="235"/>
      <c r="K439" s="235"/>
      <c r="L439" s="235"/>
      <c r="M439" s="88">
        <v>6</v>
      </c>
      <c r="N439" s="257">
        <v>2019</v>
      </c>
      <c r="O439" s="257" t="s">
        <v>81</v>
      </c>
      <c r="P439" s="268">
        <v>116473.94260837181</v>
      </c>
      <c r="Q439" s="569"/>
      <c r="S439" s="657"/>
    </row>
    <row r="440" spans="1:19" s="656" customFormat="1" ht="30" customHeight="1" x14ac:dyDescent="0.2">
      <c r="A440" s="567"/>
      <c r="B440" s="235"/>
      <c r="C440" s="83" t="s">
        <v>1774</v>
      </c>
      <c r="D440" s="83" t="s">
        <v>1329</v>
      </c>
      <c r="E440" s="83"/>
      <c r="F440" s="235" t="s">
        <v>2131</v>
      </c>
      <c r="G440" s="235"/>
      <c r="H440" s="235"/>
      <c r="I440" s="235"/>
      <c r="J440" s="235"/>
      <c r="K440" s="235"/>
      <c r="L440" s="235"/>
      <c r="M440" s="88">
        <v>6</v>
      </c>
      <c r="N440" s="257">
        <v>2019</v>
      </c>
      <c r="O440" s="257" t="s">
        <v>81</v>
      </c>
      <c r="P440" s="268">
        <v>116473.94260837181</v>
      </c>
      <c r="Q440" s="569"/>
      <c r="S440" s="657"/>
    </row>
    <row r="441" spans="1:19" s="656" customFormat="1" ht="30" customHeight="1" x14ac:dyDescent="0.2">
      <c r="A441" s="567"/>
      <c r="B441" s="235"/>
      <c r="C441" s="83" t="s">
        <v>1862</v>
      </c>
      <c r="D441" s="83" t="s">
        <v>1307</v>
      </c>
      <c r="E441" s="83"/>
      <c r="F441" s="235" t="s">
        <v>2132</v>
      </c>
      <c r="G441" s="235"/>
      <c r="H441" s="235"/>
      <c r="I441" s="235"/>
      <c r="J441" s="235"/>
      <c r="K441" s="235"/>
      <c r="L441" s="235"/>
      <c r="M441" s="88">
        <v>6</v>
      </c>
      <c r="N441" s="257">
        <v>2019</v>
      </c>
      <c r="O441" s="257" t="s">
        <v>81</v>
      </c>
      <c r="P441" s="268">
        <v>105554.51048883695</v>
      </c>
      <c r="Q441" s="569"/>
      <c r="S441" s="657"/>
    </row>
    <row r="442" spans="1:19" s="656" customFormat="1" ht="30" customHeight="1" x14ac:dyDescent="0.2">
      <c r="A442" s="567"/>
      <c r="B442" s="235"/>
      <c r="C442" s="83" t="s">
        <v>1780</v>
      </c>
      <c r="D442" s="83" t="s">
        <v>1402</v>
      </c>
      <c r="E442" s="83"/>
      <c r="F442" s="235" t="s">
        <v>2133</v>
      </c>
      <c r="G442" s="235"/>
      <c r="H442" s="235"/>
      <c r="I442" s="235"/>
      <c r="J442" s="235"/>
      <c r="K442" s="235"/>
      <c r="L442" s="235"/>
      <c r="M442" s="88">
        <v>6</v>
      </c>
      <c r="N442" s="257">
        <v>2019</v>
      </c>
      <c r="O442" s="257" t="s">
        <v>81</v>
      </c>
      <c r="P442" s="268">
        <v>124966.83425689892</v>
      </c>
      <c r="Q442" s="569"/>
      <c r="S442" s="657"/>
    </row>
    <row r="443" spans="1:19" s="656" customFormat="1" ht="30" customHeight="1" x14ac:dyDescent="0.2">
      <c r="A443" s="567"/>
      <c r="B443" s="235"/>
      <c r="C443" s="83" t="s">
        <v>1774</v>
      </c>
      <c r="D443" s="83" t="s">
        <v>1329</v>
      </c>
      <c r="E443" s="83"/>
      <c r="F443" s="235" t="s">
        <v>2134</v>
      </c>
      <c r="G443" s="235"/>
      <c r="H443" s="235"/>
      <c r="I443" s="235"/>
      <c r="J443" s="235"/>
      <c r="K443" s="235"/>
      <c r="L443" s="235"/>
      <c r="M443" s="88">
        <v>6</v>
      </c>
      <c r="N443" s="257">
        <v>2019</v>
      </c>
      <c r="O443" s="257" t="s">
        <v>81</v>
      </c>
      <c r="P443" s="268">
        <v>116473.94260837181</v>
      </c>
      <c r="Q443" s="569"/>
      <c r="S443" s="657"/>
    </row>
    <row r="444" spans="1:19" s="656" customFormat="1" ht="30" customHeight="1" x14ac:dyDescent="0.2">
      <c r="A444" s="567"/>
      <c r="B444" s="235"/>
      <c r="C444" s="83" t="s">
        <v>1774</v>
      </c>
      <c r="D444" s="83" t="s">
        <v>1329</v>
      </c>
      <c r="E444" s="83"/>
      <c r="F444" s="235" t="s">
        <v>2135</v>
      </c>
      <c r="G444" s="235"/>
      <c r="H444" s="235"/>
      <c r="I444" s="235"/>
      <c r="J444" s="235"/>
      <c r="K444" s="235"/>
      <c r="L444" s="235"/>
      <c r="M444" s="88">
        <v>6</v>
      </c>
      <c r="N444" s="257">
        <v>2019</v>
      </c>
      <c r="O444" s="257" t="s">
        <v>81</v>
      </c>
      <c r="P444" s="268">
        <v>138312.80684744153</v>
      </c>
      <c r="Q444" s="569"/>
      <c r="S444" s="657"/>
    </row>
    <row r="445" spans="1:19" s="656" customFormat="1" ht="30" customHeight="1" x14ac:dyDescent="0.2">
      <c r="A445" s="567"/>
      <c r="B445" s="235"/>
      <c r="C445" s="83" t="s">
        <v>1769</v>
      </c>
      <c r="D445" s="83" t="s">
        <v>1310</v>
      </c>
      <c r="E445" s="83"/>
      <c r="F445" s="235" t="s">
        <v>2136</v>
      </c>
      <c r="G445" s="235"/>
      <c r="H445" s="235"/>
      <c r="I445" s="235"/>
      <c r="J445" s="235"/>
      <c r="K445" s="235"/>
      <c r="L445" s="235"/>
      <c r="M445" s="88">
        <v>6</v>
      </c>
      <c r="N445" s="257">
        <v>2019</v>
      </c>
      <c r="O445" s="257" t="s">
        <v>81</v>
      </c>
      <c r="P445" s="268">
        <v>211715.65609542583</v>
      </c>
      <c r="Q445" s="569"/>
      <c r="S445" s="657"/>
    </row>
    <row r="446" spans="1:19" s="656" customFormat="1" ht="30" customHeight="1" x14ac:dyDescent="0.2">
      <c r="A446" s="567"/>
      <c r="B446" s="235"/>
      <c r="C446" s="83" t="s">
        <v>1769</v>
      </c>
      <c r="D446" s="83" t="s">
        <v>1310</v>
      </c>
      <c r="E446" s="83"/>
      <c r="F446" s="235" t="s">
        <v>2137</v>
      </c>
      <c r="G446" s="235"/>
      <c r="H446" s="235"/>
      <c r="I446" s="235"/>
      <c r="J446" s="235"/>
      <c r="K446" s="235"/>
      <c r="L446" s="235"/>
      <c r="M446" s="88">
        <v>6</v>
      </c>
      <c r="N446" s="257">
        <v>2019</v>
      </c>
      <c r="O446" s="257" t="s">
        <v>81</v>
      </c>
      <c r="P446" s="268">
        <v>211715.65609542583</v>
      </c>
      <c r="Q446" s="569"/>
      <c r="S446" s="657"/>
    </row>
    <row r="447" spans="1:19" s="656" customFormat="1" ht="30" customHeight="1" x14ac:dyDescent="0.2">
      <c r="A447" s="567"/>
      <c r="B447" s="235"/>
      <c r="C447" s="83" t="s">
        <v>1769</v>
      </c>
      <c r="D447" s="83" t="s">
        <v>1310</v>
      </c>
      <c r="E447" s="83"/>
      <c r="F447" s="235" t="s">
        <v>2138</v>
      </c>
      <c r="G447" s="235"/>
      <c r="H447" s="235"/>
      <c r="I447" s="235"/>
      <c r="J447" s="235"/>
      <c r="K447" s="235"/>
      <c r="L447" s="235"/>
      <c r="M447" s="88">
        <v>6</v>
      </c>
      <c r="N447" s="257">
        <v>2019</v>
      </c>
      <c r="O447" s="257" t="s">
        <v>81</v>
      </c>
      <c r="P447" s="268">
        <v>211715.65609542583</v>
      </c>
      <c r="Q447" s="569"/>
      <c r="S447" s="657"/>
    </row>
    <row r="448" spans="1:19" s="656" customFormat="1" ht="30" customHeight="1" x14ac:dyDescent="0.2">
      <c r="A448" s="567"/>
      <c r="B448" s="235"/>
      <c r="C448" s="83" t="s">
        <v>1769</v>
      </c>
      <c r="D448" s="83" t="s">
        <v>1310</v>
      </c>
      <c r="E448" s="83"/>
      <c r="F448" s="235" t="s">
        <v>2139</v>
      </c>
      <c r="G448" s="235"/>
      <c r="H448" s="235"/>
      <c r="I448" s="235"/>
      <c r="J448" s="235"/>
      <c r="K448" s="235"/>
      <c r="L448" s="235"/>
      <c r="M448" s="88">
        <v>6</v>
      </c>
      <c r="N448" s="257">
        <v>2019</v>
      </c>
      <c r="O448" s="257" t="s">
        <v>81</v>
      </c>
      <c r="P448" s="268">
        <v>211715.65609542583</v>
      </c>
      <c r="Q448" s="569"/>
      <c r="S448" s="657"/>
    </row>
    <row r="449" spans="1:19" s="656" customFormat="1" ht="30" customHeight="1" x14ac:dyDescent="0.2">
      <c r="A449" s="567"/>
      <c r="B449" s="235"/>
      <c r="C449" s="83" t="s">
        <v>1769</v>
      </c>
      <c r="D449" s="83" t="s">
        <v>1310</v>
      </c>
      <c r="E449" s="83"/>
      <c r="F449" s="235" t="s">
        <v>2140</v>
      </c>
      <c r="G449" s="235"/>
      <c r="H449" s="235"/>
      <c r="I449" s="235"/>
      <c r="J449" s="235"/>
      <c r="K449" s="235"/>
      <c r="L449" s="235"/>
      <c r="M449" s="88">
        <v>6</v>
      </c>
      <c r="N449" s="257">
        <v>2019</v>
      </c>
      <c r="O449" s="257" t="s">
        <v>81</v>
      </c>
      <c r="P449" s="268">
        <v>211715.65609542583</v>
      </c>
      <c r="Q449" s="569"/>
      <c r="S449" s="657"/>
    </row>
    <row r="450" spans="1:19" s="656" customFormat="1" ht="30" customHeight="1" x14ac:dyDescent="0.2">
      <c r="A450" s="567"/>
      <c r="B450" s="235"/>
      <c r="C450" s="83" t="s">
        <v>1769</v>
      </c>
      <c r="D450" s="83" t="s">
        <v>1310</v>
      </c>
      <c r="E450" s="83"/>
      <c r="F450" s="235" t="s">
        <v>2141</v>
      </c>
      <c r="G450" s="235"/>
      <c r="H450" s="235"/>
      <c r="I450" s="235"/>
      <c r="J450" s="235"/>
      <c r="K450" s="235"/>
      <c r="L450" s="235"/>
      <c r="M450" s="88">
        <v>6</v>
      </c>
      <c r="N450" s="257">
        <v>2019</v>
      </c>
      <c r="O450" s="257" t="s">
        <v>81</v>
      </c>
      <c r="P450" s="268">
        <v>211715.65609542583</v>
      </c>
      <c r="Q450" s="569"/>
      <c r="S450" s="657"/>
    </row>
    <row r="451" spans="1:19" s="656" customFormat="1" ht="30" customHeight="1" x14ac:dyDescent="0.2">
      <c r="A451" s="567"/>
      <c r="B451" s="235"/>
      <c r="C451" s="83" t="s">
        <v>1769</v>
      </c>
      <c r="D451" s="83" t="s">
        <v>1310</v>
      </c>
      <c r="E451" s="83"/>
      <c r="F451" s="235" t="s">
        <v>2142</v>
      </c>
      <c r="G451" s="235"/>
      <c r="H451" s="235"/>
      <c r="I451" s="235"/>
      <c r="J451" s="235"/>
      <c r="K451" s="235"/>
      <c r="L451" s="235"/>
      <c r="M451" s="88">
        <v>6</v>
      </c>
      <c r="N451" s="257">
        <v>2019</v>
      </c>
      <c r="O451" s="257" t="s">
        <v>81</v>
      </c>
      <c r="P451" s="268">
        <v>211715.65609542583</v>
      </c>
      <c r="Q451" s="569"/>
      <c r="S451" s="657"/>
    </row>
    <row r="452" spans="1:19" s="656" customFormat="1" ht="30" customHeight="1" x14ac:dyDescent="0.2">
      <c r="A452" s="567"/>
      <c r="B452" s="235"/>
      <c r="C452" s="83" t="s">
        <v>1774</v>
      </c>
      <c r="D452" s="83" t="s">
        <v>1329</v>
      </c>
      <c r="E452" s="83"/>
      <c r="F452" s="235" t="s">
        <v>2143</v>
      </c>
      <c r="G452" s="235"/>
      <c r="H452" s="235"/>
      <c r="I452" s="235"/>
      <c r="J452" s="235"/>
      <c r="K452" s="235"/>
      <c r="L452" s="235"/>
      <c r="M452" s="88">
        <v>6</v>
      </c>
      <c r="N452" s="257">
        <v>2019</v>
      </c>
      <c r="O452" s="257" t="s">
        <v>81</v>
      </c>
      <c r="P452" s="268">
        <v>121327.0235503873</v>
      </c>
      <c r="Q452" s="569"/>
      <c r="S452" s="657"/>
    </row>
    <row r="453" spans="1:19" s="656" customFormat="1" ht="30" customHeight="1" x14ac:dyDescent="0.2">
      <c r="A453" s="567"/>
      <c r="B453" s="235"/>
      <c r="C453" s="83" t="s">
        <v>1862</v>
      </c>
      <c r="D453" s="83" t="s">
        <v>1307</v>
      </c>
      <c r="E453" s="83"/>
      <c r="F453" s="235" t="s">
        <v>2144</v>
      </c>
      <c r="G453" s="235"/>
      <c r="H453" s="235"/>
      <c r="I453" s="235"/>
      <c r="J453" s="235"/>
      <c r="K453" s="235"/>
      <c r="L453" s="235"/>
      <c r="M453" s="88">
        <v>6</v>
      </c>
      <c r="N453" s="257">
        <v>2019</v>
      </c>
      <c r="O453" s="257" t="s">
        <v>81</v>
      </c>
      <c r="P453" s="268">
        <v>168644.56273503834</v>
      </c>
      <c r="Q453" s="569"/>
      <c r="S453" s="657"/>
    </row>
    <row r="454" spans="1:19" s="656" customFormat="1" ht="30" customHeight="1" x14ac:dyDescent="0.2">
      <c r="A454" s="567"/>
      <c r="B454" s="235"/>
      <c r="C454" s="83" t="s">
        <v>2232</v>
      </c>
      <c r="D454" s="83" t="s">
        <v>2230</v>
      </c>
      <c r="E454" s="83"/>
      <c r="F454" s="235" t="s">
        <v>2145</v>
      </c>
      <c r="G454" s="235"/>
      <c r="H454" s="235"/>
      <c r="I454" s="235"/>
      <c r="J454" s="235"/>
      <c r="K454" s="235"/>
      <c r="L454" s="235"/>
      <c r="M454" s="88">
        <v>6</v>
      </c>
      <c r="N454" s="257">
        <v>2019</v>
      </c>
      <c r="O454" s="257" t="s">
        <v>81</v>
      </c>
      <c r="P454" s="268">
        <v>110407.59143085244</v>
      </c>
      <c r="Q454" s="569"/>
      <c r="S454" s="657"/>
    </row>
    <row r="455" spans="1:19" s="656" customFormat="1" ht="30" customHeight="1" x14ac:dyDescent="0.2">
      <c r="A455" s="567"/>
      <c r="B455" s="235"/>
      <c r="C455" s="83" t="s">
        <v>2232</v>
      </c>
      <c r="D455" s="83" t="s">
        <v>2230</v>
      </c>
      <c r="E455" s="83"/>
      <c r="F455" s="235" t="s">
        <v>2146</v>
      </c>
      <c r="G455" s="235"/>
      <c r="H455" s="235"/>
      <c r="I455" s="235"/>
      <c r="J455" s="235"/>
      <c r="K455" s="235"/>
      <c r="L455" s="235"/>
      <c r="M455" s="88">
        <v>6</v>
      </c>
      <c r="N455" s="257">
        <v>2019</v>
      </c>
      <c r="O455" s="257" t="s">
        <v>81</v>
      </c>
      <c r="P455" s="268">
        <v>109194.32119534857</v>
      </c>
      <c r="Q455" s="569"/>
      <c r="S455" s="657"/>
    </row>
    <row r="456" spans="1:19" s="656" customFormat="1" ht="30" customHeight="1" x14ac:dyDescent="0.2">
      <c r="A456" s="567"/>
      <c r="B456" s="235"/>
      <c r="C456" s="83" t="s">
        <v>2232</v>
      </c>
      <c r="D456" s="83" t="s">
        <v>2230</v>
      </c>
      <c r="E456" s="83"/>
      <c r="F456" s="235" t="s">
        <v>2147</v>
      </c>
      <c r="G456" s="235"/>
      <c r="H456" s="235"/>
      <c r="I456" s="235"/>
      <c r="J456" s="235"/>
      <c r="K456" s="235"/>
      <c r="L456" s="235"/>
      <c r="M456" s="88">
        <v>6</v>
      </c>
      <c r="N456" s="257">
        <v>2019</v>
      </c>
      <c r="O456" s="257" t="s">
        <v>81</v>
      </c>
      <c r="P456" s="268">
        <v>109194.32119534857</v>
      </c>
      <c r="Q456" s="569"/>
      <c r="S456" s="657"/>
    </row>
    <row r="457" spans="1:19" s="656" customFormat="1" ht="30" customHeight="1" x14ac:dyDescent="0.2">
      <c r="A457" s="567"/>
      <c r="B457" s="235"/>
      <c r="C457" s="83" t="s">
        <v>2232</v>
      </c>
      <c r="D457" s="83" t="s">
        <v>2230</v>
      </c>
      <c r="E457" s="83"/>
      <c r="F457" s="235" t="s">
        <v>2148</v>
      </c>
      <c r="G457" s="235"/>
      <c r="H457" s="235"/>
      <c r="I457" s="235"/>
      <c r="J457" s="235"/>
      <c r="K457" s="235"/>
      <c r="L457" s="235"/>
      <c r="M457" s="88">
        <v>6</v>
      </c>
      <c r="N457" s="257">
        <v>2019</v>
      </c>
      <c r="O457" s="257" t="s">
        <v>81</v>
      </c>
      <c r="P457" s="268">
        <v>109194.32119534857</v>
      </c>
      <c r="Q457" s="569"/>
      <c r="S457" s="657"/>
    </row>
    <row r="458" spans="1:19" s="656" customFormat="1" ht="30" customHeight="1" x14ac:dyDescent="0.2">
      <c r="A458" s="567"/>
      <c r="B458" s="235"/>
      <c r="C458" s="83" t="s">
        <v>2232</v>
      </c>
      <c r="D458" s="83" t="s">
        <v>2230</v>
      </c>
      <c r="E458" s="83"/>
      <c r="F458" s="235" t="s">
        <v>2149</v>
      </c>
      <c r="G458" s="235"/>
      <c r="H458" s="235"/>
      <c r="I458" s="235"/>
      <c r="J458" s="235"/>
      <c r="K458" s="235"/>
      <c r="L458" s="235"/>
      <c r="M458" s="88">
        <v>6</v>
      </c>
      <c r="N458" s="257">
        <v>2019</v>
      </c>
      <c r="O458" s="257" t="s">
        <v>81</v>
      </c>
      <c r="P458" s="268">
        <v>109194.32119534857</v>
      </c>
      <c r="Q458" s="569"/>
      <c r="S458" s="657"/>
    </row>
    <row r="459" spans="1:19" s="656" customFormat="1" ht="30" customHeight="1" x14ac:dyDescent="0.2">
      <c r="A459" s="567"/>
      <c r="B459" s="235"/>
      <c r="C459" s="83" t="s">
        <v>2232</v>
      </c>
      <c r="D459" s="83" t="s">
        <v>2230</v>
      </c>
      <c r="E459" s="83"/>
      <c r="F459" s="235" t="s">
        <v>2150</v>
      </c>
      <c r="G459" s="235"/>
      <c r="H459" s="235"/>
      <c r="I459" s="235"/>
      <c r="J459" s="235"/>
      <c r="K459" s="235"/>
      <c r="L459" s="235"/>
      <c r="M459" s="88">
        <v>6</v>
      </c>
      <c r="N459" s="257">
        <v>2019</v>
      </c>
      <c r="O459" s="257" t="s">
        <v>81</v>
      </c>
      <c r="P459" s="268">
        <v>109194.32119534857</v>
      </c>
      <c r="Q459" s="569"/>
      <c r="S459" s="657"/>
    </row>
    <row r="460" spans="1:19" s="656" customFormat="1" ht="30" customHeight="1" x14ac:dyDescent="0.2">
      <c r="A460" s="567"/>
      <c r="B460" s="235"/>
      <c r="C460" s="83" t="s">
        <v>2232</v>
      </c>
      <c r="D460" s="83" t="s">
        <v>2230</v>
      </c>
      <c r="E460" s="83"/>
      <c r="F460" s="235" t="s">
        <v>2151</v>
      </c>
      <c r="G460" s="235"/>
      <c r="H460" s="235"/>
      <c r="I460" s="235"/>
      <c r="J460" s="235"/>
      <c r="K460" s="235"/>
      <c r="L460" s="235"/>
      <c r="M460" s="88">
        <v>6</v>
      </c>
      <c r="N460" s="257">
        <v>2019</v>
      </c>
      <c r="O460" s="257" t="s">
        <v>81</v>
      </c>
      <c r="P460" s="268">
        <v>109194.32119534857</v>
      </c>
      <c r="Q460" s="569"/>
      <c r="S460" s="657"/>
    </row>
    <row r="461" spans="1:19" s="656" customFormat="1" ht="30" customHeight="1" x14ac:dyDescent="0.2">
      <c r="A461" s="567"/>
      <c r="B461" s="235"/>
      <c r="C461" s="83" t="s">
        <v>2232</v>
      </c>
      <c r="D461" s="83" t="s">
        <v>2230</v>
      </c>
      <c r="E461" s="83"/>
      <c r="F461" s="235" t="s">
        <v>2152</v>
      </c>
      <c r="G461" s="235"/>
      <c r="H461" s="235"/>
      <c r="I461" s="235"/>
      <c r="J461" s="235"/>
      <c r="K461" s="235"/>
      <c r="L461" s="235"/>
      <c r="M461" s="88">
        <v>6</v>
      </c>
      <c r="N461" s="257">
        <v>2019</v>
      </c>
      <c r="O461" s="257" t="s">
        <v>81</v>
      </c>
      <c r="P461" s="268">
        <v>109194.32119534857</v>
      </c>
      <c r="Q461" s="569"/>
      <c r="S461" s="657"/>
    </row>
    <row r="462" spans="1:19" s="656" customFormat="1" ht="30" customHeight="1" x14ac:dyDescent="0.2">
      <c r="A462" s="567"/>
      <c r="B462" s="235"/>
      <c r="C462" s="83" t="s">
        <v>2232</v>
      </c>
      <c r="D462" s="83" t="s">
        <v>2230</v>
      </c>
      <c r="E462" s="83"/>
      <c r="F462" s="235" t="s">
        <v>2153</v>
      </c>
      <c r="G462" s="235"/>
      <c r="H462" s="235"/>
      <c r="I462" s="235"/>
      <c r="J462" s="235"/>
      <c r="K462" s="235"/>
      <c r="L462" s="235"/>
      <c r="M462" s="88">
        <v>6</v>
      </c>
      <c r="N462" s="257">
        <v>2019</v>
      </c>
      <c r="O462" s="257" t="s">
        <v>81</v>
      </c>
      <c r="P462" s="268">
        <v>109194.32119534857</v>
      </c>
      <c r="Q462" s="569"/>
      <c r="S462" s="657"/>
    </row>
    <row r="463" spans="1:19" s="656" customFormat="1" ht="30" customHeight="1" x14ac:dyDescent="0.2">
      <c r="A463" s="567"/>
      <c r="B463" s="235"/>
      <c r="C463" s="83" t="s">
        <v>2232</v>
      </c>
      <c r="D463" s="83" t="s">
        <v>2230</v>
      </c>
      <c r="E463" s="83"/>
      <c r="F463" s="235" t="s">
        <v>2154</v>
      </c>
      <c r="G463" s="235"/>
      <c r="H463" s="235"/>
      <c r="I463" s="235"/>
      <c r="J463" s="235"/>
      <c r="K463" s="235"/>
      <c r="L463" s="235"/>
      <c r="M463" s="88">
        <v>6</v>
      </c>
      <c r="N463" s="257">
        <v>2019</v>
      </c>
      <c r="O463" s="257" t="s">
        <v>81</v>
      </c>
      <c r="P463" s="268">
        <v>109194.32119534857</v>
      </c>
      <c r="Q463" s="569"/>
      <c r="S463" s="657"/>
    </row>
    <row r="464" spans="1:19" s="656" customFormat="1" ht="30" customHeight="1" x14ac:dyDescent="0.2">
      <c r="A464" s="567"/>
      <c r="B464" s="235"/>
      <c r="C464" s="83" t="s">
        <v>2232</v>
      </c>
      <c r="D464" s="83" t="s">
        <v>2230</v>
      </c>
      <c r="E464" s="83"/>
      <c r="F464" s="235" t="s">
        <v>2155</v>
      </c>
      <c r="G464" s="235"/>
      <c r="H464" s="235"/>
      <c r="I464" s="235"/>
      <c r="J464" s="235"/>
      <c r="K464" s="235"/>
      <c r="L464" s="235"/>
      <c r="M464" s="88">
        <v>6</v>
      </c>
      <c r="N464" s="257">
        <v>2019</v>
      </c>
      <c r="O464" s="257" t="s">
        <v>81</v>
      </c>
      <c r="P464" s="268">
        <v>109194.32119534857</v>
      </c>
      <c r="Q464" s="569"/>
      <c r="S464" s="657"/>
    </row>
    <row r="465" spans="1:19" s="656" customFormat="1" ht="30" customHeight="1" x14ac:dyDescent="0.2">
      <c r="A465" s="567"/>
      <c r="B465" s="235"/>
      <c r="C465" s="83" t="s">
        <v>2232</v>
      </c>
      <c r="D465" s="83" t="s">
        <v>2230</v>
      </c>
      <c r="E465" s="83"/>
      <c r="F465" s="235" t="s">
        <v>2156</v>
      </c>
      <c r="G465" s="235"/>
      <c r="H465" s="235"/>
      <c r="I465" s="235"/>
      <c r="J465" s="235"/>
      <c r="K465" s="235"/>
      <c r="L465" s="235"/>
      <c r="M465" s="88">
        <v>6</v>
      </c>
      <c r="N465" s="257">
        <v>2019</v>
      </c>
      <c r="O465" s="257" t="s">
        <v>81</v>
      </c>
      <c r="P465" s="268">
        <v>109194.32119534857</v>
      </c>
      <c r="Q465" s="569"/>
      <c r="S465" s="657"/>
    </row>
    <row r="466" spans="1:19" s="656" customFormat="1" ht="30" customHeight="1" x14ac:dyDescent="0.2">
      <c r="A466" s="567"/>
      <c r="B466" s="235"/>
      <c r="C466" s="83" t="s">
        <v>2232</v>
      </c>
      <c r="D466" s="83" t="s">
        <v>2230</v>
      </c>
      <c r="E466" s="83"/>
      <c r="F466" s="235" t="s">
        <v>2157</v>
      </c>
      <c r="G466" s="235"/>
      <c r="H466" s="235"/>
      <c r="I466" s="235"/>
      <c r="J466" s="235"/>
      <c r="K466" s="235"/>
      <c r="L466" s="235"/>
      <c r="M466" s="88">
        <v>6</v>
      </c>
      <c r="N466" s="257">
        <v>2019</v>
      </c>
      <c r="O466" s="257" t="s">
        <v>81</v>
      </c>
      <c r="P466" s="268">
        <v>109194.32119534857</v>
      </c>
      <c r="Q466" s="569"/>
      <c r="S466" s="657"/>
    </row>
    <row r="467" spans="1:19" s="656" customFormat="1" ht="30" customHeight="1" x14ac:dyDescent="0.2">
      <c r="A467" s="567"/>
      <c r="B467" s="235"/>
      <c r="C467" s="83" t="s">
        <v>2232</v>
      </c>
      <c r="D467" s="83" t="s">
        <v>2230</v>
      </c>
      <c r="E467" s="83"/>
      <c r="F467" s="235" t="s">
        <v>2158</v>
      </c>
      <c r="G467" s="235"/>
      <c r="H467" s="235"/>
      <c r="I467" s="235"/>
      <c r="J467" s="235"/>
      <c r="K467" s="235"/>
      <c r="L467" s="235"/>
      <c r="M467" s="88">
        <v>6</v>
      </c>
      <c r="N467" s="257">
        <v>2019</v>
      </c>
      <c r="O467" s="257" t="s">
        <v>81</v>
      </c>
      <c r="P467" s="268">
        <v>109194.32119534857</v>
      </c>
      <c r="Q467" s="569"/>
      <c r="S467" s="657"/>
    </row>
    <row r="468" spans="1:19" s="656" customFormat="1" ht="30" customHeight="1" x14ac:dyDescent="0.2">
      <c r="A468" s="567"/>
      <c r="B468" s="235"/>
      <c r="C468" s="83" t="s">
        <v>2232</v>
      </c>
      <c r="D468" s="83" t="s">
        <v>2230</v>
      </c>
      <c r="E468" s="83"/>
      <c r="F468" s="235" t="s">
        <v>2159</v>
      </c>
      <c r="G468" s="235"/>
      <c r="H468" s="235"/>
      <c r="I468" s="235"/>
      <c r="J468" s="235"/>
      <c r="K468" s="235"/>
      <c r="L468" s="235"/>
      <c r="M468" s="88">
        <v>6</v>
      </c>
      <c r="N468" s="257">
        <v>2019</v>
      </c>
      <c r="O468" s="257" t="s">
        <v>81</v>
      </c>
      <c r="P468" s="268">
        <v>109194.32119534857</v>
      </c>
      <c r="Q468" s="569"/>
      <c r="S468" s="657"/>
    </row>
    <row r="469" spans="1:19" s="656" customFormat="1" ht="30" customHeight="1" x14ac:dyDescent="0.2">
      <c r="A469" s="567"/>
      <c r="B469" s="235"/>
      <c r="C469" s="83" t="s">
        <v>2232</v>
      </c>
      <c r="D469" s="83" t="s">
        <v>2230</v>
      </c>
      <c r="E469" s="83"/>
      <c r="F469" s="235" t="s">
        <v>2160</v>
      </c>
      <c r="G469" s="235"/>
      <c r="H469" s="235"/>
      <c r="I469" s="235"/>
      <c r="J469" s="235"/>
      <c r="K469" s="235"/>
      <c r="L469" s="235"/>
      <c r="M469" s="88">
        <v>6</v>
      </c>
      <c r="N469" s="257">
        <v>2019</v>
      </c>
      <c r="O469" s="257" t="s">
        <v>81</v>
      </c>
      <c r="P469" s="268">
        <v>109194.32119534857</v>
      </c>
      <c r="Q469" s="569"/>
      <c r="S469" s="657"/>
    </row>
    <row r="470" spans="1:19" s="656" customFormat="1" ht="30" customHeight="1" x14ac:dyDescent="0.2">
      <c r="A470" s="567"/>
      <c r="B470" s="235"/>
      <c r="C470" s="83" t="s">
        <v>2232</v>
      </c>
      <c r="D470" s="83" t="s">
        <v>2230</v>
      </c>
      <c r="E470" s="83"/>
      <c r="F470" s="235" t="s">
        <v>2161</v>
      </c>
      <c r="G470" s="235"/>
      <c r="H470" s="235"/>
      <c r="I470" s="235"/>
      <c r="J470" s="235"/>
      <c r="K470" s="235"/>
      <c r="L470" s="235"/>
      <c r="M470" s="88">
        <v>6</v>
      </c>
      <c r="N470" s="257">
        <v>2019</v>
      </c>
      <c r="O470" s="257" t="s">
        <v>81</v>
      </c>
      <c r="P470" s="268">
        <v>109194.32119534857</v>
      </c>
      <c r="Q470" s="569"/>
      <c r="S470" s="657"/>
    </row>
    <row r="471" spans="1:19" s="656" customFormat="1" ht="30" customHeight="1" x14ac:dyDescent="0.2">
      <c r="A471" s="567"/>
      <c r="B471" s="235"/>
      <c r="C471" s="83" t="s">
        <v>2232</v>
      </c>
      <c r="D471" s="83" t="s">
        <v>2230</v>
      </c>
      <c r="E471" s="83"/>
      <c r="F471" s="235" t="s">
        <v>2162</v>
      </c>
      <c r="G471" s="235"/>
      <c r="H471" s="235"/>
      <c r="I471" s="235"/>
      <c r="J471" s="235"/>
      <c r="K471" s="235"/>
      <c r="L471" s="235"/>
      <c r="M471" s="88">
        <v>6</v>
      </c>
      <c r="N471" s="257">
        <v>2019</v>
      </c>
      <c r="O471" s="257" t="s">
        <v>81</v>
      </c>
      <c r="P471" s="268">
        <v>109194.32119534857</v>
      </c>
      <c r="Q471" s="569"/>
      <c r="S471" s="657"/>
    </row>
    <row r="472" spans="1:19" s="656" customFormat="1" ht="30" customHeight="1" x14ac:dyDescent="0.2">
      <c r="A472" s="567"/>
      <c r="B472" s="235"/>
      <c r="C472" s="83" t="s">
        <v>2232</v>
      </c>
      <c r="D472" s="83" t="s">
        <v>2230</v>
      </c>
      <c r="E472" s="83"/>
      <c r="F472" s="235" t="s">
        <v>2163</v>
      </c>
      <c r="G472" s="235"/>
      <c r="H472" s="235"/>
      <c r="I472" s="235"/>
      <c r="J472" s="235"/>
      <c r="K472" s="235"/>
      <c r="L472" s="235"/>
      <c r="M472" s="88">
        <v>6</v>
      </c>
      <c r="N472" s="257">
        <v>2019</v>
      </c>
      <c r="O472" s="257" t="s">
        <v>81</v>
      </c>
      <c r="P472" s="268">
        <v>109194.32119534857</v>
      </c>
      <c r="Q472" s="569"/>
      <c r="S472" s="657"/>
    </row>
    <row r="473" spans="1:19" s="656" customFormat="1" ht="30" customHeight="1" x14ac:dyDescent="0.2">
      <c r="A473" s="567"/>
      <c r="B473" s="235"/>
      <c r="C473" s="83" t="s">
        <v>2232</v>
      </c>
      <c r="D473" s="83" t="s">
        <v>2230</v>
      </c>
      <c r="E473" s="83"/>
      <c r="F473" s="235" t="s">
        <v>2164</v>
      </c>
      <c r="G473" s="235"/>
      <c r="H473" s="235"/>
      <c r="I473" s="235"/>
      <c r="J473" s="235"/>
      <c r="K473" s="235"/>
      <c r="L473" s="235"/>
      <c r="M473" s="88">
        <v>6</v>
      </c>
      <c r="N473" s="257">
        <v>2019</v>
      </c>
      <c r="O473" s="257" t="s">
        <v>81</v>
      </c>
      <c r="P473" s="268">
        <v>109194.32119534857</v>
      </c>
      <c r="Q473" s="569"/>
      <c r="S473" s="657"/>
    </row>
    <row r="474" spans="1:19" s="656" customFormat="1" ht="30" customHeight="1" x14ac:dyDescent="0.2">
      <c r="A474" s="567"/>
      <c r="B474" s="235"/>
      <c r="C474" s="83" t="s">
        <v>2232</v>
      </c>
      <c r="D474" s="83" t="s">
        <v>2230</v>
      </c>
      <c r="E474" s="83"/>
      <c r="F474" s="235" t="s">
        <v>2165</v>
      </c>
      <c r="G474" s="235"/>
      <c r="H474" s="235"/>
      <c r="I474" s="235"/>
      <c r="J474" s="235"/>
      <c r="K474" s="235"/>
      <c r="L474" s="235"/>
      <c r="M474" s="88">
        <v>6</v>
      </c>
      <c r="N474" s="257">
        <v>2019</v>
      </c>
      <c r="O474" s="257" t="s">
        <v>81</v>
      </c>
      <c r="P474" s="268">
        <v>109194.32119534857</v>
      </c>
      <c r="Q474" s="569"/>
      <c r="S474" s="657"/>
    </row>
    <row r="475" spans="1:19" s="656" customFormat="1" ht="30" customHeight="1" x14ac:dyDescent="0.2">
      <c r="A475" s="567"/>
      <c r="B475" s="235"/>
      <c r="C475" s="83" t="s">
        <v>2232</v>
      </c>
      <c r="D475" s="83" t="s">
        <v>2230</v>
      </c>
      <c r="E475" s="83"/>
      <c r="F475" s="235" t="s">
        <v>2166</v>
      </c>
      <c r="G475" s="235"/>
      <c r="H475" s="235"/>
      <c r="I475" s="235"/>
      <c r="J475" s="235"/>
      <c r="K475" s="235"/>
      <c r="L475" s="235"/>
      <c r="M475" s="88">
        <v>6</v>
      </c>
      <c r="N475" s="257">
        <v>2019</v>
      </c>
      <c r="O475" s="257" t="s">
        <v>81</v>
      </c>
      <c r="P475" s="268">
        <v>109194.32119534857</v>
      </c>
      <c r="Q475" s="569"/>
      <c r="S475" s="657"/>
    </row>
    <row r="476" spans="1:19" s="656" customFormat="1" ht="30" customHeight="1" x14ac:dyDescent="0.2">
      <c r="A476" s="567"/>
      <c r="B476" s="235"/>
      <c r="C476" s="83" t="s">
        <v>2232</v>
      </c>
      <c r="D476" s="83" t="s">
        <v>2230</v>
      </c>
      <c r="E476" s="83"/>
      <c r="F476" s="235" t="s">
        <v>2167</v>
      </c>
      <c r="G476" s="235"/>
      <c r="H476" s="235"/>
      <c r="I476" s="235"/>
      <c r="J476" s="235"/>
      <c r="K476" s="235"/>
      <c r="L476" s="235"/>
      <c r="M476" s="88">
        <v>6</v>
      </c>
      <c r="N476" s="257">
        <v>2019</v>
      </c>
      <c r="O476" s="257" t="s">
        <v>81</v>
      </c>
      <c r="P476" s="268">
        <v>109194.32119534857</v>
      </c>
      <c r="Q476" s="569"/>
      <c r="S476" s="657"/>
    </row>
    <row r="477" spans="1:19" s="656" customFormat="1" ht="30" customHeight="1" x14ac:dyDescent="0.2">
      <c r="A477" s="567"/>
      <c r="B477" s="235"/>
      <c r="C477" s="83" t="s">
        <v>2232</v>
      </c>
      <c r="D477" s="83" t="s">
        <v>2230</v>
      </c>
      <c r="E477" s="83"/>
      <c r="F477" s="235" t="s">
        <v>2168</v>
      </c>
      <c r="G477" s="235"/>
      <c r="H477" s="235"/>
      <c r="I477" s="235"/>
      <c r="J477" s="235"/>
      <c r="K477" s="235"/>
      <c r="L477" s="235"/>
      <c r="M477" s="88">
        <v>6</v>
      </c>
      <c r="N477" s="257">
        <v>2019</v>
      </c>
      <c r="O477" s="257" t="s">
        <v>81</v>
      </c>
      <c r="P477" s="268">
        <v>109194.32119534857</v>
      </c>
      <c r="Q477" s="569"/>
      <c r="S477" s="657"/>
    </row>
    <row r="478" spans="1:19" s="656" customFormat="1" ht="30" customHeight="1" x14ac:dyDescent="0.2">
      <c r="A478" s="567"/>
      <c r="B478" s="235"/>
      <c r="C478" s="83" t="s">
        <v>2232</v>
      </c>
      <c r="D478" s="83" t="s">
        <v>2230</v>
      </c>
      <c r="E478" s="83"/>
      <c r="F478" s="235" t="s">
        <v>2169</v>
      </c>
      <c r="G478" s="235"/>
      <c r="H478" s="235"/>
      <c r="I478" s="235"/>
      <c r="J478" s="235"/>
      <c r="K478" s="235"/>
      <c r="L478" s="235"/>
      <c r="M478" s="88">
        <v>6</v>
      </c>
      <c r="N478" s="257">
        <v>2019</v>
      </c>
      <c r="O478" s="257" t="s">
        <v>81</v>
      </c>
      <c r="P478" s="268">
        <v>109194.32119534857</v>
      </c>
      <c r="Q478" s="569"/>
      <c r="S478" s="657"/>
    </row>
    <row r="479" spans="1:19" s="656" customFormat="1" ht="30" customHeight="1" x14ac:dyDescent="0.2">
      <c r="A479" s="567"/>
      <c r="B479" s="235"/>
      <c r="C479" s="83" t="s">
        <v>2232</v>
      </c>
      <c r="D479" s="83" t="s">
        <v>2230</v>
      </c>
      <c r="E479" s="83"/>
      <c r="F479" s="235" t="s">
        <v>2170</v>
      </c>
      <c r="G479" s="235"/>
      <c r="H479" s="235"/>
      <c r="I479" s="235"/>
      <c r="J479" s="235"/>
      <c r="K479" s="235"/>
      <c r="L479" s="235"/>
      <c r="M479" s="88">
        <v>6</v>
      </c>
      <c r="N479" s="257">
        <v>2019</v>
      </c>
      <c r="O479" s="257" t="s">
        <v>81</v>
      </c>
      <c r="P479" s="268">
        <v>109194.32119534857</v>
      </c>
      <c r="Q479" s="569"/>
      <c r="S479" s="657"/>
    </row>
    <row r="480" spans="1:19" s="656" customFormat="1" ht="30" customHeight="1" x14ac:dyDescent="0.2">
      <c r="A480" s="567"/>
      <c r="B480" s="235"/>
      <c r="C480" s="83" t="s">
        <v>2232</v>
      </c>
      <c r="D480" s="83" t="s">
        <v>2230</v>
      </c>
      <c r="E480" s="83"/>
      <c r="F480" s="235" t="s">
        <v>2171</v>
      </c>
      <c r="G480" s="235"/>
      <c r="H480" s="235"/>
      <c r="I480" s="235"/>
      <c r="J480" s="235"/>
      <c r="K480" s="235"/>
      <c r="L480" s="235"/>
      <c r="M480" s="88">
        <v>6</v>
      </c>
      <c r="N480" s="257">
        <v>2019</v>
      </c>
      <c r="O480" s="257" t="s">
        <v>81</v>
      </c>
      <c r="P480" s="268">
        <v>109194.32119534857</v>
      </c>
      <c r="Q480" s="569"/>
      <c r="S480" s="657"/>
    </row>
    <row r="481" spans="1:19" s="656" customFormat="1" ht="30" customHeight="1" x14ac:dyDescent="0.2">
      <c r="A481" s="567"/>
      <c r="B481" s="235"/>
      <c r="C481" s="83" t="s">
        <v>2232</v>
      </c>
      <c r="D481" s="83" t="s">
        <v>2230</v>
      </c>
      <c r="E481" s="83"/>
      <c r="F481" s="235" t="s">
        <v>2172</v>
      </c>
      <c r="G481" s="235"/>
      <c r="H481" s="235"/>
      <c r="I481" s="235"/>
      <c r="J481" s="235"/>
      <c r="K481" s="235"/>
      <c r="L481" s="235"/>
      <c r="M481" s="88">
        <v>6</v>
      </c>
      <c r="N481" s="257">
        <v>2019</v>
      </c>
      <c r="O481" s="257" t="s">
        <v>81</v>
      </c>
      <c r="P481" s="268">
        <v>109194.32119534857</v>
      </c>
      <c r="Q481" s="569"/>
      <c r="S481" s="657"/>
    </row>
    <row r="482" spans="1:19" s="656" customFormat="1" ht="30" customHeight="1" x14ac:dyDescent="0.2">
      <c r="A482" s="567"/>
      <c r="B482" s="235"/>
      <c r="C482" s="83" t="s">
        <v>2232</v>
      </c>
      <c r="D482" s="83" t="s">
        <v>2230</v>
      </c>
      <c r="E482" s="83"/>
      <c r="F482" s="235" t="s">
        <v>2173</v>
      </c>
      <c r="G482" s="235"/>
      <c r="H482" s="235"/>
      <c r="I482" s="235"/>
      <c r="J482" s="235"/>
      <c r="K482" s="235"/>
      <c r="L482" s="235"/>
      <c r="M482" s="88">
        <v>6</v>
      </c>
      <c r="N482" s="257">
        <v>2019</v>
      </c>
      <c r="O482" s="257" t="s">
        <v>81</v>
      </c>
      <c r="P482" s="268">
        <v>109194.32119534857</v>
      </c>
      <c r="Q482" s="569"/>
      <c r="S482" s="657"/>
    </row>
    <row r="483" spans="1:19" s="656" customFormat="1" ht="30" customHeight="1" x14ac:dyDescent="0.2">
      <c r="A483" s="567"/>
      <c r="B483" s="235"/>
      <c r="C483" s="83" t="s">
        <v>1780</v>
      </c>
      <c r="D483" s="83" t="s">
        <v>1402</v>
      </c>
      <c r="E483" s="83"/>
      <c r="F483" s="235" t="s">
        <v>2174</v>
      </c>
      <c r="G483" s="235"/>
      <c r="H483" s="235"/>
      <c r="I483" s="235"/>
      <c r="J483" s="235"/>
      <c r="K483" s="235"/>
      <c r="L483" s="235"/>
      <c r="M483" s="88">
        <v>6</v>
      </c>
      <c r="N483" s="257">
        <v>2019</v>
      </c>
      <c r="O483" s="257" t="s">
        <v>81</v>
      </c>
      <c r="P483" s="268">
        <v>181990.53532558095</v>
      </c>
      <c r="Q483" s="569"/>
      <c r="S483" s="657"/>
    </row>
    <row r="484" spans="1:19" s="656" customFormat="1" ht="30" customHeight="1" x14ac:dyDescent="0.2">
      <c r="A484" s="567"/>
      <c r="B484" s="235"/>
      <c r="C484" s="83" t="s">
        <v>1862</v>
      </c>
      <c r="D484" s="83" t="s">
        <v>1307</v>
      </c>
      <c r="E484" s="83"/>
      <c r="F484" s="235" t="s">
        <v>2175</v>
      </c>
      <c r="G484" s="235"/>
      <c r="H484" s="235"/>
      <c r="I484" s="235"/>
      <c r="J484" s="235"/>
      <c r="K484" s="235"/>
      <c r="L484" s="235"/>
      <c r="M484" s="88">
        <v>6</v>
      </c>
      <c r="N484" s="257">
        <v>2019</v>
      </c>
      <c r="O484" s="257" t="s">
        <v>81</v>
      </c>
      <c r="P484" s="268">
        <v>160151.67108651123</v>
      </c>
      <c r="Q484" s="569"/>
      <c r="S484" s="657"/>
    </row>
    <row r="485" spans="1:19" s="656" customFormat="1" ht="30" customHeight="1" x14ac:dyDescent="0.2">
      <c r="A485" s="567"/>
      <c r="B485" s="235"/>
      <c r="C485" s="83" t="s">
        <v>1862</v>
      </c>
      <c r="D485" s="83" t="s">
        <v>1307</v>
      </c>
      <c r="E485" s="83"/>
      <c r="F485" s="235" t="s">
        <v>2176</v>
      </c>
      <c r="G485" s="235"/>
      <c r="H485" s="235"/>
      <c r="I485" s="235"/>
      <c r="J485" s="235"/>
      <c r="K485" s="235"/>
      <c r="L485" s="235"/>
      <c r="M485" s="88">
        <v>6</v>
      </c>
      <c r="N485" s="257">
        <v>2019</v>
      </c>
      <c r="O485" s="257" t="s">
        <v>81</v>
      </c>
      <c r="P485" s="268">
        <v>155298.59014449574</v>
      </c>
      <c r="Q485" s="569"/>
      <c r="S485" s="657"/>
    </row>
    <row r="486" spans="1:19" s="656" customFormat="1" ht="30" customHeight="1" x14ac:dyDescent="0.2">
      <c r="A486" s="567"/>
      <c r="B486" s="235"/>
      <c r="C486" s="83" t="s">
        <v>1862</v>
      </c>
      <c r="D486" s="83" t="s">
        <v>1307</v>
      </c>
      <c r="E486" s="83"/>
      <c r="F486" s="235" t="s">
        <v>2177</v>
      </c>
      <c r="G486" s="235"/>
      <c r="H486" s="235"/>
      <c r="I486" s="235"/>
      <c r="J486" s="235"/>
      <c r="K486" s="235"/>
      <c r="L486" s="235"/>
      <c r="M486" s="88">
        <v>6</v>
      </c>
      <c r="N486" s="257">
        <v>2019</v>
      </c>
      <c r="O486" s="257" t="s">
        <v>81</v>
      </c>
      <c r="P486" s="268">
        <v>152872.04967348799</v>
      </c>
      <c r="Q486" s="569"/>
      <c r="S486" s="657"/>
    </row>
    <row r="487" spans="1:19" s="656" customFormat="1" ht="30" customHeight="1" x14ac:dyDescent="0.2">
      <c r="A487" s="567"/>
      <c r="B487" s="235"/>
      <c r="C487" s="83" t="s">
        <v>1769</v>
      </c>
      <c r="D487" s="83" t="s">
        <v>1310</v>
      </c>
      <c r="E487" s="83"/>
      <c r="F487" s="235" t="s">
        <v>2178</v>
      </c>
      <c r="G487" s="235"/>
      <c r="H487" s="235"/>
      <c r="I487" s="235"/>
      <c r="J487" s="235"/>
      <c r="K487" s="235"/>
      <c r="L487" s="235"/>
      <c r="M487" s="88">
        <v>6</v>
      </c>
      <c r="N487" s="257">
        <v>2019</v>
      </c>
      <c r="O487" s="257" t="s">
        <v>81</v>
      </c>
      <c r="P487" s="268">
        <v>145592.42826046475</v>
      </c>
      <c r="Q487" s="569"/>
      <c r="S487" s="657"/>
    </row>
    <row r="488" spans="1:19" s="656" customFormat="1" ht="30" customHeight="1" x14ac:dyDescent="0.2">
      <c r="A488" s="567"/>
      <c r="B488" s="235"/>
      <c r="C488" s="83" t="s">
        <v>1769</v>
      </c>
      <c r="D488" s="83" t="s">
        <v>1310</v>
      </c>
      <c r="E488" s="83"/>
      <c r="F488" s="235" t="s">
        <v>2179</v>
      </c>
      <c r="G488" s="235"/>
      <c r="H488" s="235"/>
      <c r="I488" s="235"/>
      <c r="J488" s="235"/>
      <c r="K488" s="235"/>
      <c r="L488" s="235"/>
      <c r="M488" s="88">
        <v>6</v>
      </c>
      <c r="N488" s="257">
        <v>2019</v>
      </c>
      <c r="O488" s="257" t="s">
        <v>81</v>
      </c>
      <c r="P488" s="268">
        <v>116473.94260837181</v>
      </c>
      <c r="Q488" s="569"/>
      <c r="S488" s="657"/>
    </row>
    <row r="489" spans="1:19" s="656" customFormat="1" ht="30" customHeight="1" x14ac:dyDescent="0.2">
      <c r="A489" s="567"/>
      <c r="B489" s="235"/>
      <c r="C489" s="83" t="s">
        <v>1862</v>
      </c>
      <c r="D489" s="83" t="s">
        <v>1307</v>
      </c>
      <c r="E489" s="83"/>
      <c r="F489" s="235" t="s">
        <v>2180</v>
      </c>
      <c r="G489" s="235"/>
      <c r="H489" s="235"/>
      <c r="I489" s="235"/>
      <c r="J489" s="235"/>
      <c r="K489" s="235"/>
      <c r="L489" s="235"/>
      <c r="M489" s="88">
        <v>6</v>
      </c>
      <c r="N489" s="257">
        <v>2019</v>
      </c>
      <c r="O489" s="257" t="s">
        <v>81</v>
      </c>
      <c r="P489" s="268">
        <v>116473.94260837181</v>
      </c>
      <c r="Q489" s="569"/>
      <c r="S489" s="657"/>
    </row>
    <row r="490" spans="1:19" s="656" customFormat="1" ht="30" customHeight="1" x14ac:dyDescent="0.2">
      <c r="A490" s="567"/>
      <c r="B490" s="235"/>
      <c r="C490" s="83" t="s">
        <v>1862</v>
      </c>
      <c r="D490" s="83" t="s">
        <v>1307</v>
      </c>
      <c r="E490" s="83"/>
      <c r="F490" s="235" t="s">
        <v>2181</v>
      </c>
      <c r="G490" s="235"/>
      <c r="H490" s="235"/>
      <c r="I490" s="235"/>
      <c r="J490" s="235"/>
      <c r="K490" s="235"/>
      <c r="L490" s="235"/>
      <c r="M490" s="88">
        <v>6</v>
      </c>
      <c r="N490" s="257">
        <v>2019</v>
      </c>
      <c r="O490" s="257" t="s">
        <v>81</v>
      </c>
      <c r="P490" s="268">
        <v>174710.91391255771</v>
      </c>
      <c r="Q490" s="569"/>
      <c r="S490" s="657"/>
    </row>
    <row r="491" spans="1:19" s="656" customFormat="1" ht="30" customHeight="1" x14ac:dyDescent="0.2">
      <c r="A491" s="567"/>
      <c r="B491" s="235"/>
      <c r="C491" s="83" t="s">
        <v>1862</v>
      </c>
      <c r="D491" s="83" t="s">
        <v>1307</v>
      </c>
      <c r="E491" s="83"/>
      <c r="F491" s="235" t="s">
        <v>2182</v>
      </c>
      <c r="G491" s="235"/>
      <c r="H491" s="235"/>
      <c r="I491" s="235"/>
      <c r="J491" s="235"/>
      <c r="K491" s="235"/>
      <c r="L491" s="235"/>
      <c r="M491" s="88">
        <v>6</v>
      </c>
      <c r="N491" s="257">
        <v>2019</v>
      </c>
      <c r="O491" s="257" t="s">
        <v>81</v>
      </c>
      <c r="P491" s="268">
        <v>189270.15673860419</v>
      </c>
      <c r="Q491" s="569"/>
      <c r="S491" s="657"/>
    </row>
    <row r="492" spans="1:19" s="656" customFormat="1" ht="30" customHeight="1" x14ac:dyDescent="0.2">
      <c r="A492" s="567"/>
      <c r="B492" s="235"/>
      <c r="C492" s="83" t="s">
        <v>1862</v>
      </c>
      <c r="D492" s="83" t="s">
        <v>1307</v>
      </c>
      <c r="E492" s="83"/>
      <c r="F492" s="235" t="s">
        <v>2183</v>
      </c>
      <c r="G492" s="235"/>
      <c r="H492" s="235"/>
      <c r="I492" s="235"/>
      <c r="J492" s="235"/>
      <c r="K492" s="235"/>
      <c r="L492" s="235"/>
      <c r="M492" s="88">
        <v>6</v>
      </c>
      <c r="N492" s="257">
        <v>2019</v>
      </c>
      <c r="O492" s="257" t="s">
        <v>81</v>
      </c>
      <c r="P492" s="268">
        <v>138312.80684744153</v>
      </c>
      <c r="Q492" s="569"/>
      <c r="S492" s="657"/>
    </row>
    <row r="493" spans="1:19" s="656" customFormat="1" ht="30" customHeight="1" x14ac:dyDescent="0.2">
      <c r="A493" s="567"/>
      <c r="B493" s="235"/>
      <c r="C493" s="83" t="s">
        <v>1862</v>
      </c>
      <c r="D493" s="83" t="s">
        <v>1307</v>
      </c>
      <c r="E493" s="83"/>
      <c r="F493" s="235" t="s">
        <v>2184</v>
      </c>
      <c r="G493" s="235"/>
      <c r="H493" s="235"/>
      <c r="I493" s="235"/>
      <c r="J493" s="235"/>
      <c r="K493" s="235"/>
      <c r="L493" s="235"/>
      <c r="M493" s="88">
        <v>6</v>
      </c>
      <c r="N493" s="257">
        <v>2019</v>
      </c>
      <c r="O493" s="257" t="s">
        <v>81</v>
      </c>
      <c r="P493" s="268">
        <v>126180.1044924028</v>
      </c>
      <c r="Q493" s="569"/>
      <c r="S493" s="657"/>
    </row>
    <row r="494" spans="1:19" s="656" customFormat="1" ht="30" customHeight="1" x14ac:dyDescent="0.2">
      <c r="A494" s="567"/>
      <c r="B494" s="235"/>
      <c r="C494" s="83" t="s">
        <v>1862</v>
      </c>
      <c r="D494" s="83" t="s">
        <v>1307</v>
      </c>
      <c r="E494" s="83"/>
      <c r="F494" s="235" t="s">
        <v>2185</v>
      </c>
      <c r="G494" s="235"/>
      <c r="H494" s="235"/>
      <c r="I494" s="235"/>
      <c r="J494" s="235"/>
      <c r="K494" s="235"/>
      <c r="L494" s="235"/>
      <c r="M494" s="88">
        <v>6</v>
      </c>
      <c r="N494" s="257">
        <v>2019</v>
      </c>
      <c r="O494" s="257" t="s">
        <v>81</v>
      </c>
      <c r="P494" s="268">
        <v>126180.1044924028</v>
      </c>
      <c r="Q494" s="569"/>
      <c r="S494" s="657"/>
    </row>
    <row r="495" spans="1:19" s="656" customFormat="1" ht="30" customHeight="1" x14ac:dyDescent="0.2">
      <c r="A495" s="567"/>
      <c r="B495" s="235"/>
      <c r="C495" s="83" t="s">
        <v>1862</v>
      </c>
      <c r="D495" s="83" t="s">
        <v>1307</v>
      </c>
      <c r="E495" s="83"/>
      <c r="F495" s="235" t="s">
        <v>2186</v>
      </c>
      <c r="G495" s="235"/>
      <c r="H495" s="235"/>
      <c r="I495" s="235"/>
      <c r="J495" s="235"/>
      <c r="K495" s="235"/>
      <c r="L495" s="235"/>
      <c r="M495" s="88">
        <v>6</v>
      </c>
      <c r="N495" s="257">
        <v>2019</v>
      </c>
      <c r="O495" s="257" t="s">
        <v>81</v>
      </c>
      <c r="P495" s="268">
        <v>126180.1044924028</v>
      </c>
      <c r="Q495" s="569"/>
      <c r="S495" s="657"/>
    </row>
    <row r="496" spans="1:19" s="656" customFormat="1" ht="30" customHeight="1" x14ac:dyDescent="0.2">
      <c r="A496" s="567"/>
      <c r="B496" s="235"/>
      <c r="C496" s="83" t="s">
        <v>1862</v>
      </c>
      <c r="D496" s="83" t="s">
        <v>1307</v>
      </c>
      <c r="E496" s="83"/>
      <c r="F496" s="235" t="s">
        <v>2187</v>
      </c>
      <c r="G496" s="235"/>
      <c r="H496" s="235"/>
      <c r="I496" s="235"/>
      <c r="J496" s="235"/>
      <c r="K496" s="235"/>
      <c r="L496" s="235"/>
      <c r="M496" s="88">
        <v>6</v>
      </c>
      <c r="N496" s="257">
        <v>2019</v>
      </c>
      <c r="O496" s="257" t="s">
        <v>81</v>
      </c>
      <c r="P496" s="268">
        <v>126180.1044924028</v>
      </c>
      <c r="Q496" s="569"/>
      <c r="S496" s="657"/>
    </row>
    <row r="497" spans="1:19" s="656" customFormat="1" ht="30" customHeight="1" x14ac:dyDescent="0.2">
      <c r="A497" s="567"/>
      <c r="B497" s="235"/>
      <c r="C497" s="83" t="s">
        <v>1862</v>
      </c>
      <c r="D497" s="83" t="s">
        <v>1307</v>
      </c>
      <c r="E497" s="83"/>
      <c r="F497" s="235" t="s">
        <v>2188</v>
      </c>
      <c r="G497" s="235"/>
      <c r="H497" s="235"/>
      <c r="I497" s="235"/>
      <c r="J497" s="235"/>
      <c r="K497" s="235"/>
      <c r="L497" s="235"/>
      <c r="M497" s="88">
        <v>6</v>
      </c>
      <c r="N497" s="257">
        <v>2019</v>
      </c>
      <c r="O497" s="257" t="s">
        <v>81</v>
      </c>
      <c r="P497" s="268">
        <v>155298.59014449574</v>
      </c>
      <c r="Q497" s="569"/>
      <c r="S497" s="657"/>
    </row>
    <row r="498" spans="1:19" s="656" customFormat="1" ht="30" customHeight="1" x14ac:dyDescent="0.2">
      <c r="A498" s="567"/>
      <c r="B498" s="235"/>
      <c r="C498" s="83" t="s">
        <v>1862</v>
      </c>
      <c r="D498" s="83" t="s">
        <v>1307</v>
      </c>
      <c r="E498" s="83"/>
      <c r="F498" s="235" t="s">
        <v>2189</v>
      </c>
      <c r="G498" s="235"/>
      <c r="H498" s="235"/>
      <c r="I498" s="235"/>
      <c r="J498" s="235"/>
      <c r="K498" s="235"/>
      <c r="L498" s="235"/>
      <c r="M498" s="88">
        <v>6</v>
      </c>
      <c r="N498" s="257">
        <v>2019</v>
      </c>
      <c r="O498" s="257" t="s">
        <v>81</v>
      </c>
      <c r="P498" s="268">
        <v>155298.59014449574</v>
      </c>
      <c r="Q498" s="569"/>
      <c r="S498" s="657"/>
    </row>
    <row r="499" spans="1:19" s="656" customFormat="1" ht="30" customHeight="1" x14ac:dyDescent="0.2">
      <c r="A499" s="567"/>
      <c r="B499" s="235"/>
      <c r="C499" s="83" t="s">
        <v>1862</v>
      </c>
      <c r="D499" s="83" t="s">
        <v>1307</v>
      </c>
      <c r="E499" s="83"/>
      <c r="F499" s="235" t="s">
        <v>2190</v>
      </c>
      <c r="G499" s="235"/>
      <c r="H499" s="235"/>
      <c r="I499" s="235"/>
      <c r="J499" s="235"/>
      <c r="K499" s="235"/>
      <c r="L499" s="235"/>
      <c r="M499" s="88">
        <v>6</v>
      </c>
      <c r="N499" s="257">
        <v>2019</v>
      </c>
      <c r="O499" s="257" t="s">
        <v>81</v>
      </c>
      <c r="P499" s="268">
        <v>137099.53661193766</v>
      </c>
      <c r="Q499" s="569"/>
      <c r="S499" s="657"/>
    </row>
    <row r="500" spans="1:19" s="656" customFormat="1" ht="30" customHeight="1" x14ac:dyDescent="0.2">
      <c r="A500" s="567"/>
      <c r="B500" s="235"/>
      <c r="C500" s="83" t="s">
        <v>1862</v>
      </c>
      <c r="D500" s="83" t="s">
        <v>1307</v>
      </c>
      <c r="E500" s="83"/>
      <c r="F500" s="235" t="s">
        <v>2191</v>
      </c>
      <c r="G500" s="235"/>
      <c r="H500" s="235"/>
      <c r="I500" s="235"/>
      <c r="J500" s="235"/>
      <c r="K500" s="235"/>
      <c r="L500" s="235"/>
      <c r="M500" s="88">
        <v>6</v>
      </c>
      <c r="N500" s="257">
        <v>2019</v>
      </c>
      <c r="O500" s="257" t="s">
        <v>81</v>
      </c>
      <c r="P500" s="268">
        <v>174710.91391255771</v>
      </c>
      <c r="Q500" s="569"/>
      <c r="S500" s="657"/>
    </row>
    <row r="501" spans="1:19" s="656" customFormat="1" ht="30" customHeight="1" x14ac:dyDescent="0.2">
      <c r="A501" s="567"/>
      <c r="B501" s="235"/>
      <c r="C501" s="83" t="s">
        <v>1862</v>
      </c>
      <c r="D501" s="83" t="s">
        <v>1307</v>
      </c>
      <c r="E501" s="83"/>
      <c r="F501" s="235" t="s">
        <v>2192</v>
      </c>
      <c r="G501" s="235"/>
      <c r="H501" s="235"/>
      <c r="I501" s="235"/>
      <c r="J501" s="235"/>
      <c r="K501" s="235"/>
      <c r="L501" s="235"/>
      <c r="M501" s="88">
        <v>6</v>
      </c>
      <c r="N501" s="257">
        <v>2019</v>
      </c>
      <c r="O501" s="257" t="s">
        <v>81</v>
      </c>
      <c r="P501" s="268">
        <v>194729.87279837162</v>
      </c>
      <c r="Q501" s="569"/>
      <c r="S501" s="657"/>
    </row>
    <row r="502" spans="1:19" s="656" customFormat="1" ht="30" customHeight="1" x14ac:dyDescent="0.2">
      <c r="A502" s="567"/>
      <c r="B502" s="235"/>
      <c r="C502" s="83" t="s">
        <v>1862</v>
      </c>
      <c r="D502" s="83" t="s">
        <v>1307</v>
      </c>
      <c r="E502" s="83"/>
      <c r="F502" s="235" t="s">
        <v>2193</v>
      </c>
      <c r="G502" s="235"/>
      <c r="H502" s="235"/>
      <c r="I502" s="235"/>
      <c r="J502" s="235"/>
      <c r="K502" s="235"/>
      <c r="L502" s="235"/>
      <c r="M502" s="88">
        <v>6</v>
      </c>
      <c r="N502" s="257">
        <v>2019</v>
      </c>
      <c r="O502" s="257" t="s">
        <v>81</v>
      </c>
      <c r="P502" s="268">
        <v>144379.1580249609</v>
      </c>
      <c r="Q502" s="569"/>
      <c r="S502" s="657"/>
    </row>
    <row r="503" spans="1:19" s="656" customFormat="1" ht="30" customHeight="1" x14ac:dyDescent="0.2">
      <c r="A503" s="567"/>
      <c r="B503" s="235"/>
      <c r="C503" s="83" t="s">
        <v>1862</v>
      </c>
      <c r="D503" s="83" t="s">
        <v>1307</v>
      </c>
      <c r="E503" s="83"/>
      <c r="F503" s="235" t="s">
        <v>2194</v>
      </c>
      <c r="G503" s="235"/>
      <c r="H503" s="235"/>
      <c r="I503" s="235"/>
      <c r="J503" s="235"/>
      <c r="K503" s="235"/>
      <c r="L503" s="235"/>
      <c r="M503" s="88">
        <v>6</v>
      </c>
      <c r="N503" s="257">
        <v>2019</v>
      </c>
      <c r="O503" s="257" t="s">
        <v>81</v>
      </c>
      <c r="P503" s="268">
        <v>214748.83168418551</v>
      </c>
      <c r="Q503" s="569"/>
      <c r="S503" s="657"/>
    </row>
    <row r="504" spans="1:19" s="656" customFormat="1" ht="30" customHeight="1" x14ac:dyDescent="0.2">
      <c r="A504" s="567"/>
      <c r="B504" s="235"/>
      <c r="C504" s="83" t="s">
        <v>1862</v>
      </c>
      <c r="D504" s="83" t="s">
        <v>1307</v>
      </c>
      <c r="E504" s="83"/>
      <c r="F504" s="235" t="s">
        <v>2195</v>
      </c>
      <c r="G504" s="235"/>
      <c r="H504" s="235"/>
      <c r="I504" s="235"/>
      <c r="J504" s="235"/>
      <c r="K504" s="235"/>
      <c r="L504" s="235"/>
      <c r="M504" s="88">
        <v>6</v>
      </c>
      <c r="N504" s="257">
        <v>2019</v>
      </c>
      <c r="O504" s="257" t="s">
        <v>81</v>
      </c>
      <c r="P504" s="268">
        <v>121327.0235503873</v>
      </c>
      <c r="Q504" s="569"/>
      <c r="S504" s="657"/>
    </row>
    <row r="505" spans="1:19" s="656" customFormat="1" ht="30" customHeight="1" x14ac:dyDescent="0.2">
      <c r="A505" s="567"/>
      <c r="B505" s="235"/>
      <c r="C505" s="83" t="s">
        <v>1780</v>
      </c>
      <c r="D505" s="83" t="s">
        <v>1402</v>
      </c>
      <c r="E505" s="83"/>
      <c r="F505" s="235" t="s">
        <v>2196</v>
      </c>
      <c r="G505" s="235"/>
      <c r="H505" s="235"/>
      <c r="I505" s="235"/>
      <c r="J505" s="235"/>
      <c r="K505" s="235"/>
      <c r="L505" s="235"/>
      <c r="M505" s="88">
        <v>6</v>
      </c>
      <c r="N505" s="257">
        <v>2019</v>
      </c>
      <c r="O505" s="257" t="s">
        <v>81</v>
      </c>
      <c r="P505" s="268">
        <v>150445.50920248026</v>
      </c>
      <c r="Q505" s="569"/>
      <c r="S505" s="657"/>
    </row>
    <row r="506" spans="1:19" s="656" customFormat="1" ht="30" hidden="1" customHeight="1" x14ac:dyDescent="0.2">
      <c r="A506" s="567"/>
      <c r="B506" s="235"/>
      <c r="C506" s="83"/>
      <c r="D506" s="83"/>
      <c r="E506" s="83"/>
      <c r="F506" s="235"/>
      <c r="G506" s="235"/>
      <c r="H506" s="235"/>
      <c r="I506" s="235"/>
      <c r="J506" s="235"/>
      <c r="K506" s="235"/>
      <c r="L506" s="235"/>
      <c r="M506" s="88"/>
      <c r="N506" s="257"/>
      <c r="O506" s="257"/>
      <c r="P506" s="268"/>
      <c r="Q506" s="569"/>
      <c r="S506" s="657"/>
    </row>
    <row r="507" spans="1:19" s="656" customFormat="1" ht="30" hidden="1" customHeight="1" x14ac:dyDescent="0.2">
      <c r="A507" s="567"/>
      <c r="B507" s="235"/>
      <c r="C507" s="83"/>
      <c r="D507" s="83"/>
      <c r="E507" s="83"/>
      <c r="F507" s="235"/>
      <c r="G507" s="235"/>
      <c r="H507" s="235"/>
      <c r="I507" s="235"/>
      <c r="J507" s="235"/>
      <c r="K507" s="235"/>
      <c r="L507" s="235"/>
      <c r="M507" s="88"/>
      <c r="N507" s="257"/>
      <c r="O507" s="257"/>
      <c r="P507" s="268"/>
      <c r="Q507" s="569"/>
      <c r="S507" s="657"/>
    </row>
    <row r="508" spans="1:19" s="656" customFormat="1" ht="30" hidden="1" customHeight="1" x14ac:dyDescent="0.2">
      <c r="A508" s="567"/>
      <c r="B508" s="235"/>
      <c r="C508" s="83"/>
      <c r="D508" s="83"/>
      <c r="E508" s="83"/>
      <c r="F508" s="235"/>
      <c r="G508" s="235"/>
      <c r="H508" s="235"/>
      <c r="I508" s="235"/>
      <c r="J508" s="235"/>
      <c r="K508" s="235"/>
      <c r="L508" s="235"/>
      <c r="M508" s="88"/>
      <c r="N508" s="257"/>
      <c r="O508" s="257"/>
      <c r="P508" s="268"/>
      <c r="Q508" s="569"/>
      <c r="S508" s="657"/>
    </row>
    <row r="509" spans="1:19" s="656" customFormat="1" ht="30" hidden="1" customHeight="1" x14ac:dyDescent="0.2">
      <c r="A509" s="567"/>
      <c r="B509" s="235"/>
      <c r="C509" s="83"/>
      <c r="D509" s="83"/>
      <c r="E509" s="83"/>
      <c r="F509" s="235"/>
      <c r="G509" s="235"/>
      <c r="H509" s="235"/>
      <c r="I509" s="235"/>
      <c r="J509" s="235"/>
      <c r="K509" s="235"/>
      <c r="L509" s="235"/>
      <c r="M509" s="88"/>
      <c r="N509" s="257"/>
      <c r="O509" s="257"/>
      <c r="P509" s="268"/>
      <c r="Q509" s="569"/>
      <c r="S509" s="657"/>
    </row>
    <row r="510" spans="1:19" s="656" customFormat="1" ht="30" hidden="1" customHeight="1" x14ac:dyDescent="0.2">
      <c r="A510" s="567"/>
      <c r="B510" s="235"/>
      <c r="C510" s="83"/>
      <c r="D510" s="83"/>
      <c r="E510" s="83"/>
      <c r="F510" s="235"/>
      <c r="G510" s="235"/>
      <c r="H510" s="235"/>
      <c r="I510" s="235"/>
      <c r="J510" s="235"/>
      <c r="K510" s="235"/>
      <c r="L510" s="235"/>
      <c r="M510" s="88"/>
      <c r="N510" s="257"/>
      <c r="O510" s="257"/>
      <c r="P510" s="268"/>
      <c r="Q510" s="569"/>
      <c r="S510" s="657"/>
    </row>
    <row r="511" spans="1:19" s="656" customFormat="1" ht="30" hidden="1" customHeight="1" x14ac:dyDescent="0.2">
      <c r="A511" s="567"/>
      <c r="B511" s="235"/>
      <c r="C511" s="83"/>
      <c r="D511" s="83"/>
      <c r="E511" s="83"/>
      <c r="F511" s="235"/>
      <c r="G511" s="235"/>
      <c r="H511" s="235"/>
      <c r="I511" s="235"/>
      <c r="J511" s="235"/>
      <c r="K511" s="235"/>
      <c r="L511" s="235"/>
      <c r="M511" s="88"/>
      <c r="N511" s="257"/>
      <c r="O511" s="257"/>
      <c r="P511" s="268"/>
      <c r="Q511" s="569"/>
      <c r="S511" s="657"/>
    </row>
    <row r="512" spans="1:19" s="656" customFormat="1" ht="30" hidden="1" customHeight="1" x14ac:dyDescent="0.2">
      <c r="A512" s="567"/>
      <c r="B512" s="235"/>
      <c r="C512" s="83"/>
      <c r="D512" s="83"/>
      <c r="E512" s="83"/>
      <c r="F512" s="235"/>
      <c r="G512" s="235"/>
      <c r="H512" s="235"/>
      <c r="I512" s="235"/>
      <c r="J512" s="235"/>
      <c r="K512" s="235"/>
      <c r="L512" s="235"/>
      <c r="M512" s="88"/>
      <c r="N512" s="257"/>
      <c r="O512" s="257"/>
      <c r="P512" s="268"/>
      <c r="Q512" s="569"/>
      <c r="S512" s="657"/>
    </row>
    <row r="513" spans="1:19" s="656" customFormat="1" ht="30" hidden="1" customHeight="1" x14ac:dyDescent="0.2">
      <c r="A513" s="567"/>
      <c r="B513" s="235"/>
      <c r="C513" s="83"/>
      <c r="D513" s="83"/>
      <c r="E513" s="83"/>
      <c r="F513" s="235"/>
      <c r="G513" s="235"/>
      <c r="H513" s="235"/>
      <c r="I513" s="235"/>
      <c r="J513" s="235"/>
      <c r="K513" s="235"/>
      <c r="L513" s="235"/>
      <c r="M513" s="88"/>
      <c r="N513" s="257"/>
      <c r="O513" s="257"/>
      <c r="P513" s="268"/>
      <c r="Q513" s="569"/>
      <c r="S513" s="657"/>
    </row>
    <row r="514" spans="1:19" s="656" customFormat="1" ht="30" hidden="1" customHeight="1" x14ac:dyDescent="0.2">
      <c r="A514" s="567"/>
      <c r="B514" s="235"/>
      <c r="C514" s="83"/>
      <c r="D514" s="83"/>
      <c r="E514" s="83"/>
      <c r="F514" s="235"/>
      <c r="G514" s="235"/>
      <c r="H514" s="235"/>
      <c r="I514" s="235"/>
      <c r="J514" s="235"/>
      <c r="K514" s="235"/>
      <c r="L514" s="235"/>
      <c r="M514" s="88"/>
      <c r="N514" s="257"/>
      <c r="O514" s="257"/>
      <c r="P514" s="268"/>
      <c r="Q514" s="569"/>
      <c r="S514" s="657"/>
    </row>
    <row r="515" spans="1:19" s="656" customFormat="1" ht="30" hidden="1" customHeight="1" x14ac:dyDescent="0.2">
      <c r="A515" s="567"/>
      <c r="B515" s="235"/>
      <c r="C515" s="83"/>
      <c r="D515" s="83"/>
      <c r="E515" s="83"/>
      <c r="F515" s="235"/>
      <c r="G515" s="235"/>
      <c r="H515" s="235"/>
      <c r="I515" s="235"/>
      <c r="J515" s="235"/>
      <c r="K515" s="235"/>
      <c r="L515" s="235"/>
      <c r="M515" s="88"/>
      <c r="N515" s="257"/>
      <c r="O515" s="257"/>
      <c r="P515" s="268"/>
      <c r="Q515" s="569"/>
      <c r="S515" s="657"/>
    </row>
    <row r="516" spans="1:19" s="656" customFormat="1" ht="30" hidden="1" customHeight="1" x14ac:dyDescent="0.2">
      <c r="A516" s="567"/>
      <c r="B516" s="235"/>
      <c r="C516" s="83"/>
      <c r="D516" s="83"/>
      <c r="E516" s="83"/>
      <c r="F516" s="235"/>
      <c r="G516" s="235"/>
      <c r="H516" s="235"/>
      <c r="I516" s="235"/>
      <c r="J516" s="235"/>
      <c r="K516" s="235"/>
      <c r="L516" s="235"/>
      <c r="M516" s="88"/>
      <c r="N516" s="257"/>
      <c r="O516" s="257"/>
      <c r="P516" s="268"/>
      <c r="Q516" s="569"/>
      <c r="S516" s="657"/>
    </row>
    <row r="517" spans="1:19" s="656" customFormat="1" ht="30" hidden="1" customHeight="1" x14ac:dyDescent="0.2">
      <c r="A517" s="567"/>
      <c r="B517" s="235"/>
      <c r="C517" s="83"/>
      <c r="D517" s="83"/>
      <c r="E517" s="83"/>
      <c r="F517" s="235"/>
      <c r="G517" s="235"/>
      <c r="H517" s="235"/>
      <c r="I517" s="235"/>
      <c r="J517" s="235"/>
      <c r="K517" s="235"/>
      <c r="L517" s="235"/>
      <c r="M517" s="88"/>
      <c r="N517" s="257"/>
      <c r="O517" s="257"/>
      <c r="P517" s="268"/>
      <c r="Q517" s="569"/>
      <c r="S517" s="657"/>
    </row>
    <row r="518" spans="1:19" s="656" customFormat="1" ht="30" hidden="1" customHeight="1" x14ac:dyDescent="0.2">
      <c r="A518" s="567"/>
      <c r="B518" s="235"/>
      <c r="C518" s="83"/>
      <c r="D518" s="83"/>
      <c r="E518" s="83"/>
      <c r="F518" s="235"/>
      <c r="G518" s="235"/>
      <c r="H518" s="235"/>
      <c r="I518" s="235"/>
      <c r="J518" s="235"/>
      <c r="K518" s="235"/>
      <c r="L518" s="235"/>
      <c r="M518" s="88"/>
      <c r="N518" s="257"/>
      <c r="O518" s="257"/>
      <c r="P518" s="268"/>
      <c r="Q518" s="569"/>
      <c r="S518" s="657"/>
    </row>
    <row r="519" spans="1:19" s="656" customFormat="1" ht="30" hidden="1" customHeight="1" x14ac:dyDescent="0.2">
      <c r="A519" s="567"/>
      <c r="B519" s="235"/>
      <c r="C519" s="83"/>
      <c r="D519" s="83"/>
      <c r="E519" s="83"/>
      <c r="F519" s="235"/>
      <c r="G519" s="235"/>
      <c r="H519" s="235"/>
      <c r="I519" s="235"/>
      <c r="J519" s="235"/>
      <c r="K519" s="235"/>
      <c r="L519" s="235"/>
      <c r="M519" s="88"/>
      <c r="N519" s="257"/>
      <c r="O519" s="257"/>
      <c r="P519" s="268"/>
      <c r="Q519" s="569"/>
      <c r="S519" s="657"/>
    </row>
    <row r="520" spans="1:19" s="656" customFormat="1" ht="30" hidden="1" customHeight="1" x14ac:dyDescent="0.2">
      <c r="A520" s="567"/>
      <c r="B520" s="235"/>
      <c r="C520" s="83"/>
      <c r="D520" s="83"/>
      <c r="E520" s="83"/>
      <c r="F520" s="235"/>
      <c r="G520" s="235"/>
      <c r="H520" s="235"/>
      <c r="I520" s="235"/>
      <c r="J520" s="235"/>
      <c r="K520" s="235"/>
      <c r="L520" s="235"/>
      <c r="M520" s="88"/>
      <c r="N520" s="257"/>
      <c r="O520" s="257"/>
      <c r="P520" s="268"/>
      <c r="Q520" s="569"/>
      <c r="S520" s="657"/>
    </row>
    <row r="521" spans="1:19" s="656" customFormat="1" ht="30" hidden="1" customHeight="1" x14ac:dyDescent="0.2">
      <c r="A521" s="567"/>
      <c r="B521" s="235"/>
      <c r="C521" s="83"/>
      <c r="D521" s="83"/>
      <c r="E521" s="83"/>
      <c r="F521" s="235"/>
      <c r="G521" s="235"/>
      <c r="H521" s="235"/>
      <c r="I521" s="235"/>
      <c r="J521" s="235"/>
      <c r="K521" s="235"/>
      <c r="L521" s="235"/>
      <c r="M521" s="88"/>
      <c r="N521" s="257"/>
      <c r="O521" s="257"/>
      <c r="P521" s="268"/>
      <c r="Q521" s="569"/>
      <c r="S521" s="657"/>
    </row>
    <row r="522" spans="1:19" s="656" customFormat="1" ht="30" hidden="1" customHeight="1" x14ac:dyDescent="0.2">
      <c r="A522" s="567"/>
      <c r="B522" s="235"/>
      <c r="C522" s="83"/>
      <c r="D522" s="83"/>
      <c r="E522" s="83"/>
      <c r="F522" s="235"/>
      <c r="G522" s="235"/>
      <c r="H522" s="235"/>
      <c r="I522" s="235"/>
      <c r="J522" s="235"/>
      <c r="K522" s="235"/>
      <c r="L522" s="235"/>
      <c r="M522" s="88"/>
      <c r="N522" s="257"/>
      <c r="O522" s="257"/>
      <c r="P522" s="268"/>
      <c r="Q522" s="569"/>
      <c r="S522" s="657"/>
    </row>
    <row r="523" spans="1:19" s="656" customFormat="1" ht="30" hidden="1" customHeight="1" x14ac:dyDescent="0.2">
      <c r="A523" s="567"/>
      <c r="B523" s="235"/>
      <c r="C523" s="83"/>
      <c r="D523" s="83"/>
      <c r="E523" s="83"/>
      <c r="F523" s="235"/>
      <c r="G523" s="235"/>
      <c r="H523" s="235"/>
      <c r="I523" s="235"/>
      <c r="J523" s="235"/>
      <c r="K523" s="235"/>
      <c r="L523" s="235"/>
      <c r="M523" s="88"/>
      <c r="N523" s="257"/>
      <c r="O523" s="257"/>
      <c r="P523" s="268"/>
      <c r="Q523" s="569"/>
      <c r="S523" s="657"/>
    </row>
    <row r="524" spans="1:19" s="656" customFormat="1" ht="30" hidden="1" customHeight="1" x14ac:dyDescent="0.2">
      <c r="A524" s="567"/>
      <c r="B524" s="235"/>
      <c r="C524" s="83"/>
      <c r="D524" s="83"/>
      <c r="E524" s="83"/>
      <c r="F524" s="235"/>
      <c r="G524" s="235"/>
      <c r="H524" s="235"/>
      <c r="I524" s="235"/>
      <c r="J524" s="235"/>
      <c r="K524" s="235"/>
      <c r="L524" s="235"/>
      <c r="M524" s="88"/>
      <c r="N524" s="257"/>
      <c r="O524" s="257"/>
      <c r="P524" s="268"/>
      <c r="Q524" s="569"/>
      <c r="S524" s="657"/>
    </row>
    <row r="525" spans="1:19" s="656" customFormat="1" ht="30" hidden="1" customHeight="1" x14ac:dyDescent="0.2">
      <c r="A525" s="567"/>
      <c r="B525" s="235"/>
      <c r="C525" s="83"/>
      <c r="D525" s="83"/>
      <c r="E525" s="83"/>
      <c r="F525" s="235"/>
      <c r="G525" s="235"/>
      <c r="H525" s="235"/>
      <c r="I525" s="235"/>
      <c r="J525" s="235"/>
      <c r="K525" s="235"/>
      <c r="L525" s="235"/>
      <c r="M525" s="88"/>
      <c r="N525" s="257"/>
      <c r="O525" s="257"/>
      <c r="P525" s="268"/>
      <c r="Q525" s="569"/>
      <c r="S525" s="657"/>
    </row>
    <row r="526" spans="1:19" s="656" customFormat="1" ht="30" hidden="1" customHeight="1" x14ac:dyDescent="0.2">
      <c r="A526" s="567"/>
      <c r="B526" s="235"/>
      <c r="C526" s="83"/>
      <c r="D526" s="83"/>
      <c r="E526" s="83"/>
      <c r="F526" s="235"/>
      <c r="G526" s="235"/>
      <c r="H526" s="235"/>
      <c r="I526" s="235"/>
      <c r="J526" s="235"/>
      <c r="K526" s="235"/>
      <c r="L526" s="235"/>
      <c r="M526" s="88"/>
      <c r="N526" s="257"/>
      <c r="O526" s="257"/>
      <c r="P526" s="268"/>
      <c r="Q526" s="569"/>
      <c r="S526" s="657"/>
    </row>
    <row r="527" spans="1:19" s="656" customFormat="1" ht="30" hidden="1" customHeight="1" x14ac:dyDescent="0.2">
      <c r="A527" s="567"/>
      <c r="B527" s="235"/>
      <c r="C527" s="83"/>
      <c r="D527" s="83"/>
      <c r="E527" s="83"/>
      <c r="F527" s="235"/>
      <c r="G527" s="235"/>
      <c r="H527" s="235"/>
      <c r="I527" s="235"/>
      <c r="J527" s="235"/>
      <c r="K527" s="235"/>
      <c r="L527" s="235"/>
      <c r="M527" s="88"/>
      <c r="N527" s="257"/>
      <c r="O527" s="257"/>
      <c r="P527" s="268"/>
      <c r="Q527" s="569"/>
      <c r="S527" s="657"/>
    </row>
    <row r="528" spans="1:19" s="656" customFormat="1" ht="30" hidden="1" customHeight="1" x14ac:dyDescent="0.2">
      <c r="A528" s="567"/>
      <c r="B528" s="235"/>
      <c r="C528" s="83"/>
      <c r="D528" s="83"/>
      <c r="E528" s="83"/>
      <c r="F528" s="235"/>
      <c r="G528" s="235"/>
      <c r="H528" s="235"/>
      <c r="I528" s="235"/>
      <c r="J528" s="235"/>
      <c r="K528" s="235"/>
      <c r="L528" s="235"/>
      <c r="M528" s="88"/>
      <c r="N528" s="257"/>
      <c r="O528" s="257"/>
      <c r="P528" s="268"/>
      <c r="Q528" s="569"/>
      <c r="S528" s="657"/>
    </row>
    <row r="529" spans="1:23" s="656" customFormat="1" ht="30" hidden="1" customHeight="1" x14ac:dyDescent="0.2">
      <c r="A529" s="567"/>
      <c r="B529" s="235"/>
      <c r="C529" s="83"/>
      <c r="D529" s="83"/>
      <c r="E529" s="83"/>
      <c r="F529" s="235"/>
      <c r="G529" s="235"/>
      <c r="H529" s="235"/>
      <c r="I529" s="235"/>
      <c r="J529" s="235"/>
      <c r="K529" s="235"/>
      <c r="L529" s="235"/>
      <c r="M529" s="88"/>
      <c r="N529" s="257"/>
      <c r="O529" s="257"/>
      <c r="P529" s="268"/>
      <c r="Q529" s="569"/>
      <c r="S529" s="657"/>
    </row>
    <row r="530" spans="1:23" s="656" customFormat="1" ht="30" hidden="1" customHeight="1" x14ac:dyDescent="0.2">
      <c r="A530" s="567"/>
      <c r="B530" s="235"/>
      <c r="C530" s="83"/>
      <c r="D530" s="83"/>
      <c r="E530" s="83"/>
      <c r="F530" s="235"/>
      <c r="G530" s="235"/>
      <c r="H530" s="235"/>
      <c r="I530" s="235"/>
      <c r="J530" s="235"/>
      <c r="K530" s="235"/>
      <c r="L530" s="235"/>
      <c r="M530" s="88"/>
      <c r="N530" s="257"/>
      <c r="O530" s="257"/>
      <c r="P530" s="268"/>
      <c r="Q530" s="569"/>
      <c r="S530" s="657"/>
    </row>
    <row r="531" spans="1:23" s="656" customFormat="1" ht="30" hidden="1" customHeight="1" x14ac:dyDescent="0.2">
      <c r="A531" s="567"/>
      <c r="B531" s="235"/>
      <c r="C531" s="83"/>
      <c r="D531" s="83"/>
      <c r="E531" s="83"/>
      <c r="F531" s="235"/>
      <c r="G531" s="235"/>
      <c r="H531" s="235"/>
      <c r="I531" s="235"/>
      <c r="J531" s="235"/>
      <c r="K531" s="235"/>
      <c r="L531" s="235"/>
      <c r="M531" s="88"/>
      <c r="N531" s="257"/>
      <c r="O531" s="257"/>
      <c r="P531" s="268"/>
      <c r="Q531" s="569"/>
      <c r="S531" s="657"/>
    </row>
    <row r="532" spans="1:23" s="656" customFormat="1" ht="30" hidden="1" customHeight="1" x14ac:dyDescent="0.2">
      <c r="A532" s="567"/>
      <c r="B532" s="235"/>
      <c r="C532" s="83"/>
      <c r="D532" s="83"/>
      <c r="E532" s="83"/>
      <c r="F532" s="235"/>
      <c r="G532" s="235"/>
      <c r="H532" s="235"/>
      <c r="I532" s="235"/>
      <c r="J532" s="235"/>
      <c r="K532" s="235"/>
      <c r="L532" s="235"/>
      <c r="M532" s="88"/>
      <c r="N532" s="257"/>
      <c r="O532" s="257"/>
      <c r="P532" s="268"/>
      <c r="Q532" s="569"/>
      <c r="S532" s="657"/>
    </row>
    <row r="533" spans="1:23" s="656" customFormat="1" ht="30" hidden="1" customHeight="1" x14ac:dyDescent="0.2">
      <c r="A533" s="567"/>
      <c r="B533" s="235"/>
      <c r="C533" s="83"/>
      <c r="D533" s="83"/>
      <c r="E533" s="83"/>
      <c r="F533" s="235"/>
      <c r="G533" s="235"/>
      <c r="H533" s="235"/>
      <c r="I533" s="235"/>
      <c r="J533" s="235"/>
      <c r="K533" s="235"/>
      <c r="L533" s="235"/>
      <c r="M533" s="88"/>
      <c r="N533" s="257"/>
      <c r="O533" s="257"/>
      <c r="P533" s="268"/>
      <c r="Q533" s="569"/>
      <c r="S533" s="657"/>
    </row>
    <row r="534" spans="1:23" s="656" customFormat="1" ht="30" hidden="1" customHeight="1" x14ac:dyDescent="0.2">
      <c r="A534" s="567"/>
      <c r="B534" s="235"/>
      <c r="C534" s="83"/>
      <c r="D534" s="83"/>
      <c r="E534" s="83"/>
      <c r="F534" s="235"/>
      <c r="G534" s="235"/>
      <c r="H534" s="235"/>
      <c r="I534" s="235"/>
      <c r="J534" s="235"/>
      <c r="K534" s="235"/>
      <c r="L534" s="235"/>
      <c r="M534" s="88"/>
      <c r="N534" s="257"/>
      <c r="O534" s="257"/>
      <c r="P534" s="268"/>
      <c r="Q534" s="569"/>
      <c r="S534" s="657"/>
    </row>
    <row r="535" spans="1:23" s="656" customFormat="1" ht="30" hidden="1" customHeight="1" x14ac:dyDescent="0.2">
      <c r="A535" s="567"/>
      <c r="B535" s="235"/>
      <c r="C535" s="83"/>
      <c r="D535" s="83"/>
      <c r="E535" s="83"/>
      <c r="F535" s="235"/>
      <c r="G535" s="235"/>
      <c r="H535" s="235"/>
      <c r="I535" s="235"/>
      <c r="J535" s="235"/>
      <c r="K535" s="235"/>
      <c r="L535" s="235"/>
      <c r="M535" s="88"/>
      <c r="N535" s="257"/>
      <c r="O535" s="257"/>
      <c r="P535" s="268"/>
      <c r="Q535" s="569"/>
      <c r="S535" s="657"/>
    </row>
    <row r="536" spans="1:23" s="656" customFormat="1" ht="30" hidden="1" customHeight="1" x14ac:dyDescent="0.2">
      <c r="A536" s="567"/>
      <c r="B536" s="235"/>
      <c r="C536" s="83"/>
      <c r="D536" s="83"/>
      <c r="E536" s="83"/>
      <c r="F536" s="271"/>
      <c r="G536" s="271"/>
      <c r="H536" s="271"/>
      <c r="I536" s="271"/>
      <c r="J536" s="271"/>
      <c r="K536" s="271"/>
      <c r="L536" s="271"/>
      <c r="M536" s="83"/>
      <c r="N536" s="83"/>
      <c r="O536" s="83"/>
      <c r="P536" s="268"/>
      <c r="Q536" s="569"/>
      <c r="S536" s="657"/>
    </row>
    <row r="537" spans="1:23" s="445" customFormat="1" ht="24.75" hidden="1" customHeight="1" thickBot="1" x14ac:dyDescent="0.25">
      <c r="A537" s="576"/>
      <c r="B537" s="577" t="s">
        <v>404</v>
      </c>
      <c r="C537" s="581" t="s">
        <v>950</v>
      </c>
      <c r="D537" s="581"/>
      <c r="E537" s="581"/>
      <c r="F537" s="582" t="s">
        <v>950</v>
      </c>
      <c r="G537" s="582"/>
      <c r="H537" s="582"/>
      <c r="I537" s="582"/>
      <c r="J537" s="582"/>
      <c r="K537" s="582"/>
      <c r="L537" s="582"/>
      <c r="M537" s="582"/>
      <c r="N537" s="582"/>
      <c r="O537" s="582"/>
      <c r="P537" s="582"/>
      <c r="Q537" s="583" t="s">
        <v>950</v>
      </c>
      <c r="S537" s="560">
        <f t="shared" ref="S537" si="0">IF(P537&lt;300000,P537,"0")</f>
        <v>0</v>
      </c>
    </row>
    <row r="538" spans="1:23" s="678" customFormat="1" ht="14" hidden="1" x14ac:dyDescent="0.2">
      <c r="A538" s="343"/>
      <c r="B538" s="382"/>
      <c r="C538" s="343"/>
      <c r="D538" s="343"/>
      <c r="E538" s="343"/>
      <c r="F538" s="566"/>
      <c r="G538" s="566"/>
      <c r="H538" s="566"/>
      <c r="I538" s="566"/>
      <c r="J538" s="566"/>
      <c r="K538" s="566"/>
      <c r="L538" s="566"/>
      <c r="M538" s="343"/>
      <c r="N538" s="558"/>
      <c r="O538" s="558"/>
      <c r="P538" s="469"/>
      <c r="Q538" s="343"/>
      <c r="W538" s="561">
        <v>61360000</v>
      </c>
    </row>
    <row r="539" spans="1:23" s="678" customFormat="1" ht="14" hidden="1" x14ac:dyDescent="0.2">
      <c r="A539" s="83"/>
      <c r="B539" s="68"/>
      <c r="C539" s="89"/>
      <c r="D539" s="89"/>
      <c r="E539" s="89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89"/>
      <c r="W539" s="561">
        <v>483226415</v>
      </c>
    </row>
    <row r="540" spans="1:23" s="678" customFormat="1" hidden="1" x14ac:dyDescent="0.2">
      <c r="A540" s="83" t="s">
        <v>541</v>
      </c>
      <c r="B540" s="276" t="s">
        <v>542</v>
      </c>
      <c r="C540" s="89"/>
      <c r="D540" s="89"/>
      <c r="E540" s="89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89"/>
    </row>
    <row r="541" spans="1:23" s="678" customFormat="1" hidden="1" x14ac:dyDescent="0.2">
      <c r="A541" s="83"/>
      <c r="B541" s="68" t="s">
        <v>407</v>
      </c>
      <c r="C541" s="83" t="s">
        <v>72</v>
      </c>
      <c r="D541" s="83"/>
      <c r="E541" s="83"/>
      <c r="F541" s="83" t="s">
        <v>72</v>
      </c>
      <c r="G541" s="83"/>
      <c r="H541" s="83"/>
      <c r="I541" s="83"/>
      <c r="J541" s="83"/>
      <c r="K541" s="83"/>
      <c r="L541" s="83"/>
      <c r="M541" s="83" t="s">
        <v>72</v>
      </c>
      <c r="N541" s="83" t="s">
        <v>72</v>
      </c>
      <c r="O541" s="83"/>
      <c r="P541" s="83" t="s">
        <v>72</v>
      </c>
      <c r="Q541" s="83" t="s">
        <v>72</v>
      </c>
    </row>
    <row r="542" spans="1:23" s="678" customFormat="1" ht="14" hidden="1" x14ac:dyDescent="0.2">
      <c r="A542" s="83"/>
      <c r="B542" s="276"/>
      <c r="C542" s="82"/>
      <c r="D542" s="82"/>
      <c r="E542" s="82"/>
      <c r="F542" s="254"/>
      <c r="G542" s="254"/>
      <c r="H542" s="254"/>
      <c r="I542" s="254"/>
      <c r="J542" s="254"/>
      <c r="K542" s="254"/>
      <c r="L542" s="254"/>
      <c r="M542" s="254"/>
      <c r="N542" s="254"/>
      <c r="O542" s="254"/>
      <c r="P542" s="254"/>
      <c r="Q542" s="82"/>
    </row>
    <row r="543" spans="1:23" s="678" customFormat="1" hidden="1" x14ac:dyDescent="0.2">
      <c r="A543" s="83" t="s">
        <v>543</v>
      </c>
      <c r="B543" s="373" t="s">
        <v>544</v>
      </c>
      <c r="C543" s="82"/>
      <c r="D543" s="82"/>
      <c r="E543" s="82"/>
      <c r="F543" s="254"/>
      <c r="G543" s="254"/>
      <c r="H543" s="254"/>
      <c r="I543" s="254"/>
      <c r="J543" s="254"/>
      <c r="K543" s="254"/>
      <c r="L543" s="254"/>
      <c r="M543" s="254"/>
      <c r="N543" s="254"/>
      <c r="O543" s="254"/>
      <c r="P543" s="275">
        <f>SUM(P544,P547,P550,P569)</f>
        <v>3102755611.0710354</v>
      </c>
      <c r="Q543" s="82"/>
    </row>
    <row r="544" spans="1:23" s="678" customFormat="1" hidden="1" x14ac:dyDescent="0.2">
      <c r="A544" s="83" t="s">
        <v>545</v>
      </c>
      <c r="B544" s="276" t="s">
        <v>546</v>
      </c>
      <c r="C544" s="82"/>
      <c r="D544" s="82"/>
      <c r="E544" s="82"/>
      <c r="F544" s="254"/>
      <c r="G544" s="254"/>
      <c r="H544" s="254"/>
      <c r="I544" s="254"/>
      <c r="J544" s="254"/>
      <c r="K544" s="254"/>
      <c r="L544" s="254"/>
      <c r="M544" s="254"/>
      <c r="N544" s="254"/>
      <c r="O544" s="254"/>
      <c r="P544" s="254"/>
      <c r="Q544" s="82"/>
    </row>
    <row r="545" spans="1:17" s="678" customFormat="1" hidden="1" x14ac:dyDescent="0.2">
      <c r="A545" s="83"/>
      <c r="B545" s="68" t="s">
        <v>547</v>
      </c>
      <c r="C545" s="83" t="s">
        <v>72</v>
      </c>
      <c r="D545" s="83"/>
      <c r="E545" s="83"/>
      <c r="F545" s="83" t="s">
        <v>72</v>
      </c>
      <c r="G545" s="83"/>
      <c r="H545" s="83"/>
      <c r="I545" s="83"/>
      <c r="J545" s="83"/>
      <c r="K545" s="83"/>
      <c r="L545" s="83"/>
      <c r="M545" s="83" t="s">
        <v>72</v>
      </c>
      <c r="N545" s="83" t="s">
        <v>72</v>
      </c>
      <c r="O545" s="83"/>
      <c r="P545" s="83" t="s">
        <v>72</v>
      </c>
      <c r="Q545" s="83" t="s">
        <v>72</v>
      </c>
    </row>
    <row r="546" spans="1:17" s="678" customFormat="1" ht="14" hidden="1" x14ac:dyDescent="0.2">
      <c r="A546" s="83"/>
      <c r="B546" s="276"/>
      <c r="C546" s="89"/>
      <c r="D546" s="89"/>
      <c r="E546" s="89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89"/>
    </row>
    <row r="547" spans="1:17" s="678" customFormat="1" hidden="1" x14ac:dyDescent="0.2">
      <c r="A547" s="83" t="s">
        <v>548</v>
      </c>
      <c r="B547" s="276" t="s">
        <v>549</v>
      </c>
      <c r="C547" s="89"/>
      <c r="D547" s="89"/>
      <c r="E547" s="89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89"/>
    </row>
    <row r="548" spans="1:17" s="678" customFormat="1" hidden="1" x14ac:dyDescent="0.2">
      <c r="A548" s="83"/>
      <c r="B548" s="68" t="s">
        <v>547</v>
      </c>
      <c r="C548" s="83" t="s">
        <v>72</v>
      </c>
      <c r="D548" s="83"/>
      <c r="E548" s="83"/>
      <c r="F548" s="83" t="s">
        <v>72</v>
      </c>
      <c r="G548" s="83"/>
      <c r="H548" s="83"/>
      <c r="I548" s="83"/>
      <c r="J548" s="83"/>
      <c r="K548" s="83"/>
      <c r="L548" s="83"/>
      <c r="M548" s="83" t="s">
        <v>72</v>
      </c>
      <c r="N548" s="83" t="s">
        <v>72</v>
      </c>
      <c r="O548" s="83"/>
      <c r="P548" s="83" t="s">
        <v>72</v>
      </c>
      <c r="Q548" s="83" t="s">
        <v>72</v>
      </c>
    </row>
    <row r="549" spans="1:17" s="678" customFormat="1" ht="14" hidden="1" x14ac:dyDescent="0.2">
      <c r="A549" s="83"/>
      <c r="B549" s="276"/>
      <c r="C549" s="685"/>
      <c r="D549" s="1008"/>
      <c r="E549" s="1008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685"/>
    </row>
    <row r="550" spans="1:17" s="678" customFormat="1" ht="24" hidden="1" customHeight="1" x14ac:dyDescent="0.2">
      <c r="A550" s="83" t="s">
        <v>550</v>
      </c>
      <c r="B550" s="276" t="s">
        <v>551</v>
      </c>
      <c r="C550" s="685"/>
      <c r="D550" s="1008"/>
      <c r="E550" s="1008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7">
        <f>SUM(P551:P567)</f>
        <v>1606123062.9572918</v>
      </c>
      <c r="Q550" s="685"/>
    </row>
    <row r="551" spans="1:17" s="678" customFormat="1" hidden="1" x14ac:dyDescent="0.2">
      <c r="A551" s="83"/>
      <c r="B551" s="68" t="s">
        <v>547</v>
      </c>
      <c r="C551" s="278" t="s">
        <v>553</v>
      </c>
      <c r="D551" s="278"/>
      <c r="E551" s="278"/>
      <c r="F551" s="235" t="s">
        <v>552</v>
      </c>
      <c r="G551" s="235"/>
      <c r="H551" s="235"/>
      <c r="I551" s="235"/>
      <c r="J551" s="235"/>
      <c r="K551" s="235"/>
      <c r="L551" s="235"/>
      <c r="M551" s="278" t="s">
        <v>554</v>
      </c>
      <c r="N551" s="83">
        <v>2007</v>
      </c>
      <c r="O551" s="83"/>
      <c r="P551" s="259">
        <v>542147500</v>
      </c>
      <c r="Q551" s="82" t="s">
        <v>421</v>
      </c>
    </row>
    <row r="552" spans="1:17" s="678" customFormat="1" hidden="1" x14ac:dyDescent="0.2">
      <c r="A552" s="83"/>
      <c r="B552" s="68"/>
      <c r="C552" s="83"/>
      <c r="D552" s="83"/>
      <c r="E552" s="83"/>
      <c r="F552" s="235" t="s">
        <v>555</v>
      </c>
      <c r="G552" s="235"/>
      <c r="H552" s="235"/>
      <c r="I552" s="235"/>
      <c r="J552" s="235"/>
      <c r="K552" s="235"/>
      <c r="L552" s="235"/>
      <c r="M552" s="83"/>
      <c r="N552" s="83">
        <v>2007</v>
      </c>
      <c r="O552" s="83"/>
      <c r="P552" s="259">
        <v>113138009.09090909</v>
      </c>
      <c r="Q552" s="82" t="s">
        <v>421</v>
      </c>
    </row>
    <row r="553" spans="1:17" s="678" customFormat="1" hidden="1" x14ac:dyDescent="0.2">
      <c r="A553" s="83"/>
      <c r="B553" s="68"/>
      <c r="C553" s="83"/>
      <c r="D553" s="83"/>
      <c r="E553" s="83"/>
      <c r="F553" s="235" t="s">
        <v>556</v>
      </c>
      <c r="G553" s="235"/>
      <c r="H553" s="235"/>
      <c r="I553" s="235"/>
      <c r="J553" s="235"/>
      <c r="K553" s="235"/>
      <c r="L553" s="235"/>
      <c r="M553" s="83" t="s">
        <v>557</v>
      </c>
      <c r="N553" s="83">
        <v>2007</v>
      </c>
      <c r="O553" s="83"/>
      <c r="P553" s="259">
        <v>92177409</v>
      </c>
      <c r="Q553" s="82" t="s">
        <v>421</v>
      </c>
    </row>
    <row r="554" spans="1:17" s="678" customFormat="1" hidden="1" x14ac:dyDescent="0.2">
      <c r="A554" s="83"/>
      <c r="B554" s="68"/>
      <c r="C554" s="83" t="s">
        <v>553</v>
      </c>
      <c r="D554" s="83"/>
      <c r="E554" s="83"/>
      <c r="F554" s="235" t="s">
        <v>552</v>
      </c>
      <c r="G554" s="235"/>
      <c r="H554" s="235"/>
      <c r="I554" s="235"/>
      <c r="J554" s="235"/>
      <c r="K554" s="235"/>
      <c r="L554" s="235"/>
      <c r="M554" s="88" t="s">
        <v>179</v>
      </c>
      <c r="N554" s="83">
        <v>2008</v>
      </c>
      <c r="O554" s="83"/>
      <c r="P554" s="259">
        <v>49417722.060921095</v>
      </c>
      <c r="Q554" s="82" t="s">
        <v>421</v>
      </c>
    </row>
    <row r="555" spans="1:17" s="678" customFormat="1" hidden="1" x14ac:dyDescent="0.2">
      <c r="A555" s="83"/>
      <c r="B555" s="68"/>
      <c r="C555" s="83" t="s">
        <v>553</v>
      </c>
      <c r="D555" s="83"/>
      <c r="E555" s="83"/>
      <c r="F555" s="235" t="s">
        <v>552</v>
      </c>
      <c r="G555" s="235"/>
      <c r="H555" s="235"/>
      <c r="I555" s="235"/>
      <c r="J555" s="235"/>
      <c r="K555" s="235"/>
      <c r="L555" s="235"/>
      <c r="M555" s="88" t="s">
        <v>559</v>
      </c>
      <c r="N555" s="83">
        <v>2008</v>
      </c>
      <c r="O555" s="83"/>
      <c r="P555" s="259">
        <v>31925375</v>
      </c>
      <c r="Q555" s="82" t="s">
        <v>421</v>
      </c>
    </row>
    <row r="556" spans="1:17" s="678" customFormat="1" hidden="1" x14ac:dyDescent="0.2">
      <c r="A556" s="83"/>
      <c r="B556" s="68"/>
      <c r="C556" s="83"/>
      <c r="D556" s="83"/>
      <c r="E556" s="83"/>
      <c r="F556" s="235" t="s">
        <v>552</v>
      </c>
      <c r="G556" s="235"/>
      <c r="H556" s="235"/>
      <c r="I556" s="235"/>
      <c r="J556" s="235"/>
      <c r="K556" s="235"/>
      <c r="L556" s="235"/>
      <c r="M556" s="88" t="s">
        <v>561</v>
      </c>
      <c r="N556" s="83">
        <v>2008</v>
      </c>
      <c r="O556" s="83"/>
      <c r="P556" s="259">
        <v>144990000</v>
      </c>
      <c r="Q556" s="82" t="s">
        <v>421</v>
      </c>
    </row>
    <row r="557" spans="1:17" s="678" customFormat="1" hidden="1" x14ac:dyDescent="0.2">
      <c r="A557" s="83"/>
      <c r="B557" s="68"/>
      <c r="C557" s="83"/>
      <c r="D557" s="83"/>
      <c r="E557" s="83"/>
      <c r="F557" s="269" t="s">
        <v>563</v>
      </c>
      <c r="G557" s="269"/>
      <c r="H557" s="269"/>
      <c r="I557" s="269"/>
      <c r="J557" s="269"/>
      <c r="K557" s="269"/>
      <c r="L557" s="269"/>
      <c r="M557" s="83" t="s">
        <v>559</v>
      </c>
      <c r="N557" s="83">
        <v>2009</v>
      </c>
      <c r="O557" s="83"/>
      <c r="P557" s="259">
        <v>38452052.409165233</v>
      </c>
      <c r="Q557" s="82" t="s">
        <v>421</v>
      </c>
    </row>
    <row r="558" spans="1:17" s="678" customFormat="1" hidden="1" x14ac:dyDescent="0.2">
      <c r="A558" s="83"/>
      <c r="B558" s="68"/>
      <c r="C558" s="83"/>
      <c r="D558" s="83"/>
      <c r="E558" s="83"/>
      <c r="F558" s="269" t="s">
        <v>564</v>
      </c>
      <c r="G558" s="269"/>
      <c r="H558" s="269"/>
      <c r="I558" s="269"/>
      <c r="J558" s="269"/>
      <c r="K558" s="269"/>
      <c r="L558" s="269"/>
      <c r="M558" s="83" t="s">
        <v>559</v>
      </c>
      <c r="N558" s="83">
        <v>2009</v>
      </c>
      <c r="O558" s="83"/>
      <c r="P558" s="259">
        <v>48571013.569471873</v>
      </c>
      <c r="Q558" s="82" t="s">
        <v>421</v>
      </c>
    </row>
    <row r="559" spans="1:17" s="678" customFormat="1" hidden="1" x14ac:dyDescent="0.2">
      <c r="A559" s="83"/>
      <c r="B559" s="68"/>
      <c r="C559" s="83"/>
      <c r="D559" s="83"/>
      <c r="E559" s="83"/>
      <c r="F559" s="269" t="s">
        <v>565</v>
      </c>
      <c r="G559" s="269"/>
      <c r="H559" s="269"/>
      <c r="I559" s="269"/>
      <c r="J559" s="269"/>
      <c r="K559" s="269"/>
      <c r="L559" s="269"/>
      <c r="M559" s="83" t="s">
        <v>559</v>
      </c>
      <c r="N559" s="83">
        <v>2009</v>
      </c>
      <c r="O559" s="83"/>
      <c r="P559" s="259">
        <v>37998722.949183494</v>
      </c>
      <c r="Q559" s="82" t="s">
        <v>421</v>
      </c>
    </row>
    <row r="560" spans="1:17" s="678" customFormat="1" hidden="1" x14ac:dyDescent="0.2">
      <c r="A560" s="83"/>
      <c r="B560" s="68"/>
      <c r="C560" s="83"/>
      <c r="D560" s="83"/>
      <c r="E560" s="83"/>
      <c r="F560" s="269" t="s">
        <v>566</v>
      </c>
      <c r="G560" s="269"/>
      <c r="H560" s="269"/>
      <c r="I560" s="269"/>
      <c r="J560" s="269"/>
      <c r="K560" s="269"/>
      <c r="L560" s="269"/>
      <c r="M560" s="83" t="s">
        <v>559</v>
      </c>
      <c r="N560" s="83">
        <v>2009</v>
      </c>
      <c r="O560" s="83"/>
      <c r="P560" s="259">
        <v>48424288.632647425</v>
      </c>
      <c r="Q560" s="82" t="s">
        <v>421</v>
      </c>
    </row>
    <row r="561" spans="1:17" s="678" customFormat="1" hidden="1" x14ac:dyDescent="0.2">
      <c r="A561" s="83"/>
      <c r="B561" s="68"/>
      <c r="C561" s="371"/>
      <c r="D561" s="371"/>
      <c r="E561" s="371"/>
      <c r="F561" s="270" t="s">
        <v>567</v>
      </c>
      <c r="G561" s="270"/>
      <c r="H561" s="270"/>
      <c r="I561" s="270"/>
      <c r="J561" s="270"/>
      <c r="K561" s="270"/>
      <c r="L561" s="270"/>
      <c r="M561" s="88" t="s">
        <v>331</v>
      </c>
      <c r="N561" s="83">
        <v>2011</v>
      </c>
      <c r="O561" s="83"/>
      <c r="P561" s="259">
        <v>28555200</v>
      </c>
      <c r="Q561" s="380" t="s">
        <v>72</v>
      </c>
    </row>
    <row r="562" spans="1:17" s="678" customFormat="1" hidden="1" x14ac:dyDescent="0.2">
      <c r="A562" s="83"/>
      <c r="B562" s="68"/>
      <c r="C562" s="371"/>
      <c r="D562" s="371"/>
      <c r="E562" s="371"/>
      <c r="F562" s="270" t="s">
        <v>568</v>
      </c>
      <c r="G562" s="270"/>
      <c r="H562" s="270"/>
      <c r="I562" s="270"/>
      <c r="J562" s="270"/>
      <c r="K562" s="270"/>
      <c r="L562" s="270"/>
      <c r="M562" s="88" t="s">
        <v>331</v>
      </c>
      <c r="N562" s="83">
        <v>2011</v>
      </c>
      <c r="O562" s="83"/>
      <c r="P562" s="259">
        <v>190973797.81375316</v>
      </c>
      <c r="Q562" s="82" t="s">
        <v>421</v>
      </c>
    </row>
    <row r="563" spans="1:17" s="678" customFormat="1" hidden="1" x14ac:dyDescent="0.2">
      <c r="A563" s="83"/>
      <c r="B563" s="68"/>
      <c r="C563" s="371"/>
      <c r="D563" s="371"/>
      <c r="E563" s="371"/>
      <c r="F563" s="271" t="s">
        <v>569</v>
      </c>
      <c r="G563" s="271"/>
      <c r="H563" s="271"/>
      <c r="I563" s="271"/>
      <c r="J563" s="271"/>
      <c r="K563" s="271"/>
      <c r="L563" s="271"/>
      <c r="M563" s="88" t="s">
        <v>570</v>
      </c>
      <c r="N563" s="83">
        <v>2011</v>
      </c>
      <c r="O563" s="83"/>
      <c r="P563" s="259">
        <v>45808789.228301749</v>
      </c>
      <c r="Q563" s="82" t="s">
        <v>421</v>
      </c>
    </row>
    <row r="564" spans="1:17" s="678" customFormat="1" ht="30" hidden="1" x14ac:dyDescent="0.2">
      <c r="A564" s="83"/>
      <c r="B564" s="68"/>
      <c r="C564" s="371"/>
      <c r="D564" s="371"/>
      <c r="E564" s="371"/>
      <c r="F564" s="271" t="s">
        <v>571</v>
      </c>
      <c r="G564" s="271"/>
      <c r="H564" s="271"/>
      <c r="I564" s="271"/>
      <c r="J564" s="271"/>
      <c r="K564" s="271"/>
      <c r="L564" s="271"/>
      <c r="M564" s="88" t="s">
        <v>179</v>
      </c>
      <c r="N564" s="83">
        <v>2011</v>
      </c>
      <c r="O564" s="83"/>
      <c r="P564" s="259">
        <v>49581667.460581496</v>
      </c>
      <c r="Q564" s="82" t="s">
        <v>421</v>
      </c>
    </row>
    <row r="565" spans="1:17" s="678" customFormat="1" ht="14" hidden="1" x14ac:dyDescent="0.2">
      <c r="A565" s="83"/>
      <c r="B565" s="68"/>
      <c r="C565" s="371"/>
      <c r="D565" s="371"/>
      <c r="E565" s="371"/>
      <c r="F565" s="271"/>
      <c r="G565" s="271"/>
      <c r="H565" s="271"/>
      <c r="I565" s="271"/>
      <c r="J565" s="271"/>
      <c r="K565" s="271"/>
      <c r="L565" s="271"/>
      <c r="M565" s="88"/>
      <c r="N565" s="83"/>
      <c r="O565" s="83"/>
      <c r="P565" s="259"/>
      <c r="Q565" s="82" t="s">
        <v>421</v>
      </c>
    </row>
    <row r="566" spans="1:17" s="678" customFormat="1" ht="30" hidden="1" x14ac:dyDescent="0.2">
      <c r="A566" s="83"/>
      <c r="B566" s="68"/>
      <c r="C566" s="83" t="s">
        <v>72</v>
      </c>
      <c r="D566" s="83"/>
      <c r="E566" s="83"/>
      <c r="F566" s="271" t="s">
        <v>571</v>
      </c>
      <c r="G566" s="271"/>
      <c r="H566" s="271"/>
      <c r="I566" s="271"/>
      <c r="J566" s="271"/>
      <c r="K566" s="271"/>
      <c r="L566" s="271"/>
      <c r="M566" s="88" t="s">
        <v>179</v>
      </c>
      <c r="N566" s="83">
        <v>2011</v>
      </c>
      <c r="O566" s="83"/>
      <c r="P566" s="96">
        <v>49581515.742357068</v>
      </c>
      <c r="Q566" s="82" t="s">
        <v>421</v>
      </c>
    </row>
    <row r="567" spans="1:17" s="678" customFormat="1" ht="30.75" hidden="1" customHeight="1" x14ac:dyDescent="0.2">
      <c r="A567" s="83"/>
      <c r="B567" s="68"/>
      <c r="C567" s="83"/>
      <c r="D567" s="83"/>
      <c r="E567" s="83"/>
      <c r="F567" s="235" t="s">
        <v>754</v>
      </c>
      <c r="G567" s="235"/>
      <c r="H567" s="235"/>
      <c r="I567" s="235"/>
      <c r="J567" s="235"/>
      <c r="K567" s="235"/>
      <c r="L567" s="235"/>
      <c r="M567" s="88" t="s">
        <v>755</v>
      </c>
      <c r="N567" s="83">
        <v>2012</v>
      </c>
      <c r="O567" s="83"/>
      <c r="P567" s="96">
        <v>94380000</v>
      </c>
      <c r="Q567" s="82" t="s">
        <v>421</v>
      </c>
    </row>
    <row r="568" spans="1:17" s="678" customFormat="1" ht="14" hidden="1" x14ac:dyDescent="0.2">
      <c r="A568" s="83"/>
      <c r="B568" s="68"/>
      <c r="C568" s="83"/>
      <c r="D568" s="83"/>
      <c r="E568" s="83"/>
      <c r="F568" s="271"/>
      <c r="G568" s="271"/>
      <c r="H568" s="271"/>
      <c r="I568" s="271"/>
      <c r="J568" s="271"/>
      <c r="K568" s="271"/>
      <c r="L568" s="271"/>
      <c r="M568" s="88"/>
      <c r="N568" s="83"/>
      <c r="O568" s="83"/>
      <c r="P568" s="83"/>
      <c r="Q568" s="83"/>
    </row>
    <row r="569" spans="1:17" s="445" customFormat="1" ht="22.5" hidden="1" customHeight="1" x14ac:dyDescent="0.2">
      <c r="A569" s="83" t="s">
        <v>572</v>
      </c>
      <c r="B569" s="276" t="s">
        <v>573</v>
      </c>
      <c r="C569" s="685"/>
      <c r="D569" s="1008"/>
      <c r="E569" s="1008"/>
      <c r="F569" s="235"/>
      <c r="G569" s="235"/>
      <c r="H569" s="235"/>
      <c r="I569" s="235"/>
      <c r="J569" s="235"/>
      <c r="K569" s="235"/>
      <c r="L569" s="235"/>
      <c r="M569" s="235"/>
      <c r="N569" s="235"/>
      <c r="O569" s="235"/>
      <c r="P569" s="260">
        <f>SUM(P570:P590)</f>
        <v>1496632548.1137438</v>
      </c>
      <c r="Q569" s="685"/>
    </row>
    <row r="570" spans="1:17" s="678" customFormat="1" hidden="1" x14ac:dyDescent="0.2">
      <c r="A570" s="83"/>
      <c r="B570" s="68" t="s">
        <v>547</v>
      </c>
      <c r="C570" s="83" t="s">
        <v>575</v>
      </c>
      <c r="D570" s="83"/>
      <c r="E570" s="83"/>
      <c r="F570" s="235" t="s">
        <v>574</v>
      </c>
      <c r="G570" s="235"/>
      <c r="H570" s="235"/>
      <c r="I570" s="235"/>
      <c r="J570" s="235"/>
      <c r="K570" s="235"/>
      <c r="L570" s="235"/>
      <c r="M570" s="83" t="s">
        <v>331</v>
      </c>
      <c r="N570" s="83">
        <v>2007</v>
      </c>
      <c r="O570" s="83"/>
      <c r="P570" s="259">
        <v>59701819.053074799</v>
      </c>
      <c r="Q570" s="83" t="s">
        <v>421</v>
      </c>
    </row>
    <row r="571" spans="1:17" s="678" customFormat="1" hidden="1" x14ac:dyDescent="0.2">
      <c r="A571" s="83"/>
      <c r="B571" s="68"/>
      <c r="C571" s="83" t="s">
        <v>575</v>
      </c>
      <c r="D571" s="83"/>
      <c r="E571" s="83"/>
      <c r="F571" s="235" t="s">
        <v>574</v>
      </c>
      <c r="G571" s="235"/>
      <c r="H571" s="235"/>
      <c r="I571" s="235"/>
      <c r="J571" s="235"/>
      <c r="K571" s="235"/>
      <c r="L571" s="235"/>
      <c r="M571" s="83" t="s">
        <v>331</v>
      </c>
      <c r="N571" s="83">
        <v>2007</v>
      </c>
      <c r="O571" s="83"/>
      <c r="P571" s="259">
        <v>40407322.540152147</v>
      </c>
      <c r="Q571" s="83" t="s">
        <v>421</v>
      </c>
    </row>
    <row r="572" spans="1:17" s="678" customFormat="1" hidden="1" x14ac:dyDescent="0.2">
      <c r="A572" s="83"/>
      <c r="B572" s="68"/>
      <c r="C572" s="83" t="s">
        <v>575</v>
      </c>
      <c r="D572" s="83"/>
      <c r="E572" s="83"/>
      <c r="F572" s="235" t="s">
        <v>574</v>
      </c>
      <c r="G572" s="235"/>
      <c r="H572" s="235"/>
      <c r="I572" s="235"/>
      <c r="J572" s="235"/>
      <c r="K572" s="235"/>
      <c r="L572" s="235"/>
      <c r="M572" s="83" t="s">
        <v>331</v>
      </c>
      <c r="N572" s="83">
        <v>2007</v>
      </c>
      <c r="O572" s="83"/>
      <c r="P572" s="259">
        <v>75258638.23103337</v>
      </c>
      <c r="Q572" s="83" t="s">
        <v>421</v>
      </c>
    </row>
    <row r="573" spans="1:17" s="678" customFormat="1" hidden="1" x14ac:dyDescent="0.2">
      <c r="A573" s="83"/>
      <c r="B573" s="68"/>
      <c r="C573" s="83" t="s">
        <v>575</v>
      </c>
      <c r="D573" s="83"/>
      <c r="E573" s="83"/>
      <c r="F573" s="235" t="s">
        <v>574</v>
      </c>
      <c r="G573" s="235"/>
      <c r="H573" s="235"/>
      <c r="I573" s="235"/>
      <c r="J573" s="235"/>
      <c r="K573" s="235"/>
      <c r="L573" s="235"/>
      <c r="M573" s="83" t="s">
        <v>331</v>
      </c>
      <c r="N573" s="83">
        <v>2007</v>
      </c>
      <c r="O573" s="83"/>
      <c r="P573" s="259">
        <v>98765598.118766889</v>
      </c>
      <c r="Q573" s="83" t="s">
        <v>421</v>
      </c>
    </row>
    <row r="574" spans="1:17" s="678" customFormat="1" hidden="1" x14ac:dyDescent="0.2">
      <c r="A574" s="83"/>
      <c r="B574" s="68"/>
      <c r="C574" s="83" t="s">
        <v>575</v>
      </c>
      <c r="D574" s="83"/>
      <c r="E574" s="83"/>
      <c r="F574" s="235" t="s">
        <v>574</v>
      </c>
      <c r="G574" s="235"/>
      <c r="H574" s="235"/>
      <c r="I574" s="235"/>
      <c r="J574" s="235"/>
      <c r="K574" s="235"/>
      <c r="L574" s="235"/>
      <c r="M574" s="83" t="s">
        <v>331</v>
      </c>
      <c r="N574" s="83">
        <v>2007</v>
      </c>
      <c r="O574" s="83"/>
      <c r="P574" s="259">
        <v>83605780.884765312</v>
      </c>
      <c r="Q574" s="83" t="s">
        <v>421</v>
      </c>
    </row>
    <row r="575" spans="1:17" s="678" customFormat="1" hidden="1" x14ac:dyDescent="0.2">
      <c r="A575" s="83"/>
      <c r="B575" s="68"/>
      <c r="C575" s="83" t="s">
        <v>575</v>
      </c>
      <c r="D575" s="83"/>
      <c r="E575" s="83"/>
      <c r="F575" s="235" t="s">
        <v>574</v>
      </c>
      <c r="G575" s="235"/>
      <c r="H575" s="235"/>
      <c r="I575" s="235"/>
      <c r="J575" s="235"/>
      <c r="K575" s="235"/>
      <c r="L575" s="235"/>
      <c r="M575" s="83" t="s">
        <v>331</v>
      </c>
      <c r="N575" s="83">
        <v>2007</v>
      </c>
      <c r="O575" s="83"/>
      <c r="P575" s="259">
        <v>58285138.324817069</v>
      </c>
      <c r="Q575" s="83" t="s">
        <v>421</v>
      </c>
    </row>
    <row r="576" spans="1:17" s="678" customFormat="1" hidden="1" x14ac:dyDescent="0.2">
      <c r="A576" s="83"/>
      <c r="B576" s="68"/>
      <c r="C576" s="83" t="s">
        <v>575</v>
      </c>
      <c r="D576" s="83"/>
      <c r="E576" s="83"/>
      <c r="F576" s="235" t="s">
        <v>574</v>
      </c>
      <c r="G576" s="235"/>
      <c r="H576" s="235"/>
      <c r="I576" s="235"/>
      <c r="J576" s="235"/>
      <c r="K576" s="235"/>
      <c r="L576" s="235"/>
      <c r="M576" s="83" t="s">
        <v>331</v>
      </c>
      <c r="N576" s="83">
        <v>2007</v>
      </c>
      <c r="O576" s="83"/>
      <c r="P576" s="259">
        <v>66299324.640818141</v>
      </c>
      <c r="Q576" s="83" t="s">
        <v>421</v>
      </c>
    </row>
    <row r="577" spans="1:17" s="678" customFormat="1" hidden="1" x14ac:dyDescent="0.2">
      <c r="A577" s="83"/>
      <c r="B577" s="68"/>
      <c r="C577" s="83" t="s">
        <v>575</v>
      </c>
      <c r="D577" s="83"/>
      <c r="E577" s="83"/>
      <c r="F577" s="235" t="s">
        <v>574</v>
      </c>
      <c r="G577" s="235"/>
      <c r="H577" s="235"/>
      <c r="I577" s="235"/>
      <c r="J577" s="235"/>
      <c r="K577" s="235"/>
      <c r="L577" s="235"/>
      <c r="M577" s="83" t="s">
        <v>331</v>
      </c>
      <c r="N577" s="83">
        <v>2007</v>
      </c>
      <c r="O577" s="83"/>
      <c r="P577" s="259">
        <v>17173112.079564665</v>
      </c>
      <c r="Q577" s="83" t="s">
        <v>421</v>
      </c>
    </row>
    <row r="578" spans="1:17" s="678" customFormat="1" hidden="1" x14ac:dyDescent="0.2">
      <c r="A578" s="83"/>
      <c r="B578" s="68"/>
      <c r="C578" s="278" t="s">
        <v>586</v>
      </c>
      <c r="D578" s="278"/>
      <c r="E578" s="278"/>
      <c r="F578" s="235" t="s">
        <v>585</v>
      </c>
      <c r="G578" s="235"/>
      <c r="H578" s="235"/>
      <c r="I578" s="235"/>
      <c r="J578" s="235"/>
      <c r="K578" s="235"/>
      <c r="L578" s="235"/>
      <c r="M578" s="88" t="s">
        <v>331</v>
      </c>
      <c r="N578" s="83">
        <v>2007</v>
      </c>
      <c r="O578" s="83"/>
      <c r="P578" s="259">
        <v>189465050</v>
      </c>
      <c r="Q578" s="83" t="s">
        <v>421</v>
      </c>
    </row>
    <row r="579" spans="1:17" s="678" customFormat="1" hidden="1" x14ac:dyDescent="0.2">
      <c r="A579" s="83"/>
      <c r="B579" s="68"/>
      <c r="C579" s="278" t="s">
        <v>586</v>
      </c>
      <c r="D579" s="278"/>
      <c r="E579" s="278"/>
      <c r="F579" s="235" t="s">
        <v>585</v>
      </c>
      <c r="G579" s="235"/>
      <c r="H579" s="235"/>
      <c r="I579" s="235"/>
      <c r="J579" s="235"/>
      <c r="K579" s="235"/>
      <c r="L579" s="235"/>
      <c r="M579" s="278">
        <v>1</v>
      </c>
      <c r="N579" s="83">
        <v>2007</v>
      </c>
      <c r="O579" s="83"/>
      <c r="P579" s="259">
        <v>114973950</v>
      </c>
      <c r="Q579" s="83" t="s">
        <v>421</v>
      </c>
    </row>
    <row r="580" spans="1:17" s="678" customFormat="1" hidden="1" x14ac:dyDescent="0.2">
      <c r="A580" s="83"/>
      <c r="B580" s="68"/>
      <c r="C580" s="83"/>
      <c r="D580" s="83"/>
      <c r="E580" s="83"/>
      <c r="F580" s="235" t="s">
        <v>591</v>
      </c>
      <c r="G580" s="235"/>
      <c r="H580" s="235"/>
      <c r="I580" s="235"/>
      <c r="J580" s="235"/>
      <c r="K580" s="235"/>
      <c r="L580" s="235"/>
      <c r="M580" s="83" t="s">
        <v>72</v>
      </c>
      <c r="N580" s="83">
        <v>2007</v>
      </c>
      <c r="O580" s="83"/>
      <c r="P580" s="259">
        <v>47800000</v>
      </c>
      <c r="Q580" s="83" t="s">
        <v>421</v>
      </c>
    </row>
    <row r="581" spans="1:17" s="678" customFormat="1" hidden="1" x14ac:dyDescent="0.2">
      <c r="A581" s="83"/>
      <c r="B581" s="68"/>
      <c r="C581" s="83" t="s">
        <v>451</v>
      </c>
      <c r="D581" s="83"/>
      <c r="E581" s="83"/>
      <c r="F581" s="381" t="s">
        <v>592</v>
      </c>
      <c r="G581" s="381"/>
      <c r="H581" s="381"/>
      <c r="I581" s="381"/>
      <c r="J581" s="381"/>
      <c r="K581" s="381"/>
      <c r="L581" s="381"/>
      <c r="M581" s="88" t="s">
        <v>331</v>
      </c>
      <c r="N581" s="83">
        <v>2008</v>
      </c>
      <c r="O581" s="83"/>
      <c r="P581" s="259">
        <v>363115296.50405633</v>
      </c>
      <c r="Q581" s="83" t="s">
        <v>421</v>
      </c>
    </row>
    <row r="582" spans="1:17" s="678" customFormat="1" hidden="1" x14ac:dyDescent="0.2">
      <c r="A582" s="83"/>
      <c r="B582" s="68"/>
      <c r="C582" s="83" t="s">
        <v>596</v>
      </c>
      <c r="D582" s="83"/>
      <c r="E582" s="83"/>
      <c r="F582" s="370" t="s">
        <v>595</v>
      </c>
      <c r="G582" s="370"/>
      <c r="H582" s="370"/>
      <c r="I582" s="370"/>
      <c r="J582" s="370"/>
      <c r="K582" s="370"/>
      <c r="L582" s="370"/>
      <c r="M582" s="88" t="s">
        <v>597</v>
      </c>
      <c r="N582" s="83">
        <v>2008</v>
      </c>
      <c r="O582" s="83"/>
      <c r="P582" s="259">
        <v>50031068.07534235</v>
      </c>
      <c r="Q582" s="83" t="s">
        <v>421</v>
      </c>
    </row>
    <row r="583" spans="1:17" s="678" customFormat="1" hidden="1" x14ac:dyDescent="0.2">
      <c r="A583" s="83"/>
      <c r="B583" s="68"/>
      <c r="C583" s="83" t="s">
        <v>596</v>
      </c>
      <c r="D583" s="83"/>
      <c r="E583" s="83"/>
      <c r="F583" s="370" t="s">
        <v>599</v>
      </c>
      <c r="G583" s="370"/>
      <c r="H583" s="370"/>
      <c r="I583" s="370"/>
      <c r="J583" s="370"/>
      <c r="K583" s="370"/>
      <c r="L583" s="370"/>
      <c r="M583" s="88" t="s">
        <v>600</v>
      </c>
      <c r="N583" s="83">
        <v>2008</v>
      </c>
      <c r="O583" s="83"/>
      <c r="P583" s="259">
        <v>46244637.376886517</v>
      </c>
      <c r="Q583" s="83" t="s">
        <v>421</v>
      </c>
    </row>
    <row r="584" spans="1:17" s="678" customFormat="1" hidden="1" x14ac:dyDescent="0.2">
      <c r="A584" s="83"/>
      <c r="B584" s="68"/>
      <c r="C584" s="83" t="s">
        <v>596</v>
      </c>
      <c r="D584" s="83"/>
      <c r="E584" s="83"/>
      <c r="F584" s="370" t="s">
        <v>602</v>
      </c>
      <c r="G584" s="370"/>
      <c r="H584" s="370"/>
      <c r="I584" s="370"/>
      <c r="J584" s="370"/>
      <c r="K584" s="370"/>
      <c r="L584" s="370"/>
      <c r="M584" s="88" t="s">
        <v>498</v>
      </c>
      <c r="N584" s="83">
        <v>2008</v>
      </c>
      <c r="O584" s="83"/>
      <c r="P584" s="259">
        <v>40653275.982793711</v>
      </c>
      <c r="Q584" s="83" t="s">
        <v>421</v>
      </c>
    </row>
    <row r="585" spans="1:17" s="678" customFormat="1" ht="14" hidden="1" x14ac:dyDescent="0.2">
      <c r="A585" s="83"/>
      <c r="B585" s="68"/>
      <c r="C585" s="83" t="s">
        <v>72</v>
      </c>
      <c r="D585" s="83"/>
      <c r="E585" s="83"/>
      <c r="F585" s="280" t="s">
        <v>604</v>
      </c>
      <c r="G585" s="280"/>
      <c r="H585" s="280"/>
      <c r="I585" s="280"/>
      <c r="J585" s="280"/>
      <c r="K585" s="280"/>
      <c r="L585" s="280"/>
      <c r="M585" s="88" t="s">
        <v>331</v>
      </c>
      <c r="N585" s="83">
        <v>2009</v>
      </c>
      <c r="O585" s="83"/>
      <c r="P585" s="259">
        <v>31220502.283105023</v>
      </c>
      <c r="Q585" s="83" t="s">
        <v>421</v>
      </c>
    </row>
    <row r="586" spans="1:17" s="678" customFormat="1" ht="14" hidden="1" x14ac:dyDescent="0.2">
      <c r="A586" s="83"/>
      <c r="B586" s="68"/>
      <c r="C586" s="83" t="s">
        <v>72</v>
      </c>
      <c r="D586" s="83"/>
      <c r="E586" s="83"/>
      <c r="F586" s="280" t="s">
        <v>606</v>
      </c>
      <c r="G586" s="280"/>
      <c r="H586" s="280"/>
      <c r="I586" s="280"/>
      <c r="J586" s="280"/>
      <c r="K586" s="280"/>
      <c r="L586" s="280"/>
      <c r="M586" s="88" t="s">
        <v>331</v>
      </c>
      <c r="N586" s="83">
        <v>2009</v>
      </c>
      <c r="O586" s="83"/>
      <c r="P586" s="259">
        <v>2105936.0730593605</v>
      </c>
      <c r="Q586" s="83"/>
    </row>
    <row r="587" spans="1:17" s="678" customFormat="1" hidden="1" x14ac:dyDescent="0.2">
      <c r="A587" s="83"/>
      <c r="B587" s="68"/>
      <c r="C587" s="83" t="s">
        <v>72</v>
      </c>
      <c r="D587" s="83"/>
      <c r="E587" s="83"/>
      <c r="F587" s="269" t="s">
        <v>607</v>
      </c>
      <c r="G587" s="269"/>
      <c r="H587" s="269"/>
      <c r="I587" s="269"/>
      <c r="J587" s="269"/>
      <c r="K587" s="269"/>
      <c r="L587" s="269"/>
      <c r="M587" s="88" t="s">
        <v>331</v>
      </c>
      <c r="N587" s="83">
        <v>2009</v>
      </c>
      <c r="O587" s="83"/>
      <c r="P587" s="259">
        <v>1263561.6438356165</v>
      </c>
      <c r="Q587" s="83"/>
    </row>
    <row r="588" spans="1:17" s="678" customFormat="1" ht="14" hidden="1" x14ac:dyDescent="0.2">
      <c r="A588" s="83"/>
      <c r="B588" s="68"/>
      <c r="C588" s="83" t="s">
        <v>575</v>
      </c>
      <c r="D588" s="83"/>
      <c r="E588" s="83"/>
      <c r="F588" s="255" t="s">
        <v>608</v>
      </c>
      <c r="G588" s="255"/>
      <c r="H588" s="255"/>
      <c r="I588" s="255"/>
      <c r="J588" s="255"/>
      <c r="K588" s="255"/>
      <c r="L588" s="255"/>
      <c r="M588" s="88" t="s">
        <v>331</v>
      </c>
      <c r="N588" s="83">
        <v>2009</v>
      </c>
      <c r="O588" s="83"/>
      <c r="P588" s="259">
        <v>46504536.301672108</v>
      </c>
      <c r="Q588" s="83" t="s">
        <v>421</v>
      </c>
    </row>
    <row r="589" spans="1:17" s="678" customFormat="1" hidden="1" x14ac:dyDescent="0.2">
      <c r="A589" s="83"/>
      <c r="B589" s="68"/>
      <c r="C589" s="83" t="s">
        <v>575</v>
      </c>
      <c r="D589" s="83"/>
      <c r="E589" s="83"/>
      <c r="F589" s="270" t="s">
        <v>609</v>
      </c>
      <c r="G589" s="270"/>
      <c r="H589" s="270"/>
      <c r="I589" s="270"/>
      <c r="J589" s="270"/>
      <c r="K589" s="270"/>
      <c r="L589" s="270"/>
      <c r="M589" s="88" t="s">
        <v>331</v>
      </c>
      <c r="N589" s="83">
        <v>2010</v>
      </c>
      <c r="O589" s="83"/>
      <c r="P589" s="259">
        <v>18258000</v>
      </c>
      <c r="Q589" s="83" t="s">
        <v>421</v>
      </c>
    </row>
    <row r="590" spans="1:17" s="678" customFormat="1" ht="33" hidden="1" customHeight="1" x14ac:dyDescent="0.2">
      <c r="A590" s="83"/>
      <c r="B590" s="68"/>
      <c r="C590" s="83"/>
      <c r="D590" s="83"/>
      <c r="E590" s="83"/>
      <c r="F590" s="235" t="s">
        <v>756</v>
      </c>
      <c r="G590" s="235"/>
      <c r="H590" s="235"/>
      <c r="I590" s="235"/>
      <c r="J590" s="235"/>
      <c r="K590" s="235"/>
      <c r="L590" s="235"/>
      <c r="M590" s="88" t="s">
        <v>331</v>
      </c>
      <c r="N590" s="83">
        <v>2012</v>
      </c>
      <c r="O590" s="83"/>
      <c r="P590" s="259">
        <v>45500000</v>
      </c>
      <c r="Q590" s="83" t="s">
        <v>421</v>
      </c>
    </row>
    <row r="591" spans="1:17" s="678" customFormat="1" ht="14" hidden="1" x14ac:dyDescent="0.2">
      <c r="A591" s="83"/>
      <c r="B591" s="68"/>
      <c r="C591" s="83"/>
      <c r="D591" s="83"/>
      <c r="E591" s="83"/>
      <c r="F591" s="270"/>
      <c r="G591" s="270"/>
      <c r="H591" s="270"/>
      <c r="I591" s="270"/>
      <c r="J591" s="270"/>
      <c r="K591" s="270"/>
      <c r="L591" s="270"/>
      <c r="M591" s="88"/>
      <c r="N591" s="83"/>
      <c r="O591" s="83"/>
      <c r="P591" s="259"/>
      <c r="Q591" s="83"/>
    </row>
    <row r="592" spans="1:17" s="678" customFormat="1" ht="14" hidden="1" x14ac:dyDescent="0.2">
      <c r="A592" s="83"/>
      <c r="B592" s="68"/>
      <c r="C592" s="89"/>
      <c r="D592" s="89"/>
      <c r="E592" s="89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82"/>
    </row>
    <row r="593" spans="1:17" s="678" customFormat="1" hidden="1" x14ac:dyDescent="0.2">
      <c r="A593" s="83" t="s">
        <v>611</v>
      </c>
      <c r="B593" s="373" t="s">
        <v>612</v>
      </c>
      <c r="C593" s="89"/>
      <c r="D593" s="89"/>
      <c r="E593" s="89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281">
        <f>SUM(P594)</f>
        <v>3331500</v>
      </c>
      <c r="Q593" s="89"/>
    </row>
    <row r="594" spans="1:17" s="678" customFormat="1" hidden="1" x14ac:dyDescent="0.2">
      <c r="A594" s="83" t="s">
        <v>613</v>
      </c>
      <c r="B594" s="276" t="s">
        <v>614</v>
      </c>
      <c r="C594" s="89"/>
      <c r="D594" s="89"/>
      <c r="E594" s="89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281">
        <f>SUM(P595)</f>
        <v>3331500</v>
      </c>
      <c r="Q594" s="89"/>
    </row>
    <row r="595" spans="1:17" s="678" customFormat="1" hidden="1" x14ac:dyDescent="0.2">
      <c r="A595" s="83"/>
      <c r="B595" s="68" t="s">
        <v>615</v>
      </c>
      <c r="C595" s="83" t="s">
        <v>617</v>
      </c>
      <c r="D595" s="83"/>
      <c r="E595" s="83"/>
      <c r="F595" s="276" t="s">
        <v>616</v>
      </c>
      <c r="G595" s="276"/>
      <c r="H595" s="276"/>
      <c r="I595" s="276"/>
      <c r="J595" s="276"/>
      <c r="K595" s="276"/>
      <c r="L595" s="276"/>
      <c r="M595" s="88" t="s">
        <v>331</v>
      </c>
      <c r="N595" s="83">
        <v>2007</v>
      </c>
      <c r="O595" s="83"/>
      <c r="P595" s="282">
        <f>'[13]DPKP " 2007 "'!$AQ$297</f>
        <v>3331500</v>
      </c>
      <c r="Q595" s="82" t="s">
        <v>421</v>
      </c>
    </row>
    <row r="596" spans="1:17" s="678" customFormat="1" ht="14" hidden="1" x14ac:dyDescent="0.2">
      <c r="A596" s="83"/>
      <c r="B596" s="68"/>
      <c r="C596" s="89"/>
      <c r="D596" s="89"/>
      <c r="E596" s="89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89"/>
    </row>
    <row r="597" spans="1:17" s="678" customFormat="1" ht="30" hidden="1" x14ac:dyDescent="0.2">
      <c r="A597" s="83" t="s">
        <v>619</v>
      </c>
      <c r="B597" s="276" t="s">
        <v>620</v>
      </c>
      <c r="C597" s="89"/>
      <c r="D597" s="89"/>
      <c r="E597" s="89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89"/>
    </row>
    <row r="598" spans="1:17" s="678" customFormat="1" hidden="1" x14ac:dyDescent="0.2">
      <c r="A598" s="83"/>
      <c r="B598" s="68" t="s">
        <v>615</v>
      </c>
      <c r="C598" s="83" t="s">
        <v>72</v>
      </c>
      <c r="D598" s="83"/>
      <c r="E598" s="83"/>
      <c r="F598" s="83" t="s">
        <v>72</v>
      </c>
      <c r="G598" s="83"/>
      <c r="H598" s="83"/>
      <c r="I598" s="83"/>
      <c r="J598" s="83"/>
      <c r="K598" s="83"/>
      <c r="L598" s="83"/>
      <c r="M598" s="83" t="s">
        <v>72</v>
      </c>
      <c r="N598" s="83" t="s">
        <v>72</v>
      </c>
      <c r="O598" s="83"/>
      <c r="P598" s="83" t="s">
        <v>72</v>
      </c>
      <c r="Q598" s="83" t="s">
        <v>72</v>
      </c>
    </row>
    <row r="599" spans="1:17" s="678" customFormat="1" ht="14" hidden="1" x14ac:dyDescent="0.2">
      <c r="A599" s="83"/>
      <c r="B599" s="276"/>
      <c r="C599" s="685"/>
      <c r="D599" s="1008"/>
      <c r="E599" s="1008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685"/>
    </row>
    <row r="600" spans="1:17" s="678" customFormat="1" hidden="1" x14ac:dyDescent="0.2">
      <c r="A600" s="83" t="s">
        <v>621</v>
      </c>
      <c r="B600" s="276" t="s">
        <v>622</v>
      </c>
      <c r="C600" s="89"/>
      <c r="D600" s="89"/>
      <c r="E600" s="89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89"/>
    </row>
    <row r="601" spans="1:17" s="678" customFormat="1" hidden="1" x14ac:dyDescent="0.2">
      <c r="A601" s="83"/>
      <c r="B601" s="68" t="s">
        <v>615</v>
      </c>
      <c r="C601" s="83" t="s">
        <v>72</v>
      </c>
      <c r="D601" s="83"/>
      <c r="E601" s="83"/>
      <c r="F601" s="83" t="s">
        <v>72</v>
      </c>
      <c r="G601" s="83"/>
      <c r="H601" s="83"/>
      <c r="I601" s="83"/>
      <c r="J601" s="83"/>
      <c r="K601" s="83"/>
      <c r="L601" s="83"/>
      <c r="M601" s="83" t="s">
        <v>72</v>
      </c>
      <c r="N601" s="83" t="s">
        <v>72</v>
      </c>
      <c r="O601" s="83"/>
      <c r="P601" s="83" t="s">
        <v>72</v>
      </c>
      <c r="Q601" s="83" t="s">
        <v>72</v>
      </c>
    </row>
    <row r="602" spans="1:17" s="678" customFormat="1" ht="14" hidden="1" x14ac:dyDescent="0.2">
      <c r="A602" s="83"/>
      <c r="B602" s="276"/>
      <c r="C602" s="82"/>
      <c r="D602" s="82"/>
      <c r="E602" s="82"/>
      <c r="F602" s="254"/>
      <c r="G602" s="254"/>
      <c r="H602" s="254"/>
      <c r="I602" s="254"/>
      <c r="J602" s="254"/>
      <c r="K602" s="254"/>
      <c r="L602" s="254"/>
      <c r="M602" s="254"/>
      <c r="N602" s="254"/>
      <c r="O602" s="254"/>
      <c r="P602" s="254"/>
      <c r="Q602" s="82"/>
    </row>
    <row r="603" spans="1:17" s="678" customFormat="1" hidden="1" x14ac:dyDescent="0.2">
      <c r="A603" s="83" t="s">
        <v>623</v>
      </c>
      <c r="B603" s="373" t="s">
        <v>624</v>
      </c>
      <c r="C603" s="82"/>
      <c r="D603" s="82"/>
      <c r="E603" s="82"/>
      <c r="F603" s="254"/>
      <c r="G603" s="254"/>
      <c r="H603" s="254"/>
      <c r="I603" s="254"/>
      <c r="J603" s="254"/>
      <c r="K603" s="254"/>
      <c r="L603" s="254"/>
      <c r="M603" s="254"/>
      <c r="N603" s="254"/>
      <c r="O603" s="254"/>
      <c r="P603" s="254"/>
      <c r="Q603" s="82"/>
    </row>
    <row r="604" spans="1:17" s="678" customFormat="1" hidden="1" x14ac:dyDescent="0.2">
      <c r="A604" s="83" t="s">
        <v>625</v>
      </c>
      <c r="B604" s="276" t="s">
        <v>624</v>
      </c>
      <c r="C604" s="89"/>
      <c r="D604" s="89"/>
      <c r="E604" s="89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89"/>
    </row>
    <row r="605" spans="1:17" s="678" customFormat="1" hidden="1" x14ac:dyDescent="0.2">
      <c r="A605" s="83"/>
      <c r="B605" s="68" t="s">
        <v>626</v>
      </c>
      <c r="C605" s="83" t="s">
        <v>72</v>
      </c>
      <c r="D605" s="83"/>
      <c r="E605" s="83"/>
      <c r="F605" s="83" t="s">
        <v>72</v>
      </c>
      <c r="G605" s="83"/>
      <c r="H605" s="83"/>
      <c r="I605" s="83"/>
      <c r="J605" s="83"/>
      <c r="K605" s="83"/>
      <c r="L605" s="83"/>
      <c r="M605" s="83" t="s">
        <v>72</v>
      </c>
      <c r="N605" s="83" t="s">
        <v>72</v>
      </c>
      <c r="O605" s="83"/>
      <c r="P605" s="83" t="s">
        <v>72</v>
      </c>
      <c r="Q605" s="83" t="s">
        <v>72</v>
      </c>
    </row>
    <row r="606" spans="1:17" s="678" customFormat="1" ht="14" hidden="1" x14ac:dyDescent="0.2">
      <c r="A606" s="83"/>
      <c r="B606" s="276"/>
      <c r="C606" s="82"/>
      <c r="D606" s="82"/>
      <c r="E606" s="82"/>
      <c r="F606" s="254"/>
      <c r="G606" s="254"/>
      <c r="H606" s="254"/>
      <c r="I606" s="254"/>
      <c r="J606" s="254"/>
      <c r="K606" s="254"/>
      <c r="L606" s="254"/>
      <c r="M606" s="254"/>
      <c r="N606" s="254"/>
      <c r="O606" s="254"/>
      <c r="P606" s="254"/>
      <c r="Q606" s="82"/>
    </row>
    <row r="607" spans="1:17" s="678" customFormat="1" ht="14" x14ac:dyDescent="0.2">
      <c r="A607" s="562"/>
      <c r="D607" s="991"/>
      <c r="E607" s="991"/>
      <c r="G607" s="991"/>
      <c r="H607" s="991"/>
      <c r="I607" s="991"/>
      <c r="J607" s="991"/>
      <c r="K607" s="991"/>
      <c r="L607" s="991"/>
      <c r="N607" s="1014"/>
      <c r="O607" s="1009"/>
    </row>
    <row r="608" spans="1:17" s="678" customFormat="1" ht="14" x14ac:dyDescent="0.2">
      <c r="A608" s="562"/>
      <c r="D608" s="991"/>
      <c r="E608" s="991"/>
      <c r="G608" s="991"/>
      <c r="H608" s="991"/>
      <c r="I608" s="991"/>
      <c r="J608" s="991"/>
      <c r="K608" s="991"/>
      <c r="L608" s="991"/>
      <c r="N608" s="1014"/>
      <c r="O608" s="1009"/>
    </row>
    <row r="609" spans="1:19" s="678" customFormat="1" ht="14" x14ac:dyDescent="0.2">
      <c r="A609" s="562"/>
      <c r="D609" s="991"/>
      <c r="E609" s="991"/>
      <c r="G609" s="991"/>
      <c r="H609" s="991"/>
      <c r="I609" s="991"/>
      <c r="J609" s="991"/>
      <c r="K609" s="991"/>
      <c r="L609" s="991"/>
      <c r="N609" s="1014"/>
      <c r="O609" s="1009"/>
    </row>
    <row r="610" spans="1:19" s="678" customFormat="1" ht="21.75" customHeight="1" x14ac:dyDescent="0.2">
      <c r="A610" s="562"/>
      <c r="D610" s="991"/>
      <c r="E610" s="991"/>
      <c r="G610" s="991"/>
      <c r="H610" s="991"/>
      <c r="I610" s="991"/>
      <c r="J610" s="991"/>
      <c r="K610" s="991"/>
      <c r="L610" s="991"/>
      <c r="N610" s="1014"/>
      <c r="O610" s="1009"/>
      <c r="S610" s="678">
        <f>SUBTOTAL(9,P182:P505)</f>
        <v>66813275.281403884</v>
      </c>
    </row>
    <row r="611" spans="1:19" s="678" customFormat="1" ht="16.5" customHeight="1" x14ac:dyDescent="0.2">
      <c r="A611" s="562"/>
      <c r="D611" s="991"/>
      <c r="E611" s="991"/>
      <c r="G611" s="991"/>
      <c r="H611" s="991"/>
      <c r="I611" s="991"/>
      <c r="J611" s="991"/>
      <c r="K611" s="991"/>
      <c r="L611" s="991"/>
      <c r="N611" s="1014"/>
      <c r="O611" s="1009"/>
    </row>
    <row r="612" spans="1:19" ht="15" customHeight="1" x14ac:dyDescent="0.2">
      <c r="A612" s="607"/>
      <c r="B612" s="605"/>
      <c r="C612" s="605"/>
      <c r="D612" s="605"/>
      <c r="E612" s="605"/>
      <c r="F612" s="1117" t="s">
        <v>1023</v>
      </c>
      <c r="G612" s="1117"/>
      <c r="H612" s="1117"/>
      <c r="I612" s="1117"/>
      <c r="J612" s="1117"/>
      <c r="K612" s="1117"/>
      <c r="L612" s="1117"/>
      <c r="M612" s="1117"/>
      <c r="N612" s="1015"/>
      <c r="O612" s="996"/>
      <c r="P612" s="605"/>
      <c r="Q612" s="179"/>
    </row>
    <row r="613" spans="1:19" ht="15" customHeight="1" x14ac:dyDescent="0.2">
      <c r="A613" s="607"/>
      <c r="B613" s="605"/>
      <c r="C613" s="605"/>
      <c r="D613" s="605"/>
      <c r="E613" s="605"/>
      <c r="F613" s="1120" t="s">
        <v>1013</v>
      </c>
      <c r="G613" s="1120"/>
      <c r="H613" s="1120"/>
      <c r="I613" s="1120"/>
      <c r="J613" s="1120"/>
      <c r="K613" s="1120"/>
      <c r="L613" s="1120"/>
      <c r="M613" s="1120"/>
      <c r="N613" s="1016"/>
      <c r="O613" s="993"/>
      <c r="P613" s="607"/>
      <c r="Q613" s="167"/>
    </row>
    <row r="614" spans="1:19" ht="15" customHeight="1" x14ac:dyDescent="0.2">
      <c r="A614" s="607"/>
      <c r="B614" s="605"/>
      <c r="C614" s="605"/>
      <c r="D614" s="605"/>
      <c r="E614" s="605"/>
      <c r="F614" s="1120" t="s">
        <v>631</v>
      </c>
      <c r="G614" s="1120"/>
      <c r="H614" s="1120"/>
      <c r="I614" s="1120"/>
      <c r="J614" s="1120"/>
      <c r="K614" s="1120"/>
      <c r="L614" s="1120"/>
      <c r="M614" s="1120"/>
      <c r="N614" s="1016"/>
      <c r="O614" s="993"/>
      <c r="P614" s="607"/>
      <c r="Q614" s="167"/>
    </row>
    <row r="615" spans="1:19" ht="15" customHeight="1" x14ac:dyDescent="0.2">
      <c r="A615" s="607"/>
      <c r="B615" s="605"/>
      <c r="C615" s="648"/>
      <c r="D615" s="648"/>
      <c r="E615" s="648"/>
      <c r="F615" s="1082"/>
      <c r="G615" s="1082"/>
      <c r="H615" s="1082"/>
      <c r="I615" s="1082"/>
      <c r="J615" s="1082"/>
      <c r="K615" s="1082"/>
      <c r="L615" s="1082"/>
      <c r="M615" s="1082"/>
      <c r="N615" s="1017"/>
      <c r="O615" s="994"/>
      <c r="P615" s="607"/>
      <c r="Q615" s="167"/>
    </row>
    <row r="616" spans="1:19" ht="15" customHeight="1" x14ac:dyDescent="0.2">
      <c r="A616" s="607"/>
      <c r="B616" s="605"/>
      <c r="C616" s="648"/>
      <c r="D616" s="648"/>
      <c r="E616" s="648"/>
      <c r="F616" s="1072"/>
      <c r="G616" s="1072"/>
      <c r="H616" s="1072"/>
      <c r="I616" s="1072"/>
      <c r="J616" s="1072"/>
      <c r="K616" s="1072"/>
      <c r="L616" s="1072"/>
      <c r="M616" s="1072"/>
      <c r="N616" s="1018"/>
      <c r="O616" s="995"/>
      <c r="P616" s="607"/>
      <c r="Q616" s="167"/>
    </row>
    <row r="617" spans="1:19" ht="15" customHeight="1" x14ac:dyDescent="0.2">
      <c r="A617" s="607"/>
      <c r="B617" s="649"/>
      <c r="C617" s="680"/>
      <c r="D617" s="996"/>
      <c r="E617" s="996"/>
      <c r="F617" s="1072"/>
      <c r="G617" s="1072"/>
      <c r="H617" s="1072"/>
      <c r="I617" s="1072"/>
      <c r="J617" s="1072"/>
      <c r="K617" s="1072"/>
      <c r="L617" s="1072"/>
      <c r="M617" s="1072"/>
      <c r="N617" s="1018"/>
      <c r="O617" s="995"/>
      <c r="P617" s="607"/>
      <c r="Q617" s="167"/>
    </row>
    <row r="618" spans="1:19" ht="15" customHeight="1" x14ac:dyDescent="0.2">
      <c r="A618" s="607"/>
      <c r="B618" s="684"/>
      <c r="C618" s="684"/>
      <c r="D618" s="880"/>
      <c r="E618" s="880"/>
      <c r="F618" s="1120"/>
      <c r="G618" s="1120"/>
      <c r="H618" s="1120"/>
      <c r="I618" s="1120"/>
      <c r="J618" s="1120"/>
      <c r="K618" s="1120"/>
      <c r="L618" s="1120"/>
      <c r="M618" s="1120"/>
      <c r="N618" s="1019"/>
      <c r="O618" s="989"/>
      <c r="P618" s="607"/>
      <c r="Q618" s="167"/>
    </row>
    <row r="619" spans="1:19" ht="15" customHeight="1" x14ac:dyDescent="0.2">
      <c r="A619" s="607"/>
      <c r="B619" s="643"/>
      <c r="C619" s="679"/>
      <c r="D619" s="992"/>
      <c r="E619" s="992"/>
      <c r="F619" s="1121" t="s">
        <v>917</v>
      </c>
      <c r="G619" s="1121"/>
      <c r="H619" s="1121"/>
      <c r="I619" s="1121"/>
      <c r="J619" s="1121"/>
      <c r="K619" s="1121"/>
      <c r="L619" s="1121"/>
      <c r="M619" s="1121"/>
      <c r="N619" s="1020"/>
      <c r="O619" s="988"/>
      <c r="P619" s="607"/>
      <c r="Q619" s="167"/>
    </row>
    <row r="620" spans="1:19" ht="15" customHeight="1" x14ac:dyDescent="0.2">
      <c r="A620" s="607"/>
      <c r="B620" s="608" t="s">
        <v>1014</v>
      </c>
      <c r="C620" s="608"/>
      <c r="D620" s="608"/>
      <c r="E620" s="608"/>
      <c r="F620" s="1159" t="s">
        <v>1022</v>
      </c>
      <c r="G620" s="1159"/>
      <c r="H620" s="1159"/>
      <c r="I620" s="1159"/>
      <c r="J620" s="1159"/>
      <c r="K620" s="1159"/>
      <c r="L620" s="1159"/>
      <c r="M620" s="1159"/>
      <c r="N620" s="1021"/>
      <c r="O620" s="990"/>
      <c r="P620" s="607"/>
      <c r="Q620" s="167"/>
    </row>
    <row r="621" spans="1:19" s="678" customFormat="1" ht="15" customHeight="1" x14ac:dyDescent="0.2">
      <c r="A621" s="562"/>
      <c r="D621" s="991"/>
      <c r="E621" s="991"/>
      <c r="F621" s="1116"/>
      <c r="G621" s="1116"/>
      <c r="H621" s="1116"/>
      <c r="I621" s="1116"/>
      <c r="J621" s="1116"/>
      <c r="K621" s="1116"/>
      <c r="L621" s="1116"/>
      <c r="M621" s="1116"/>
      <c r="N621" s="445"/>
      <c r="O621" s="991"/>
      <c r="P621" s="683"/>
    </row>
    <row r="622" spans="1:19" ht="15" customHeight="1" x14ac:dyDescent="0.2"/>
    <row r="623" spans="1:19" ht="15" customHeight="1" x14ac:dyDescent="0.2"/>
  </sheetData>
  <autoFilter ref="A9:S537" xr:uid="{00000000-0009-0000-0000-000011000000}">
    <filterColumn colId="13">
      <filters>
        <filter val="2019"/>
      </filters>
    </filterColumn>
  </autoFilter>
  <mergeCells count="25">
    <mergeCell ref="A1:Q1"/>
    <mergeCell ref="A2:Q2"/>
    <mergeCell ref="A3:Q3"/>
    <mergeCell ref="A7:A8"/>
    <mergeCell ref="B7:B8"/>
    <mergeCell ref="C7:C8"/>
    <mergeCell ref="M7:M8"/>
    <mergeCell ref="D7:E7"/>
    <mergeCell ref="F614:M614"/>
    <mergeCell ref="F615:M615"/>
    <mergeCell ref="F616:M616"/>
    <mergeCell ref="Q7:Q8"/>
    <mergeCell ref="F613:M613"/>
    <mergeCell ref="F612:M612"/>
    <mergeCell ref="N7:N8"/>
    <mergeCell ref="P7:P8"/>
    <mergeCell ref="F7:G7"/>
    <mergeCell ref="H7:J7"/>
    <mergeCell ref="K7:L7"/>
    <mergeCell ref="O7:O8"/>
    <mergeCell ref="F620:M620"/>
    <mergeCell ref="F621:M621"/>
    <mergeCell ref="F617:M617"/>
    <mergeCell ref="F618:M618"/>
    <mergeCell ref="F619:M619"/>
  </mergeCells>
  <phoneticPr fontId="34" type="noConversion"/>
  <printOptions horizontalCentered="1"/>
  <pageMargins left="0.19685039370078741" right="0.19685039370078741" top="0.98425196850393704" bottom="0.70866141732283472" header="0.47244094488188981" footer="0.23622047244094491"/>
  <pageSetup paperSize="5" scale="60" firstPageNumber="2" orientation="landscape" useFirstPageNumber="1" horizontalDpi="4294967293" r:id="rId1"/>
  <headerFooter scaleWithDoc="0" alignWithMargins="0">
    <oddFooter>&amp;C&amp;P</oddFooter>
  </headerFooter>
  <rowBreaks count="2" manualBreakCount="2">
    <brk id="78" max="45" man="1"/>
    <brk id="621" max="4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2:AP54"/>
  <sheetViews>
    <sheetView view="pageBreakPreview" topLeftCell="A16" zoomScale="80" zoomScaleSheetLayoutView="80" workbookViewId="0">
      <selection activeCell="H35" sqref="H35:H37"/>
    </sheetView>
  </sheetViews>
  <sheetFormatPr baseColWidth="10" defaultColWidth="9.1640625" defaultRowHeight="15" x14ac:dyDescent="0.2"/>
  <cols>
    <col min="1" max="1" width="3.1640625" style="1" customWidth="1"/>
    <col min="2" max="2" width="9.83203125" style="167" customWidth="1"/>
    <col min="3" max="3" width="11.5" style="167" bestFit="1" customWidth="1"/>
    <col min="4" max="4" width="11.5" style="167" customWidth="1"/>
    <col min="5" max="5" width="3" style="798" customWidth="1"/>
    <col min="6" max="6" width="34.33203125" style="1" customWidth="1"/>
    <col min="7" max="7" width="8.83203125" style="1" customWidth="1"/>
    <col min="8" max="8" width="22.5" style="1" customWidth="1"/>
    <col min="9" max="9" width="20" style="1" customWidth="1"/>
    <col min="10" max="10" width="9.1640625" style="1"/>
    <col min="11" max="11" width="22.5" style="1" bestFit="1" customWidth="1"/>
    <col min="12" max="13" width="20.1640625" style="1" bestFit="1" customWidth="1"/>
    <col min="14" max="16384" width="9.1640625" style="1"/>
  </cols>
  <sheetData>
    <row r="2" spans="2:10" x14ac:dyDescent="0.2">
      <c r="B2" s="747" t="s">
        <v>1333</v>
      </c>
      <c r="C2" s="748"/>
      <c r="D2" s="747" t="s">
        <v>1385</v>
      </c>
      <c r="E2" s="489"/>
      <c r="F2" s="741"/>
      <c r="G2" s="741"/>
      <c r="H2" s="741"/>
      <c r="I2" s="741"/>
    </row>
    <row r="3" spans="2:10" x14ac:dyDescent="0.2">
      <c r="B3" s="747" t="s">
        <v>1334</v>
      </c>
      <c r="C3" s="748"/>
      <c r="D3" s="747" t="s">
        <v>1335</v>
      </c>
      <c r="E3" s="489"/>
      <c r="F3" s="741"/>
      <c r="G3" s="741"/>
      <c r="H3" s="741"/>
      <c r="I3" s="741"/>
    </row>
    <row r="4" spans="2:10" x14ac:dyDescent="0.2">
      <c r="B4" s="747" t="s">
        <v>1336</v>
      </c>
      <c r="C4" s="748"/>
      <c r="D4" s="747" t="s">
        <v>1337</v>
      </c>
      <c r="E4" s="489"/>
      <c r="F4" s="741"/>
      <c r="G4" s="741"/>
      <c r="H4" s="741"/>
      <c r="I4" s="741"/>
    </row>
    <row r="5" spans="2:10" x14ac:dyDescent="0.2">
      <c r="B5" s="749"/>
      <c r="C5" s="562"/>
      <c r="D5" s="749"/>
      <c r="E5" s="489"/>
      <c r="F5" s="741"/>
      <c r="G5" s="741"/>
      <c r="H5" s="741"/>
      <c r="I5" s="741"/>
    </row>
    <row r="6" spans="2:10" x14ac:dyDescent="0.2">
      <c r="B6" s="1251" t="s">
        <v>1338</v>
      </c>
      <c r="C6" s="1251"/>
      <c r="D6" s="1251"/>
      <c r="E6" s="1251"/>
      <c r="F6" s="1251"/>
      <c r="G6" s="1251"/>
      <c r="H6" s="1251"/>
      <c r="I6" s="1251"/>
    </row>
    <row r="7" spans="2:10" x14ac:dyDescent="0.2">
      <c r="B7" s="1251" t="s">
        <v>1339</v>
      </c>
      <c r="C7" s="1251"/>
      <c r="D7" s="1251"/>
      <c r="E7" s="1251"/>
      <c r="F7" s="1251"/>
      <c r="G7" s="1251"/>
      <c r="H7" s="1251"/>
      <c r="I7" s="1251"/>
    </row>
    <row r="8" spans="2:10" s="236" customFormat="1" ht="31.5" customHeight="1" x14ac:dyDescent="0.2">
      <c r="B8" s="750" t="s">
        <v>1340</v>
      </c>
      <c r="C8" s="750" t="s">
        <v>1341</v>
      </c>
      <c r="D8" s="750" t="s">
        <v>1342</v>
      </c>
      <c r="E8" s="1261" t="s">
        <v>1343</v>
      </c>
      <c r="F8" s="1261"/>
      <c r="G8" s="750" t="s">
        <v>1344</v>
      </c>
      <c r="H8" s="750" t="s">
        <v>1345</v>
      </c>
      <c r="I8" s="750" t="s">
        <v>959</v>
      </c>
    </row>
    <row r="9" spans="2:10" s="167" customFormat="1" x14ac:dyDescent="0.2">
      <c r="B9" s="751">
        <v>1</v>
      </c>
      <c r="C9" s="751">
        <v>2</v>
      </c>
      <c r="D9" s="751">
        <v>3</v>
      </c>
      <c r="E9" s="1262">
        <v>4</v>
      </c>
      <c r="F9" s="1262"/>
      <c r="G9" s="751">
        <v>5</v>
      </c>
      <c r="H9" s="751">
        <v>6</v>
      </c>
      <c r="I9" s="751">
        <v>7</v>
      </c>
    </row>
    <row r="10" spans="2:10" s="596" customFormat="1" x14ac:dyDescent="0.2">
      <c r="B10" s="752">
        <v>1</v>
      </c>
      <c r="C10" s="753" t="s">
        <v>804</v>
      </c>
      <c r="D10" s="753" t="s">
        <v>804</v>
      </c>
      <c r="E10" s="1255" t="s">
        <v>769</v>
      </c>
      <c r="F10" s="1255"/>
      <c r="G10" s="754">
        <v>0</v>
      </c>
      <c r="H10" s="755">
        <v>0</v>
      </c>
      <c r="I10" s="756"/>
    </row>
    <row r="11" spans="2:10" x14ac:dyDescent="0.2">
      <c r="B11" s="757"/>
      <c r="C11" s="757"/>
      <c r="D11" s="757"/>
      <c r="E11" s="758"/>
      <c r="F11" s="759"/>
      <c r="G11" s="760"/>
      <c r="H11" s="761"/>
      <c r="I11" s="762"/>
    </row>
    <row r="12" spans="2:10" s="596" customFormat="1" x14ac:dyDescent="0.2">
      <c r="B12" s="752">
        <v>2</v>
      </c>
      <c r="C12" s="753" t="s">
        <v>1346</v>
      </c>
      <c r="D12" s="752"/>
      <c r="E12" s="1255" t="s">
        <v>766</v>
      </c>
      <c r="F12" s="1255"/>
      <c r="G12" s="754">
        <f>SUM(G13:G22)</f>
        <v>215</v>
      </c>
      <c r="H12" s="755">
        <f>SUM(H13:H22)</f>
        <v>847810556.24657869</v>
      </c>
      <c r="I12" s="756"/>
    </row>
    <row r="13" spans="2:10" x14ac:dyDescent="0.2">
      <c r="B13" s="757"/>
      <c r="C13" s="757"/>
      <c r="D13" s="763" t="s">
        <v>1346</v>
      </c>
      <c r="E13" s="764" t="s">
        <v>1347</v>
      </c>
      <c r="F13" s="765" t="s">
        <v>1348</v>
      </c>
      <c r="G13" s="766"/>
      <c r="H13" s="761">
        <v>0</v>
      </c>
      <c r="I13" s="767"/>
    </row>
    <row r="14" spans="2:10" x14ac:dyDescent="0.2">
      <c r="B14" s="757"/>
      <c r="C14" s="757"/>
      <c r="D14" s="763" t="s">
        <v>1349</v>
      </c>
      <c r="E14" s="758" t="s">
        <v>1350</v>
      </c>
      <c r="F14" s="759" t="s">
        <v>1351</v>
      </c>
      <c r="G14" s="766">
        <v>4</v>
      </c>
      <c r="H14" s="761">
        <v>136000000</v>
      </c>
      <c r="I14" s="762"/>
    </row>
    <row r="15" spans="2:10" x14ac:dyDescent="0.2">
      <c r="B15" s="757"/>
      <c r="C15" s="757"/>
      <c r="D15" s="763" t="s">
        <v>1352</v>
      </c>
      <c r="E15" s="758" t="s">
        <v>1353</v>
      </c>
      <c r="F15" s="759" t="s">
        <v>1354</v>
      </c>
      <c r="G15" s="766">
        <v>0</v>
      </c>
      <c r="H15" s="761">
        <v>0</v>
      </c>
      <c r="I15" s="762"/>
    </row>
    <row r="16" spans="2:10" x14ac:dyDescent="0.2">
      <c r="B16" s="757"/>
      <c r="C16" s="757"/>
      <c r="D16" s="763" t="s">
        <v>912</v>
      </c>
      <c r="E16" s="758" t="s">
        <v>1355</v>
      </c>
      <c r="F16" s="759" t="s">
        <v>1356</v>
      </c>
      <c r="G16" s="766">
        <v>0</v>
      </c>
      <c r="H16" s="761">
        <v>0</v>
      </c>
      <c r="I16" s="762"/>
      <c r="J16" s="398"/>
    </row>
    <row r="17" spans="2:9" x14ac:dyDescent="0.2">
      <c r="B17" s="757"/>
      <c r="C17" s="757"/>
      <c r="D17" s="763" t="s">
        <v>1357</v>
      </c>
      <c r="E17" s="758" t="s">
        <v>1358</v>
      </c>
      <c r="F17" s="759" t="s">
        <v>1359</v>
      </c>
      <c r="G17" s="766">
        <v>207</v>
      </c>
      <c r="H17" s="761">
        <v>676630556.24657869</v>
      </c>
      <c r="I17" s="762"/>
    </row>
    <row r="18" spans="2:9" x14ac:dyDescent="0.2">
      <c r="B18" s="757"/>
      <c r="C18" s="757"/>
      <c r="D18" s="763" t="s">
        <v>1360</v>
      </c>
      <c r="E18" s="758" t="s">
        <v>1361</v>
      </c>
      <c r="F18" s="759" t="s">
        <v>1362</v>
      </c>
      <c r="G18" s="766">
        <v>4</v>
      </c>
      <c r="H18" s="761">
        <v>35180000</v>
      </c>
      <c r="I18" s="762"/>
    </row>
    <row r="19" spans="2:9" x14ac:dyDescent="0.2">
      <c r="B19" s="757"/>
      <c r="C19" s="757"/>
      <c r="D19" s="763" t="s">
        <v>1363</v>
      </c>
      <c r="E19" s="758" t="s">
        <v>908</v>
      </c>
      <c r="F19" s="759" t="s">
        <v>1364</v>
      </c>
      <c r="G19" s="766">
        <v>0</v>
      </c>
      <c r="H19" s="761">
        <v>0</v>
      </c>
      <c r="I19" s="762"/>
    </row>
    <row r="20" spans="2:9" x14ac:dyDescent="0.2">
      <c r="B20" s="757"/>
      <c r="C20" s="757"/>
      <c r="D20" s="763" t="s">
        <v>1365</v>
      </c>
      <c r="E20" s="758" t="s">
        <v>1366</v>
      </c>
      <c r="F20" s="759" t="s">
        <v>1367</v>
      </c>
      <c r="G20" s="766">
        <v>0</v>
      </c>
      <c r="H20" s="761">
        <v>0</v>
      </c>
      <c r="I20" s="762"/>
    </row>
    <row r="21" spans="2:9" x14ac:dyDescent="0.2">
      <c r="B21" s="757"/>
      <c r="C21" s="757"/>
      <c r="D21" s="763">
        <v>10</v>
      </c>
      <c r="E21" s="758" t="s">
        <v>1368</v>
      </c>
      <c r="F21" s="759" t="s">
        <v>1369</v>
      </c>
      <c r="G21" s="766">
        <v>0</v>
      </c>
      <c r="H21" s="761">
        <v>0</v>
      </c>
      <c r="I21" s="762"/>
    </row>
    <row r="22" spans="2:9" x14ac:dyDescent="0.2">
      <c r="B22" s="757"/>
      <c r="C22" s="757"/>
      <c r="D22" s="757">
        <v>11</v>
      </c>
      <c r="E22" s="758" t="s">
        <v>1370</v>
      </c>
      <c r="F22" s="759" t="s">
        <v>1371</v>
      </c>
      <c r="G22" s="766">
        <v>0</v>
      </c>
      <c r="H22" s="761">
        <v>0</v>
      </c>
      <c r="I22" s="762"/>
    </row>
    <row r="23" spans="2:9" x14ac:dyDescent="0.2">
      <c r="B23" s="757"/>
      <c r="C23" s="757"/>
      <c r="D23" s="757"/>
      <c r="E23" s="758"/>
      <c r="F23" s="759"/>
      <c r="G23" s="766"/>
      <c r="H23" s="761"/>
      <c r="I23" s="762"/>
    </row>
    <row r="24" spans="2:9" s="596" customFormat="1" x14ac:dyDescent="0.2">
      <c r="B24" s="752">
        <v>3</v>
      </c>
      <c r="C24" s="753" t="s">
        <v>1349</v>
      </c>
      <c r="D24" s="752"/>
      <c r="E24" s="1255" t="s">
        <v>1372</v>
      </c>
      <c r="F24" s="1255"/>
      <c r="G24" s="754">
        <f>SUM(G25:G26)</f>
        <v>2</v>
      </c>
      <c r="H24" s="755">
        <f>H25+H26</f>
        <v>767609000</v>
      </c>
      <c r="I24" s="756"/>
    </row>
    <row r="25" spans="2:9" x14ac:dyDescent="0.2">
      <c r="B25" s="757"/>
      <c r="C25" s="757"/>
      <c r="D25" s="757">
        <v>11</v>
      </c>
      <c r="E25" s="758" t="s">
        <v>1347</v>
      </c>
      <c r="F25" s="759" t="s">
        <v>406</v>
      </c>
      <c r="G25" s="766">
        <v>2</v>
      </c>
      <c r="H25" s="761">
        <v>767609000</v>
      </c>
      <c r="I25" s="762"/>
    </row>
    <row r="26" spans="2:9" x14ac:dyDescent="0.2">
      <c r="B26" s="757"/>
      <c r="C26" s="757"/>
      <c r="D26" s="757">
        <v>12</v>
      </c>
      <c r="E26" s="758" t="s">
        <v>1373</v>
      </c>
      <c r="F26" s="759" t="s">
        <v>1374</v>
      </c>
      <c r="G26" s="766">
        <v>0</v>
      </c>
      <c r="H26" s="761">
        <v>0</v>
      </c>
      <c r="I26" s="762"/>
    </row>
    <row r="27" spans="2:9" x14ac:dyDescent="0.2">
      <c r="B27" s="757"/>
      <c r="C27" s="757"/>
      <c r="D27" s="757"/>
      <c r="E27" s="758"/>
      <c r="F27" s="759"/>
      <c r="G27" s="766"/>
      <c r="H27" s="761"/>
      <c r="I27" s="762"/>
    </row>
    <row r="28" spans="2:9" s="596" customFormat="1" x14ac:dyDescent="0.2">
      <c r="B28" s="752">
        <v>4</v>
      </c>
      <c r="C28" s="753" t="s">
        <v>1352</v>
      </c>
      <c r="D28" s="752"/>
      <c r="E28" s="1255" t="s">
        <v>1375</v>
      </c>
      <c r="F28" s="1255"/>
      <c r="G28" s="754">
        <f>SUM(G29:G32)</f>
        <v>2</v>
      </c>
      <c r="H28" s="755">
        <f>SUM(H29:H32)</f>
        <v>77755000</v>
      </c>
      <c r="I28" s="756"/>
    </row>
    <row r="29" spans="2:9" x14ac:dyDescent="0.2">
      <c r="B29" s="757"/>
      <c r="C29" s="757"/>
      <c r="D29" s="757">
        <v>13</v>
      </c>
      <c r="E29" s="758" t="s">
        <v>1347</v>
      </c>
      <c r="F29" s="759" t="s">
        <v>1376</v>
      </c>
      <c r="G29" s="766">
        <v>0</v>
      </c>
      <c r="H29" s="761">
        <v>0</v>
      </c>
      <c r="I29" s="762"/>
    </row>
    <row r="30" spans="2:9" x14ac:dyDescent="0.2">
      <c r="B30" s="757"/>
      <c r="C30" s="757"/>
      <c r="D30" s="757">
        <v>14</v>
      </c>
      <c r="E30" s="758" t="s">
        <v>1350</v>
      </c>
      <c r="F30" s="759" t="s">
        <v>1377</v>
      </c>
      <c r="G30" s="766">
        <v>1</v>
      </c>
      <c r="H30" s="761">
        <v>29955000</v>
      </c>
      <c r="I30" s="762"/>
    </row>
    <row r="31" spans="2:9" x14ac:dyDescent="0.2">
      <c r="B31" s="757"/>
      <c r="C31" s="757"/>
      <c r="D31" s="757">
        <v>15</v>
      </c>
      <c r="E31" s="758" t="s">
        <v>1353</v>
      </c>
      <c r="F31" s="759" t="s">
        <v>551</v>
      </c>
      <c r="G31" s="766">
        <v>0</v>
      </c>
      <c r="H31" s="761">
        <v>0</v>
      </c>
      <c r="I31" s="762"/>
    </row>
    <row r="32" spans="2:9" x14ac:dyDescent="0.2">
      <c r="B32" s="757"/>
      <c r="C32" s="757"/>
      <c r="D32" s="757">
        <v>16</v>
      </c>
      <c r="E32" s="758" t="s">
        <v>1378</v>
      </c>
      <c r="F32" s="759" t="s">
        <v>1379</v>
      </c>
      <c r="G32" s="766">
        <v>1</v>
      </c>
      <c r="H32" s="761">
        <v>47800000</v>
      </c>
      <c r="I32" s="762"/>
    </row>
    <row r="33" spans="1:16" x14ac:dyDescent="0.2">
      <c r="B33" s="757"/>
      <c r="C33" s="757"/>
      <c r="D33" s="757"/>
      <c r="E33" s="758"/>
      <c r="F33" s="759"/>
      <c r="G33" s="766"/>
      <c r="H33" s="761"/>
      <c r="I33" s="762"/>
    </row>
    <row r="34" spans="1:16" s="596" customFormat="1" x14ac:dyDescent="0.2">
      <c r="B34" s="752">
        <v>5</v>
      </c>
      <c r="C34" s="753" t="s">
        <v>912</v>
      </c>
      <c r="D34" s="752"/>
      <c r="E34" s="1255" t="s">
        <v>768</v>
      </c>
      <c r="F34" s="1255"/>
      <c r="G34" s="754">
        <f>SUM(G35:G37)</f>
        <v>129</v>
      </c>
      <c r="H34" s="755">
        <f>SUM(H35:H37)</f>
        <v>178261750</v>
      </c>
      <c r="I34" s="756"/>
    </row>
    <row r="35" spans="1:16" x14ac:dyDescent="0.2">
      <c r="B35" s="757"/>
      <c r="C35" s="757"/>
      <c r="D35" s="757">
        <v>17</v>
      </c>
      <c r="E35" s="758" t="s">
        <v>1347</v>
      </c>
      <c r="F35" s="759" t="s">
        <v>16</v>
      </c>
      <c r="G35" s="766">
        <v>129</v>
      </c>
      <c r="H35" s="761">
        <v>178261750</v>
      </c>
      <c r="I35" s="762"/>
    </row>
    <row r="36" spans="1:16" x14ac:dyDescent="0.2">
      <c r="B36" s="757"/>
      <c r="C36" s="757"/>
      <c r="D36" s="757">
        <v>18</v>
      </c>
      <c r="E36" s="758" t="s">
        <v>1350</v>
      </c>
      <c r="F36" s="759" t="s">
        <v>1380</v>
      </c>
      <c r="G36" s="766">
        <v>0</v>
      </c>
      <c r="H36" s="761">
        <v>0</v>
      </c>
      <c r="I36" s="762"/>
    </row>
    <row r="37" spans="1:16" x14ac:dyDescent="0.2">
      <c r="B37" s="757"/>
      <c r="C37" s="757"/>
      <c r="D37" s="757">
        <v>19</v>
      </c>
      <c r="E37" s="758" t="s">
        <v>1353</v>
      </c>
      <c r="F37" s="759" t="s">
        <v>1381</v>
      </c>
      <c r="G37" s="766">
        <v>0</v>
      </c>
      <c r="H37" s="761">
        <v>0</v>
      </c>
      <c r="I37" s="762"/>
    </row>
    <row r="38" spans="1:16" x14ac:dyDescent="0.2">
      <c r="B38" s="757"/>
      <c r="C38" s="757"/>
      <c r="D38" s="757"/>
      <c r="E38" s="758"/>
      <c r="F38" s="759"/>
      <c r="G38" s="766"/>
      <c r="H38" s="761"/>
      <c r="I38" s="762"/>
    </row>
    <row r="39" spans="1:16" s="596" customFormat="1" x14ac:dyDescent="0.2">
      <c r="B39" s="752">
        <v>6</v>
      </c>
      <c r="C39" s="753" t="s">
        <v>1352</v>
      </c>
      <c r="D39" s="752"/>
      <c r="E39" s="1256" t="s">
        <v>1012</v>
      </c>
      <c r="F39" s="1257"/>
      <c r="G39" s="754">
        <v>0</v>
      </c>
      <c r="H39" s="755">
        <v>0</v>
      </c>
      <c r="I39" s="756"/>
    </row>
    <row r="40" spans="1:16" x14ac:dyDescent="0.2">
      <c r="B40" s="768"/>
      <c r="C40" s="768"/>
      <c r="D40" s="768"/>
      <c r="E40" s="769"/>
      <c r="F40" s="770"/>
      <c r="G40" s="771"/>
      <c r="H40" s="772"/>
      <c r="I40" s="773"/>
      <c r="K40" s="1" t="s">
        <v>1382</v>
      </c>
    </row>
    <row r="41" spans="1:16" x14ac:dyDescent="0.2">
      <c r="B41" s="1258" t="s">
        <v>1383</v>
      </c>
      <c r="C41" s="1259"/>
      <c r="D41" s="1259"/>
      <c r="E41" s="1259"/>
      <c r="F41" s="1260"/>
      <c r="G41" s="774">
        <f>G10+G12+G24+G28+G34+G39</f>
        <v>348</v>
      </c>
      <c r="H41" s="775">
        <f>H10+H12+H24+H28+H34+H39</f>
        <v>1871436306.2465787</v>
      </c>
      <c r="I41" s="776"/>
      <c r="K41" s="733">
        <v>-889932267.46000004</v>
      </c>
      <c r="L41" s="733">
        <v>981504038.74000001</v>
      </c>
      <c r="M41" s="398">
        <f>+H41+K41</f>
        <v>981504038.78657866</v>
      </c>
    </row>
    <row r="44" spans="1:16" s="626" customFormat="1" ht="15" customHeight="1" x14ac:dyDescent="0.2">
      <c r="A44" s="627"/>
      <c r="B44" s="1251"/>
      <c r="C44" s="1251"/>
      <c r="D44" s="1251"/>
      <c r="E44" s="777"/>
      <c r="F44" s="778"/>
      <c r="G44" s="1251" t="s">
        <v>1384</v>
      </c>
      <c r="H44" s="1251"/>
      <c r="I44" s="1251"/>
      <c r="J44" s="779"/>
      <c r="K44" s="780"/>
      <c r="L44" s="781"/>
      <c r="M44" s="781"/>
      <c r="N44" s="781"/>
      <c r="O44" s="781"/>
      <c r="P44" s="781"/>
    </row>
    <row r="45" spans="1:16" s="626" customFormat="1" x14ac:dyDescent="0.2">
      <c r="B45" s="1252" t="s">
        <v>627</v>
      </c>
      <c r="C45" s="1252"/>
      <c r="D45" s="1252"/>
      <c r="E45" s="782"/>
      <c r="F45" s="782"/>
      <c r="G45" s="1251" t="s">
        <v>632</v>
      </c>
      <c r="H45" s="1251"/>
      <c r="I45" s="1251"/>
      <c r="J45" s="779"/>
      <c r="K45" s="783"/>
      <c r="L45" s="784"/>
      <c r="M45" s="784"/>
      <c r="N45" s="784"/>
      <c r="O45" s="1"/>
      <c r="P45" s="1"/>
    </row>
    <row r="46" spans="1:16" s="626" customFormat="1" x14ac:dyDescent="0.2">
      <c r="B46" s="782" t="s">
        <v>1013</v>
      </c>
      <c r="C46" s="782"/>
      <c r="D46" s="782"/>
      <c r="E46" s="782"/>
      <c r="F46" s="782"/>
      <c r="G46" s="785"/>
      <c r="H46" s="786"/>
      <c r="I46" s="785"/>
      <c r="J46" s="786"/>
      <c r="K46" s="780"/>
      <c r="L46" s="781"/>
      <c r="M46" s="781"/>
      <c r="N46" s="781"/>
      <c r="O46" s="1"/>
      <c r="P46" s="1"/>
    </row>
    <row r="47" spans="1:16" s="626" customFormat="1" x14ac:dyDescent="0.2">
      <c r="B47" s="1252" t="s">
        <v>631</v>
      </c>
      <c r="C47" s="1252"/>
      <c r="D47" s="1252"/>
      <c r="E47" s="1252"/>
      <c r="F47" s="782"/>
      <c r="G47" s="786"/>
      <c r="H47" s="786"/>
      <c r="I47" s="785"/>
      <c r="J47" s="786"/>
      <c r="K47" s="783"/>
      <c r="L47" s="787"/>
      <c r="M47" s="784"/>
      <c r="N47" s="787"/>
      <c r="O47" s="1"/>
      <c r="P47" s="1"/>
    </row>
    <row r="48" spans="1:16" s="626" customFormat="1" x14ac:dyDescent="0.2">
      <c r="B48" s="786"/>
      <c r="C48" s="788"/>
      <c r="D48" s="788"/>
      <c r="E48" s="788"/>
      <c r="F48" s="789"/>
      <c r="G48" s="786"/>
      <c r="H48" s="786"/>
      <c r="I48" s="785"/>
      <c r="J48" s="786"/>
      <c r="K48" s="783"/>
      <c r="L48" s="787"/>
      <c r="M48" s="784"/>
      <c r="N48" s="787"/>
      <c r="O48" s="1"/>
      <c r="P48" s="1"/>
    </row>
    <row r="49" spans="2:42" s="626" customFormat="1" x14ac:dyDescent="0.2">
      <c r="B49" s="786"/>
      <c r="C49" s="788"/>
      <c r="D49" s="788"/>
      <c r="E49" s="788"/>
      <c r="F49" s="789"/>
      <c r="G49" s="786"/>
      <c r="H49" s="790"/>
      <c r="I49" s="785"/>
      <c r="J49" s="786"/>
      <c r="K49" s="783"/>
      <c r="L49" s="787"/>
      <c r="M49" s="784"/>
      <c r="N49" s="787"/>
      <c r="O49" s="1"/>
      <c r="P49" s="1"/>
    </row>
    <row r="50" spans="2:42" s="626" customFormat="1" x14ac:dyDescent="0.2">
      <c r="B50" s="786"/>
      <c r="C50" s="788"/>
      <c r="D50" s="788"/>
      <c r="E50" s="788"/>
      <c r="F50" s="791"/>
      <c r="G50" s="786"/>
      <c r="H50" s="786"/>
      <c r="I50" s="785"/>
      <c r="J50" s="786"/>
      <c r="K50" s="783"/>
      <c r="L50" s="787"/>
      <c r="M50" s="784"/>
      <c r="N50" s="787"/>
      <c r="O50" s="1"/>
      <c r="P50" s="1"/>
    </row>
    <row r="51" spans="2:42" s="626" customFormat="1" x14ac:dyDescent="0.2">
      <c r="B51" s="1253" t="s">
        <v>917</v>
      </c>
      <c r="C51" s="1253"/>
      <c r="D51" s="1253"/>
      <c r="E51" s="1253"/>
      <c r="F51" s="792"/>
      <c r="G51" s="1254" t="s">
        <v>634</v>
      </c>
      <c r="H51" s="1254"/>
      <c r="I51" s="1254"/>
      <c r="J51" s="793"/>
      <c r="K51" s="793"/>
      <c r="L51" s="793"/>
      <c r="M51" s="793"/>
      <c r="N51" s="793"/>
      <c r="O51" s="793"/>
      <c r="P51" s="793"/>
      <c r="Q51" s="793"/>
      <c r="R51" s="793"/>
      <c r="S51" s="793"/>
      <c r="T51" s="793"/>
      <c r="U51" s="793"/>
      <c r="V51" s="793"/>
      <c r="W51" s="793"/>
      <c r="X51" s="793"/>
      <c r="Y51" s="793"/>
      <c r="Z51" s="793"/>
      <c r="AA51" s="793"/>
      <c r="AB51" s="793"/>
      <c r="AC51" s="793"/>
      <c r="AD51" s="793"/>
      <c r="AE51" s="793"/>
      <c r="AF51" s="793"/>
      <c r="AG51" s="793"/>
      <c r="AH51" s="793"/>
      <c r="AI51" s="793"/>
      <c r="AJ51" s="793"/>
      <c r="AK51" s="793"/>
      <c r="AL51" s="793"/>
      <c r="AM51" s="793"/>
      <c r="AN51" s="793"/>
      <c r="AO51" s="793"/>
      <c r="AP51" s="793"/>
    </row>
    <row r="52" spans="2:42" s="626" customFormat="1" ht="15" customHeight="1" x14ac:dyDescent="0.2">
      <c r="B52" s="1247" t="s">
        <v>1022</v>
      </c>
      <c r="C52" s="1247"/>
      <c r="D52" s="1247"/>
      <c r="E52" s="1247"/>
      <c r="F52" s="792"/>
      <c r="G52" s="1248" t="s">
        <v>636</v>
      </c>
      <c r="H52" s="1248"/>
      <c r="I52" s="1248"/>
      <c r="J52" s="779"/>
      <c r="K52" s="780"/>
      <c r="L52" s="787"/>
      <c r="M52" s="784"/>
      <c r="N52" s="787"/>
      <c r="O52" s="1"/>
      <c r="P52" s="1"/>
    </row>
    <row r="53" spans="2:42" s="626" customFormat="1" x14ac:dyDescent="0.2">
      <c r="B53" s="1249"/>
      <c r="C53" s="1249"/>
      <c r="D53" s="1249"/>
      <c r="E53" s="1249"/>
      <c r="F53" s="795"/>
      <c r="G53" s="1250"/>
      <c r="H53" s="1250"/>
      <c r="I53" s="1250"/>
      <c r="J53" s="796"/>
      <c r="K53" s="796"/>
      <c r="L53" s="797"/>
      <c r="M53" s="797"/>
      <c r="N53" s="797"/>
      <c r="O53" s="1"/>
      <c r="P53" s="1"/>
    </row>
    <row r="54" spans="2:42" x14ac:dyDescent="0.2">
      <c r="G54" s="799"/>
      <c r="H54" s="799"/>
      <c r="I54" s="799"/>
      <c r="J54" s="799"/>
      <c r="K54" s="799"/>
      <c r="L54" s="781"/>
      <c r="M54" s="781"/>
      <c r="N54" s="781"/>
    </row>
  </sheetData>
  <mergeCells count="22">
    <mergeCell ref="E12:F12"/>
    <mergeCell ref="B6:I6"/>
    <mergeCell ref="B7:I7"/>
    <mergeCell ref="E8:F8"/>
    <mergeCell ref="E9:F9"/>
    <mergeCell ref="E10:F10"/>
    <mergeCell ref="E24:F24"/>
    <mergeCell ref="E28:F28"/>
    <mergeCell ref="E34:F34"/>
    <mergeCell ref="E39:F39"/>
    <mergeCell ref="B41:F41"/>
    <mergeCell ref="B52:E52"/>
    <mergeCell ref="G52:I52"/>
    <mergeCell ref="B53:E53"/>
    <mergeCell ref="G53:I53"/>
    <mergeCell ref="G44:I44"/>
    <mergeCell ref="B45:D45"/>
    <mergeCell ref="G45:I45"/>
    <mergeCell ref="B47:E47"/>
    <mergeCell ref="B51:E51"/>
    <mergeCell ref="G51:I51"/>
    <mergeCell ref="B44:D44"/>
  </mergeCells>
  <pageMargins left="0.7" right="0.7" top="0.75" bottom="0.75" header="0.3" footer="0.3"/>
  <pageSetup paperSize="5" scale="72" orientation="portrait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theme="3"/>
  </sheetPr>
  <dimension ref="A1:AG595"/>
  <sheetViews>
    <sheetView zoomScale="82" zoomScaleNormal="82" zoomScaleSheetLayoutView="80" workbookViewId="0">
      <pane xSplit="4" ySplit="9" topLeftCell="E240" activePane="bottomRight" state="frozen"/>
      <selection pane="topRight" activeCell="F1" sqref="F1"/>
      <selection pane="bottomLeft" activeCell="A10" sqref="A10"/>
      <selection pane="bottomRight" activeCell="O215" sqref="O215:O546"/>
    </sheetView>
  </sheetViews>
  <sheetFormatPr baseColWidth="10" defaultColWidth="9.1640625" defaultRowHeight="14" x14ac:dyDescent="0.15"/>
  <cols>
    <col min="1" max="1" width="7" style="986" customWidth="1"/>
    <col min="2" max="2" width="28.6640625" style="899" customWidth="1"/>
    <col min="3" max="4" width="15" style="986" customWidth="1"/>
    <col min="5" max="5" width="37" style="899" customWidth="1"/>
    <col min="6" max="6" width="11.5" style="899" customWidth="1"/>
    <col min="7" max="9" width="9.5" style="899" customWidth="1"/>
    <col min="10" max="10" width="11.5" style="899" customWidth="1"/>
    <col min="11" max="11" width="12.5" style="899" customWidth="1"/>
    <col min="12" max="12" width="10.1640625" style="899" customWidth="1"/>
    <col min="13" max="13" width="12.33203125" style="899" customWidth="1"/>
    <col min="14" max="14" width="14.83203125" style="899" customWidth="1"/>
    <col min="15" max="15" width="19.33203125" style="949" customWidth="1"/>
    <col min="16" max="16" width="19" style="986" customWidth="1"/>
    <col min="17" max="17" width="14" style="986" customWidth="1"/>
    <col min="18" max="18" width="9.1640625" style="899" hidden="1" customWidth="1"/>
    <col min="19" max="19" width="36.6640625" style="986" hidden="1" customWidth="1"/>
    <col min="20" max="20" width="25.5" style="899" hidden="1" customWidth="1"/>
    <col min="21" max="21" width="11.83203125" style="899" hidden="1" customWidth="1"/>
    <col min="22" max="22" width="23.33203125" style="899" hidden="1" customWidth="1"/>
    <col min="23" max="23" width="6.5" style="899" hidden="1" customWidth="1"/>
    <col min="24" max="24" width="2.33203125" style="899" hidden="1" customWidth="1"/>
    <col min="25" max="25" width="12.33203125" style="899" bestFit="1" customWidth="1"/>
    <col min="26" max="16384" width="9.1640625" style="899"/>
  </cols>
  <sheetData>
    <row r="1" spans="1:33" ht="25" x14ac:dyDescent="0.25">
      <c r="A1" s="1098" t="s">
        <v>1596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8"/>
      <c r="M1" s="1098"/>
      <c r="N1" s="1098"/>
      <c r="O1" s="1098"/>
      <c r="P1" s="1098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</row>
    <row r="2" spans="1:33" ht="25" x14ac:dyDescent="0.25">
      <c r="A2" s="1098" t="s">
        <v>768</v>
      </c>
      <c r="B2" s="1098"/>
      <c r="C2" s="1098"/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</row>
    <row r="3" spans="1:33" ht="20" x14ac:dyDescent="0.2">
      <c r="A3" s="924"/>
      <c r="B3" s="924"/>
      <c r="C3" s="924"/>
      <c r="D3" s="924"/>
      <c r="E3" s="924"/>
      <c r="F3" s="924"/>
      <c r="G3" s="924"/>
      <c r="H3" s="924"/>
      <c r="I3" s="924"/>
      <c r="J3" s="924"/>
      <c r="K3" s="924"/>
      <c r="L3" s="924"/>
      <c r="M3" s="924"/>
      <c r="N3" s="924"/>
      <c r="O3" s="924"/>
      <c r="P3" s="924"/>
      <c r="Q3" s="924"/>
      <c r="R3" s="924"/>
      <c r="S3" s="924"/>
      <c r="T3" s="924"/>
      <c r="U3" s="924"/>
      <c r="V3" s="924"/>
      <c r="W3" s="924"/>
      <c r="X3" s="924"/>
      <c r="Y3" s="924"/>
      <c r="Z3" s="924"/>
      <c r="AA3" s="924"/>
    </row>
    <row r="4" spans="1:33" ht="25" x14ac:dyDescent="0.25">
      <c r="A4" s="987"/>
      <c r="B4" s="901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25"/>
      <c r="P4" s="926"/>
      <c r="Q4" s="926"/>
      <c r="R4" s="900"/>
      <c r="S4" s="900"/>
      <c r="T4" s="900"/>
      <c r="U4" s="900"/>
      <c r="V4" s="900"/>
      <c r="W4" s="900"/>
      <c r="X4" s="900"/>
    </row>
    <row r="5" spans="1:33" x14ac:dyDescent="0.15">
      <c r="A5" s="1199" t="s">
        <v>1595</v>
      </c>
      <c r="B5" s="1199"/>
      <c r="C5" s="1199"/>
      <c r="D5" s="1199"/>
      <c r="E5" s="1199"/>
      <c r="F5" s="927"/>
      <c r="G5" s="927"/>
      <c r="H5" s="927"/>
      <c r="I5" s="927"/>
      <c r="J5" s="927"/>
      <c r="K5" s="927"/>
      <c r="L5" s="927"/>
      <c r="M5" s="927"/>
      <c r="N5" s="927"/>
      <c r="O5" s="928"/>
      <c r="P5" s="929"/>
      <c r="Q5" s="929"/>
      <c r="R5" s="927"/>
      <c r="S5" s="929"/>
      <c r="T5" s="927"/>
      <c r="U5" s="927"/>
    </row>
    <row r="6" spans="1:33" ht="15" thickBot="1" x14ac:dyDescent="0.2">
      <c r="A6" s="1001"/>
      <c r="B6" s="1001"/>
      <c r="C6" s="1001"/>
      <c r="D6" s="1001"/>
      <c r="E6" s="1001"/>
      <c r="F6" s="927"/>
      <c r="G6" s="927"/>
      <c r="H6" s="927"/>
      <c r="I6" s="927"/>
      <c r="J6" s="927"/>
      <c r="K6" s="927"/>
      <c r="L6" s="927"/>
      <c r="M6" s="927"/>
      <c r="N6" s="927"/>
      <c r="O6" s="928"/>
      <c r="P6" s="929"/>
      <c r="Q6" s="929"/>
      <c r="R6" s="927"/>
      <c r="S6" s="929"/>
      <c r="T6" s="927"/>
      <c r="U6" s="927"/>
    </row>
    <row r="7" spans="1:33" s="950" customFormat="1" ht="36" customHeight="1" thickTop="1" x14ac:dyDescent="0.2">
      <c r="A7" s="1200" t="s">
        <v>918</v>
      </c>
      <c r="B7" s="1202" t="s">
        <v>919</v>
      </c>
      <c r="C7" s="1202" t="s">
        <v>932</v>
      </c>
      <c r="D7" s="1202"/>
      <c r="E7" s="1202" t="s">
        <v>999</v>
      </c>
      <c r="F7" s="1202"/>
      <c r="G7" s="1202" t="s">
        <v>1007</v>
      </c>
      <c r="H7" s="1202"/>
      <c r="I7" s="1202"/>
      <c r="J7" s="1202" t="s">
        <v>1008</v>
      </c>
      <c r="K7" s="1202"/>
      <c r="L7" s="1204" t="s">
        <v>767</v>
      </c>
      <c r="M7" s="1157" t="s">
        <v>1006</v>
      </c>
      <c r="N7" s="1202" t="s">
        <v>980</v>
      </c>
      <c r="O7" s="1196" t="s">
        <v>958</v>
      </c>
      <c r="P7" s="1206" t="s">
        <v>959</v>
      </c>
      <c r="Q7" s="971"/>
      <c r="R7" s="1157" t="s">
        <v>1321</v>
      </c>
      <c r="S7" s="1157"/>
      <c r="T7" s="1157"/>
      <c r="U7" s="1208" t="s">
        <v>959</v>
      </c>
      <c r="V7" s="1194" t="s">
        <v>29</v>
      </c>
      <c r="W7" s="1195"/>
      <c r="X7" s="1195"/>
    </row>
    <row r="8" spans="1:33" s="922" customFormat="1" ht="31.5" customHeight="1" x14ac:dyDescent="0.2">
      <c r="A8" s="1201"/>
      <c r="B8" s="1203"/>
      <c r="C8" s="1002" t="s">
        <v>926</v>
      </c>
      <c r="D8" s="1002" t="s">
        <v>1591</v>
      </c>
      <c r="E8" s="1002" t="s">
        <v>1000</v>
      </c>
      <c r="F8" s="1002" t="s">
        <v>1001</v>
      </c>
      <c r="G8" s="1002" t="s">
        <v>1002</v>
      </c>
      <c r="H8" s="1002" t="s">
        <v>1003</v>
      </c>
      <c r="I8" s="1002" t="s">
        <v>956</v>
      </c>
      <c r="J8" s="1003" t="s">
        <v>1004</v>
      </c>
      <c r="K8" s="1003" t="s">
        <v>1005</v>
      </c>
      <c r="L8" s="1205"/>
      <c r="M8" s="1158"/>
      <c r="N8" s="1203"/>
      <c r="O8" s="1197"/>
      <c r="P8" s="1207"/>
      <c r="Q8" s="971"/>
      <c r="R8" s="999" t="s">
        <v>1324</v>
      </c>
      <c r="S8" s="998" t="s">
        <v>1322</v>
      </c>
      <c r="T8" s="998" t="s">
        <v>1323</v>
      </c>
      <c r="U8" s="1209"/>
      <c r="V8" s="1007" t="s">
        <v>55</v>
      </c>
      <c r="W8" s="1198" t="s">
        <v>56</v>
      </c>
      <c r="X8" s="1194"/>
    </row>
    <row r="9" spans="1:33" s="922" customFormat="1" ht="21" customHeight="1" x14ac:dyDescent="0.2">
      <c r="A9" s="966">
        <v>1</v>
      </c>
      <c r="B9" s="931">
        <v>2</v>
      </c>
      <c r="C9" s="931">
        <v>3</v>
      </c>
      <c r="D9" s="931">
        <v>4</v>
      </c>
      <c r="E9" s="931">
        <v>5</v>
      </c>
      <c r="F9" s="931">
        <v>6</v>
      </c>
      <c r="G9" s="951">
        <v>7</v>
      </c>
      <c r="H9" s="931">
        <v>8</v>
      </c>
      <c r="I9" s="931">
        <v>9</v>
      </c>
      <c r="J9" s="951">
        <v>10</v>
      </c>
      <c r="K9" s="931">
        <v>11</v>
      </c>
      <c r="L9" s="931">
        <v>12</v>
      </c>
      <c r="M9" s="931">
        <v>13</v>
      </c>
      <c r="N9" s="951">
        <v>14</v>
      </c>
      <c r="O9" s="978">
        <v>15</v>
      </c>
      <c r="P9" s="965">
        <v>16</v>
      </c>
      <c r="Q9" s="979"/>
      <c r="R9" s="980">
        <v>42</v>
      </c>
      <c r="S9" s="980">
        <v>43</v>
      </c>
      <c r="T9" s="981">
        <v>44</v>
      </c>
      <c r="U9" s="982">
        <v>16</v>
      </c>
      <c r="V9" s="930">
        <v>46</v>
      </c>
      <c r="W9" s="951">
        <v>47</v>
      </c>
      <c r="X9" s="931">
        <v>48</v>
      </c>
    </row>
    <row r="10" spans="1:33" s="954" customFormat="1" ht="26.25" hidden="1" customHeight="1" x14ac:dyDescent="0.2">
      <c r="A10" s="983" t="s">
        <v>611</v>
      </c>
      <c r="B10" s="909" t="s">
        <v>768</v>
      </c>
      <c r="C10" s="915"/>
      <c r="D10" s="915"/>
      <c r="E10" s="914"/>
      <c r="F10" s="914"/>
      <c r="G10" s="914"/>
      <c r="H10" s="914"/>
      <c r="I10" s="914"/>
      <c r="J10" s="914"/>
      <c r="K10" s="914"/>
      <c r="L10" s="914"/>
      <c r="M10" s="914"/>
      <c r="N10" s="914"/>
      <c r="O10" s="934">
        <f>SUM(O11)</f>
        <v>286164039.75008076</v>
      </c>
      <c r="P10" s="975"/>
      <c r="Q10" s="973"/>
      <c r="R10" s="914"/>
      <c r="S10" s="915"/>
      <c r="T10" s="914"/>
      <c r="U10" s="923"/>
      <c r="V10" s="952"/>
      <c r="W10" s="953"/>
      <c r="X10" s="953"/>
      <c r="Y10" s="921"/>
      <c r="Z10" s="921"/>
      <c r="AA10" s="921"/>
      <c r="AB10" s="921"/>
      <c r="AC10" s="921">
        <v>17</v>
      </c>
      <c r="AD10" s="921"/>
      <c r="AE10" s="921"/>
      <c r="AF10" s="921"/>
      <c r="AG10" s="921"/>
    </row>
    <row r="11" spans="1:33" s="958" customFormat="1" ht="26.25" hidden="1" customHeight="1" x14ac:dyDescent="0.2">
      <c r="A11" s="983" t="s">
        <v>613</v>
      </c>
      <c r="B11" s="909" t="s">
        <v>994</v>
      </c>
      <c r="C11" s="915"/>
      <c r="D11" s="915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34">
        <f>SUM(O12:O212)</f>
        <v>286164039.75008076</v>
      </c>
      <c r="P11" s="975"/>
      <c r="Q11" s="973"/>
      <c r="R11" s="914"/>
      <c r="S11" s="915"/>
      <c r="T11" s="914"/>
      <c r="U11" s="923"/>
      <c r="V11" s="955"/>
      <c r="W11" s="956"/>
      <c r="X11" s="956"/>
      <c r="Y11" s="957"/>
      <c r="Z11" s="921"/>
      <c r="AA11" s="921"/>
      <c r="AB11" s="921"/>
      <c r="AC11" s="921">
        <v>1</v>
      </c>
      <c r="AD11" s="921"/>
      <c r="AE11" s="921"/>
      <c r="AF11" s="921"/>
      <c r="AG11" s="921"/>
    </row>
    <row r="12" spans="1:33" s="958" customFormat="1" ht="26.25" hidden="1" customHeight="1" x14ac:dyDescent="0.2">
      <c r="A12" s="918">
        <v>1</v>
      </c>
      <c r="B12" s="914" t="s">
        <v>951</v>
      </c>
      <c r="C12" s="910" t="s">
        <v>1298</v>
      </c>
      <c r="D12" s="910"/>
      <c r="E12" s="914" t="s">
        <v>951</v>
      </c>
      <c r="F12" s="910" t="s">
        <v>998</v>
      </c>
      <c r="G12" s="914"/>
      <c r="H12" s="914"/>
      <c r="I12" s="914"/>
      <c r="J12" s="914"/>
      <c r="K12" s="914"/>
      <c r="L12" s="914"/>
      <c r="M12" s="910">
        <v>2007</v>
      </c>
      <c r="N12" s="910" t="s">
        <v>81</v>
      </c>
      <c r="O12" s="919">
        <f>'[13]DPKP " 2007 "'!$AQ$297</f>
        <v>3331500</v>
      </c>
      <c r="P12" s="936"/>
      <c r="Q12" s="972"/>
      <c r="R12" s="935" t="s">
        <v>72</v>
      </c>
      <c r="S12" s="910" t="s">
        <v>647</v>
      </c>
      <c r="T12" s="911" t="s">
        <v>646</v>
      </c>
      <c r="U12" s="936" t="s">
        <v>972</v>
      </c>
      <c r="V12" s="959" t="s">
        <v>646</v>
      </c>
      <c r="W12" s="960" t="s">
        <v>72</v>
      </c>
      <c r="X12" s="960" t="s">
        <v>72</v>
      </c>
      <c r="Y12" s="957"/>
      <c r="Z12" s="921"/>
      <c r="AA12" s="921"/>
      <c r="AB12" s="921"/>
      <c r="AC12" s="921">
        <v>6</v>
      </c>
      <c r="AD12" s="921"/>
      <c r="AE12" s="921"/>
      <c r="AF12" s="921"/>
      <c r="AG12" s="921"/>
    </row>
    <row r="13" spans="1:33" s="958" customFormat="1" ht="34.5" hidden="1" customHeight="1" x14ac:dyDescent="0.2">
      <c r="A13" s="918">
        <v>2</v>
      </c>
      <c r="B13" s="914" t="s">
        <v>995</v>
      </c>
      <c r="C13" s="910" t="s">
        <v>1299</v>
      </c>
      <c r="D13" s="910"/>
      <c r="E13" s="914" t="s">
        <v>995</v>
      </c>
      <c r="F13" s="910" t="s">
        <v>998</v>
      </c>
      <c r="G13" s="914"/>
      <c r="H13" s="914"/>
      <c r="I13" s="914"/>
      <c r="J13" s="914"/>
      <c r="K13" s="914"/>
      <c r="L13" s="914"/>
      <c r="M13" s="910">
        <v>2013</v>
      </c>
      <c r="N13" s="910" t="s">
        <v>81</v>
      </c>
      <c r="O13" s="919">
        <v>24000000</v>
      </c>
      <c r="P13" s="936"/>
      <c r="Q13" s="972"/>
      <c r="R13" s="935"/>
      <c r="S13" s="910"/>
      <c r="T13" s="911"/>
      <c r="U13" s="936" t="s">
        <v>972</v>
      </c>
      <c r="V13" s="959"/>
      <c r="W13" s="960"/>
      <c r="X13" s="960"/>
      <c r="Y13" s="957"/>
      <c r="Z13" s="921"/>
      <c r="AA13" s="921"/>
      <c r="AB13" s="921"/>
      <c r="AC13" s="921">
        <v>3</v>
      </c>
      <c r="AD13" s="921"/>
      <c r="AE13" s="921"/>
      <c r="AF13" s="921"/>
      <c r="AG13" s="921"/>
    </row>
    <row r="14" spans="1:33" s="958" customFormat="1" ht="34.5" hidden="1" customHeight="1" x14ac:dyDescent="0.2">
      <c r="A14" s="918">
        <v>3</v>
      </c>
      <c r="B14" s="914" t="s">
        <v>1024</v>
      </c>
      <c r="C14" s="910" t="s">
        <v>1300</v>
      </c>
      <c r="D14" s="910"/>
      <c r="E14" s="914" t="s">
        <v>1024</v>
      </c>
      <c r="F14" s="910"/>
      <c r="G14" s="914"/>
      <c r="H14" s="914"/>
      <c r="I14" s="914"/>
      <c r="J14" s="914"/>
      <c r="K14" s="914"/>
      <c r="L14" s="915">
        <v>5</v>
      </c>
      <c r="M14" s="910">
        <v>2017</v>
      </c>
      <c r="N14" s="910" t="s">
        <v>81</v>
      </c>
      <c r="O14" s="919">
        <v>750000</v>
      </c>
      <c r="P14" s="936"/>
      <c r="Q14" s="974">
        <f t="shared" ref="Q14:Q77" si="0">O14/L14</f>
        <v>150000</v>
      </c>
      <c r="R14" s="935"/>
      <c r="S14" s="910"/>
      <c r="T14" s="911"/>
      <c r="U14" s="936" t="s">
        <v>972</v>
      </c>
      <c r="V14" s="959"/>
      <c r="W14" s="960"/>
      <c r="X14" s="960"/>
      <c r="Y14" s="957"/>
      <c r="Z14" s="921"/>
      <c r="AA14" s="921"/>
      <c r="AB14" s="921"/>
      <c r="AC14" s="921"/>
      <c r="AD14" s="921"/>
      <c r="AE14" s="921"/>
      <c r="AF14" s="921"/>
      <c r="AG14" s="921"/>
    </row>
    <row r="15" spans="1:33" s="958" customFormat="1" ht="34.5" hidden="1" customHeight="1" x14ac:dyDescent="0.2">
      <c r="A15" s="918">
        <v>4</v>
      </c>
      <c r="B15" s="914" t="s">
        <v>1025</v>
      </c>
      <c r="C15" s="910" t="s">
        <v>1306</v>
      </c>
      <c r="D15" s="910"/>
      <c r="E15" s="914" t="s">
        <v>1025</v>
      </c>
      <c r="F15" s="910"/>
      <c r="G15" s="914"/>
      <c r="H15" s="914"/>
      <c r="I15" s="914"/>
      <c r="J15" s="914"/>
      <c r="K15" s="914"/>
      <c r="L15" s="915">
        <v>5</v>
      </c>
      <c r="M15" s="910">
        <v>2017</v>
      </c>
      <c r="N15" s="910" t="s">
        <v>81</v>
      </c>
      <c r="O15" s="919">
        <v>665000</v>
      </c>
      <c r="P15" s="936"/>
      <c r="Q15" s="974">
        <f t="shared" si="0"/>
        <v>133000</v>
      </c>
      <c r="R15" s="935"/>
      <c r="S15" s="910"/>
      <c r="T15" s="911"/>
      <c r="U15" s="936" t="s">
        <v>972</v>
      </c>
      <c r="V15" s="959"/>
      <c r="W15" s="960"/>
      <c r="X15" s="960"/>
      <c r="Y15" s="957"/>
      <c r="Z15" s="921"/>
      <c r="AA15" s="921"/>
      <c r="AB15" s="921"/>
      <c r="AC15" s="921"/>
      <c r="AD15" s="921"/>
      <c r="AE15" s="921"/>
      <c r="AF15" s="921"/>
      <c r="AG15" s="921"/>
    </row>
    <row r="16" spans="1:33" s="958" customFormat="1" ht="34.5" hidden="1" customHeight="1" x14ac:dyDescent="0.2">
      <c r="A16" s="918">
        <v>5</v>
      </c>
      <c r="B16" s="914" t="s">
        <v>1026</v>
      </c>
      <c r="C16" s="910" t="s">
        <v>1306</v>
      </c>
      <c r="D16" s="910"/>
      <c r="E16" s="914" t="s">
        <v>1026</v>
      </c>
      <c r="F16" s="910"/>
      <c r="G16" s="914"/>
      <c r="H16" s="914"/>
      <c r="I16" s="914"/>
      <c r="J16" s="914"/>
      <c r="K16" s="914"/>
      <c r="L16" s="915">
        <v>5</v>
      </c>
      <c r="M16" s="910">
        <v>2017</v>
      </c>
      <c r="N16" s="910" t="s">
        <v>81</v>
      </c>
      <c r="O16" s="919">
        <v>2260000</v>
      </c>
      <c r="P16" s="936"/>
      <c r="Q16" s="974">
        <f t="shared" si="0"/>
        <v>452000</v>
      </c>
      <c r="R16" s="935"/>
      <c r="S16" s="910"/>
      <c r="T16" s="911"/>
      <c r="U16" s="936" t="s">
        <v>972</v>
      </c>
      <c r="V16" s="959"/>
      <c r="W16" s="960"/>
      <c r="X16" s="960"/>
      <c r="Y16" s="957"/>
      <c r="Z16" s="921"/>
      <c r="AA16" s="921"/>
      <c r="AB16" s="921"/>
      <c r="AC16" s="921"/>
      <c r="AD16" s="921"/>
      <c r="AE16" s="921"/>
      <c r="AF16" s="921"/>
      <c r="AG16" s="921"/>
    </row>
    <row r="17" spans="1:33" s="958" customFormat="1" ht="34.5" hidden="1" customHeight="1" x14ac:dyDescent="0.2">
      <c r="A17" s="918">
        <v>6</v>
      </c>
      <c r="B17" s="914" t="s">
        <v>1027</v>
      </c>
      <c r="C17" s="910" t="s">
        <v>1301</v>
      </c>
      <c r="D17" s="910"/>
      <c r="E17" s="914" t="s">
        <v>1027</v>
      </c>
      <c r="F17" s="910"/>
      <c r="G17" s="914"/>
      <c r="H17" s="914"/>
      <c r="I17" s="914"/>
      <c r="J17" s="914"/>
      <c r="K17" s="914"/>
      <c r="L17" s="915">
        <v>5</v>
      </c>
      <c r="M17" s="910">
        <v>2017</v>
      </c>
      <c r="N17" s="910" t="s">
        <v>81</v>
      </c>
      <c r="O17" s="919">
        <v>575000</v>
      </c>
      <c r="P17" s="936"/>
      <c r="Q17" s="974">
        <f t="shared" si="0"/>
        <v>115000</v>
      </c>
      <c r="R17" s="935"/>
      <c r="S17" s="910"/>
      <c r="T17" s="911"/>
      <c r="U17" s="936" t="s">
        <v>972</v>
      </c>
      <c r="V17" s="959"/>
      <c r="W17" s="960"/>
      <c r="X17" s="960"/>
      <c r="Y17" s="957"/>
      <c r="Z17" s="921"/>
      <c r="AA17" s="921"/>
      <c r="AB17" s="921"/>
      <c r="AC17" s="921"/>
      <c r="AD17" s="921"/>
      <c r="AE17" s="921"/>
      <c r="AF17" s="921"/>
      <c r="AG17" s="921"/>
    </row>
    <row r="18" spans="1:33" s="958" customFormat="1" ht="34.5" hidden="1" customHeight="1" x14ac:dyDescent="0.2">
      <c r="A18" s="918">
        <v>7</v>
      </c>
      <c r="B18" s="914" t="s">
        <v>1028</v>
      </c>
      <c r="C18" s="910" t="s">
        <v>1301</v>
      </c>
      <c r="D18" s="910"/>
      <c r="E18" s="914" t="s">
        <v>1028</v>
      </c>
      <c r="F18" s="910"/>
      <c r="G18" s="914"/>
      <c r="H18" s="914"/>
      <c r="I18" s="914"/>
      <c r="J18" s="914"/>
      <c r="K18" s="914"/>
      <c r="L18" s="915">
        <v>4</v>
      </c>
      <c r="M18" s="910">
        <v>2017</v>
      </c>
      <c r="N18" s="910" t="s">
        <v>81</v>
      </c>
      <c r="O18" s="919">
        <v>440000</v>
      </c>
      <c r="P18" s="936"/>
      <c r="Q18" s="974">
        <f t="shared" si="0"/>
        <v>110000</v>
      </c>
      <c r="R18" s="935"/>
      <c r="S18" s="910"/>
      <c r="T18" s="911"/>
      <c r="U18" s="936" t="s">
        <v>972</v>
      </c>
      <c r="V18" s="959"/>
      <c r="W18" s="960"/>
      <c r="X18" s="960"/>
      <c r="Y18" s="957"/>
      <c r="Z18" s="921"/>
      <c r="AA18" s="921"/>
      <c r="AB18" s="921"/>
      <c r="AC18" s="921"/>
      <c r="AD18" s="921"/>
      <c r="AE18" s="921"/>
      <c r="AF18" s="921"/>
      <c r="AG18" s="921"/>
    </row>
    <row r="19" spans="1:33" s="958" customFormat="1" ht="34.5" hidden="1" customHeight="1" x14ac:dyDescent="0.2">
      <c r="A19" s="918">
        <v>8</v>
      </c>
      <c r="B19" s="914" t="s">
        <v>1029</v>
      </c>
      <c r="C19" s="910" t="s">
        <v>1301</v>
      </c>
      <c r="D19" s="910"/>
      <c r="E19" s="914" t="s">
        <v>1029</v>
      </c>
      <c r="F19" s="910"/>
      <c r="G19" s="914"/>
      <c r="H19" s="914"/>
      <c r="I19" s="914"/>
      <c r="J19" s="914"/>
      <c r="K19" s="914"/>
      <c r="L19" s="915">
        <v>5</v>
      </c>
      <c r="M19" s="910">
        <v>2017</v>
      </c>
      <c r="N19" s="910" t="s">
        <v>81</v>
      </c>
      <c r="O19" s="919">
        <v>2250000</v>
      </c>
      <c r="P19" s="936"/>
      <c r="Q19" s="974">
        <f t="shared" si="0"/>
        <v>450000</v>
      </c>
      <c r="R19" s="935"/>
      <c r="S19" s="910"/>
      <c r="T19" s="911"/>
      <c r="U19" s="936" t="s">
        <v>972</v>
      </c>
      <c r="V19" s="959"/>
      <c r="W19" s="960"/>
      <c r="X19" s="960"/>
      <c r="Y19" s="957"/>
      <c r="Z19" s="921"/>
      <c r="AA19" s="921"/>
      <c r="AB19" s="921"/>
      <c r="AC19" s="921"/>
      <c r="AD19" s="921"/>
      <c r="AE19" s="921"/>
      <c r="AF19" s="921"/>
      <c r="AG19" s="921"/>
    </row>
    <row r="20" spans="1:33" s="958" customFormat="1" ht="34.5" hidden="1" customHeight="1" x14ac:dyDescent="0.2">
      <c r="A20" s="918">
        <v>9</v>
      </c>
      <c r="B20" s="914" t="s">
        <v>1030</v>
      </c>
      <c r="C20" s="910" t="s">
        <v>1307</v>
      </c>
      <c r="D20" s="910"/>
      <c r="E20" s="914" t="s">
        <v>1030</v>
      </c>
      <c r="F20" s="910"/>
      <c r="G20" s="914"/>
      <c r="H20" s="914"/>
      <c r="I20" s="914"/>
      <c r="J20" s="914"/>
      <c r="K20" s="914"/>
      <c r="L20" s="915">
        <v>5</v>
      </c>
      <c r="M20" s="910">
        <v>2017</v>
      </c>
      <c r="N20" s="910" t="s">
        <v>81</v>
      </c>
      <c r="O20" s="919">
        <v>580000</v>
      </c>
      <c r="P20" s="936"/>
      <c r="Q20" s="974">
        <f t="shared" si="0"/>
        <v>116000</v>
      </c>
      <c r="R20" s="935"/>
      <c r="S20" s="910"/>
      <c r="T20" s="911"/>
      <c r="U20" s="936" t="s">
        <v>972</v>
      </c>
      <c r="V20" s="959"/>
      <c r="W20" s="960"/>
      <c r="X20" s="960"/>
      <c r="Y20" s="957"/>
      <c r="Z20" s="921"/>
      <c r="AA20" s="921"/>
      <c r="AB20" s="921"/>
      <c r="AC20" s="921"/>
      <c r="AD20" s="921"/>
      <c r="AE20" s="921"/>
      <c r="AF20" s="921"/>
      <c r="AG20" s="921"/>
    </row>
    <row r="21" spans="1:33" s="958" customFormat="1" ht="34.5" hidden="1" customHeight="1" x14ac:dyDescent="0.2">
      <c r="A21" s="918">
        <v>10</v>
      </c>
      <c r="B21" s="914" t="s">
        <v>1031</v>
      </c>
      <c r="C21" s="910" t="s">
        <v>1308</v>
      </c>
      <c r="D21" s="910"/>
      <c r="E21" s="914" t="s">
        <v>1031</v>
      </c>
      <c r="F21" s="910"/>
      <c r="G21" s="914"/>
      <c r="H21" s="914"/>
      <c r="I21" s="914"/>
      <c r="J21" s="914"/>
      <c r="K21" s="914"/>
      <c r="L21" s="915">
        <v>5</v>
      </c>
      <c r="M21" s="910">
        <v>2017</v>
      </c>
      <c r="N21" s="910" t="s">
        <v>81</v>
      </c>
      <c r="O21" s="919">
        <v>665000</v>
      </c>
      <c r="P21" s="936"/>
      <c r="Q21" s="974">
        <f t="shared" si="0"/>
        <v>133000</v>
      </c>
      <c r="R21" s="935"/>
      <c r="S21" s="910"/>
      <c r="T21" s="911"/>
      <c r="U21" s="936" t="s">
        <v>972</v>
      </c>
      <c r="V21" s="959"/>
      <c r="W21" s="960"/>
      <c r="X21" s="960"/>
      <c r="Y21" s="957"/>
      <c r="Z21" s="921"/>
      <c r="AA21" s="921"/>
      <c r="AB21" s="921"/>
      <c r="AC21" s="921"/>
      <c r="AD21" s="921"/>
      <c r="AE21" s="921"/>
      <c r="AF21" s="921"/>
      <c r="AG21" s="921"/>
    </row>
    <row r="22" spans="1:33" s="958" customFormat="1" ht="34.5" hidden="1" customHeight="1" x14ac:dyDescent="0.2">
      <c r="A22" s="918">
        <v>11</v>
      </c>
      <c r="B22" s="914" t="s">
        <v>1032</v>
      </c>
      <c r="C22" s="910" t="s">
        <v>1301</v>
      </c>
      <c r="D22" s="910"/>
      <c r="E22" s="914" t="s">
        <v>1032</v>
      </c>
      <c r="F22" s="910"/>
      <c r="G22" s="914"/>
      <c r="H22" s="914"/>
      <c r="I22" s="914"/>
      <c r="J22" s="914"/>
      <c r="K22" s="914"/>
      <c r="L22" s="915">
        <v>5</v>
      </c>
      <c r="M22" s="910">
        <v>2017</v>
      </c>
      <c r="N22" s="910" t="s">
        <v>81</v>
      </c>
      <c r="O22" s="919">
        <v>3480000</v>
      </c>
      <c r="P22" s="936"/>
      <c r="Q22" s="974">
        <f t="shared" si="0"/>
        <v>696000</v>
      </c>
      <c r="R22" s="935"/>
      <c r="S22" s="910"/>
      <c r="T22" s="911"/>
      <c r="U22" s="936" t="s">
        <v>972</v>
      </c>
      <c r="V22" s="959"/>
      <c r="W22" s="960"/>
      <c r="X22" s="960"/>
      <c r="Y22" s="957"/>
      <c r="Z22" s="921"/>
      <c r="AA22" s="921"/>
      <c r="AB22" s="921"/>
      <c r="AC22" s="921"/>
      <c r="AD22" s="921"/>
      <c r="AE22" s="921"/>
      <c r="AF22" s="921"/>
      <c r="AG22" s="921"/>
    </row>
    <row r="23" spans="1:33" s="958" customFormat="1" ht="34.5" hidden="1" customHeight="1" x14ac:dyDescent="0.2">
      <c r="A23" s="918">
        <v>12</v>
      </c>
      <c r="B23" s="914" t="s">
        <v>1033</v>
      </c>
      <c r="C23" s="910" t="s">
        <v>1301</v>
      </c>
      <c r="D23" s="910"/>
      <c r="E23" s="914" t="s">
        <v>1033</v>
      </c>
      <c r="F23" s="910"/>
      <c r="G23" s="914"/>
      <c r="H23" s="914"/>
      <c r="I23" s="914"/>
      <c r="J23" s="914"/>
      <c r="K23" s="914"/>
      <c r="L23" s="915">
        <v>5</v>
      </c>
      <c r="M23" s="910">
        <v>2017</v>
      </c>
      <c r="N23" s="910" t="s">
        <v>81</v>
      </c>
      <c r="O23" s="919">
        <v>985000</v>
      </c>
      <c r="P23" s="936"/>
      <c r="Q23" s="974">
        <f t="shared" si="0"/>
        <v>197000</v>
      </c>
      <c r="R23" s="935"/>
      <c r="S23" s="910"/>
      <c r="T23" s="911"/>
      <c r="U23" s="936" t="s">
        <v>972</v>
      </c>
      <c r="V23" s="959"/>
      <c r="W23" s="960"/>
      <c r="X23" s="960"/>
      <c r="Y23" s="957"/>
      <c r="Z23" s="921"/>
      <c r="AA23" s="921"/>
      <c r="AB23" s="921"/>
      <c r="AC23" s="921"/>
      <c r="AD23" s="921"/>
      <c r="AE23" s="921"/>
      <c r="AF23" s="921"/>
      <c r="AG23" s="921"/>
    </row>
    <row r="24" spans="1:33" s="958" customFormat="1" ht="34.5" hidden="1" customHeight="1" x14ac:dyDescent="0.2">
      <c r="A24" s="918">
        <v>13</v>
      </c>
      <c r="B24" s="914" t="s">
        <v>1034</v>
      </c>
      <c r="C24" s="910" t="s">
        <v>1301</v>
      </c>
      <c r="D24" s="910"/>
      <c r="E24" s="914" t="s">
        <v>1034</v>
      </c>
      <c r="F24" s="910"/>
      <c r="G24" s="914"/>
      <c r="H24" s="914"/>
      <c r="I24" s="914"/>
      <c r="J24" s="914"/>
      <c r="K24" s="914"/>
      <c r="L24" s="915">
        <v>1</v>
      </c>
      <c r="M24" s="910">
        <v>2017</v>
      </c>
      <c r="N24" s="910" t="s">
        <v>81</v>
      </c>
      <c r="O24" s="919">
        <v>2175000</v>
      </c>
      <c r="P24" s="936"/>
      <c r="Q24" s="974">
        <f t="shared" si="0"/>
        <v>2175000</v>
      </c>
      <c r="R24" s="935"/>
      <c r="S24" s="910"/>
      <c r="T24" s="911"/>
      <c r="U24" s="936" t="s">
        <v>972</v>
      </c>
      <c r="V24" s="959"/>
      <c r="W24" s="960"/>
      <c r="X24" s="960"/>
      <c r="Y24" s="957"/>
      <c r="Z24" s="921"/>
      <c r="AA24" s="921"/>
      <c r="AB24" s="921"/>
      <c r="AC24" s="921"/>
      <c r="AD24" s="921"/>
      <c r="AE24" s="921"/>
      <c r="AF24" s="921"/>
      <c r="AG24" s="921"/>
    </row>
    <row r="25" spans="1:33" s="958" customFormat="1" ht="34.5" hidden="1" customHeight="1" x14ac:dyDescent="0.2">
      <c r="A25" s="918">
        <v>14</v>
      </c>
      <c r="B25" s="914" t="s">
        <v>1035</v>
      </c>
      <c r="C25" s="910" t="s">
        <v>1301</v>
      </c>
      <c r="D25" s="910"/>
      <c r="E25" s="914" t="s">
        <v>1035</v>
      </c>
      <c r="F25" s="910"/>
      <c r="G25" s="914"/>
      <c r="H25" s="914"/>
      <c r="I25" s="914"/>
      <c r="J25" s="914"/>
      <c r="K25" s="914"/>
      <c r="L25" s="915">
        <v>1</v>
      </c>
      <c r="M25" s="910">
        <v>2017</v>
      </c>
      <c r="N25" s="910" t="s">
        <v>81</v>
      </c>
      <c r="O25" s="919">
        <v>1250000</v>
      </c>
      <c r="P25" s="936"/>
      <c r="Q25" s="974">
        <f t="shared" si="0"/>
        <v>1250000</v>
      </c>
      <c r="R25" s="935"/>
      <c r="S25" s="910"/>
      <c r="T25" s="911"/>
      <c r="U25" s="936" t="s">
        <v>972</v>
      </c>
      <c r="V25" s="959"/>
      <c r="W25" s="960"/>
      <c r="X25" s="960"/>
      <c r="Y25" s="957"/>
      <c r="Z25" s="921"/>
      <c r="AA25" s="921"/>
      <c r="AB25" s="921"/>
      <c r="AC25" s="921"/>
      <c r="AD25" s="921"/>
      <c r="AE25" s="921"/>
      <c r="AF25" s="921"/>
      <c r="AG25" s="921"/>
    </row>
    <row r="26" spans="1:33" s="958" customFormat="1" ht="34.5" hidden="1" customHeight="1" x14ac:dyDescent="0.2">
      <c r="A26" s="918">
        <v>15</v>
      </c>
      <c r="B26" s="914" t="s">
        <v>1036</v>
      </c>
      <c r="C26" s="910" t="s">
        <v>1309</v>
      </c>
      <c r="D26" s="910"/>
      <c r="E26" s="914" t="s">
        <v>1036</v>
      </c>
      <c r="F26" s="910"/>
      <c r="G26" s="914"/>
      <c r="H26" s="914"/>
      <c r="I26" s="914"/>
      <c r="J26" s="914"/>
      <c r="K26" s="914"/>
      <c r="L26" s="915">
        <v>5</v>
      </c>
      <c r="M26" s="910">
        <v>2017</v>
      </c>
      <c r="N26" s="910" t="s">
        <v>81</v>
      </c>
      <c r="O26" s="919">
        <v>810000</v>
      </c>
      <c r="P26" s="936"/>
      <c r="Q26" s="974">
        <f t="shared" si="0"/>
        <v>162000</v>
      </c>
      <c r="R26" s="935"/>
      <c r="S26" s="910"/>
      <c r="T26" s="911"/>
      <c r="U26" s="936" t="s">
        <v>972</v>
      </c>
      <c r="V26" s="959"/>
      <c r="W26" s="960"/>
      <c r="X26" s="960"/>
      <c r="Y26" s="957"/>
      <c r="Z26" s="921"/>
      <c r="AA26" s="921"/>
      <c r="AB26" s="921"/>
      <c r="AC26" s="921"/>
      <c r="AD26" s="921"/>
      <c r="AE26" s="921"/>
      <c r="AF26" s="921"/>
      <c r="AG26" s="921"/>
    </row>
    <row r="27" spans="1:33" s="958" customFormat="1" ht="34.5" hidden="1" customHeight="1" x14ac:dyDescent="0.2">
      <c r="A27" s="918">
        <v>16</v>
      </c>
      <c r="B27" s="914" t="s">
        <v>1037</v>
      </c>
      <c r="C27" s="910" t="s">
        <v>1309</v>
      </c>
      <c r="D27" s="910"/>
      <c r="E27" s="914" t="s">
        <v>1037</v>
      </c>
      <c r="F27" s="910"/>
      <c r="G27" s="914"/>
      <c r="H27" s="914"/>
      <c r="I27" s="914"/>
      <c r="J27" s="914"/>
      <c r="K27" s="914"/>
      <c r="L27" s="915">
        <v>5</v>
      </c>
      <c r="M27" s="910">
        <v>2017</v>
      </c>
      <c r="N27" s="910" t="s">
        <v>81</v>
      </c>
      <c r="O27" s="919">
        <v>700000</v>
      </c>
      <c r="P27" s="936"/>
      <c r="Q27" s="974">
        <f t="shared" si="0"/>
        <v>140000</v>
      </c>
      <c r="R27" s="935"/>
      <c r="S27" s="910"/>
      <c r="T27" s="911"/>
      <c r="U27" s="936" t="s">
        <v>972</v>
      </c>
      <c r="V27" s="959"/>
      <c r="W27" s="960"/>
      <c r="X27" s="960"/>
      <c r="Y27" s="957"/>
      <c r="Z27" s="921"/>
      <c r="AA27" s="921"/>
      <c r="AB27" s="921"/>
      <c r="AC27" s="921"/>
      <c r="AD27" s="921"/>
      <c r="AE27" s="921"/>
      <c r="AF27" s="921"/>
      <c r="AG27" s="921"/>
    </row>
    <row r="28" spans="1:33" s="958" customFormat="1" ht="34.5" hidden="1" customHeight="1" x14ac:dyDescent="0.2">
      <c r="A28" s="918">
        <v>17</v>
      </c>
      <c r="B28" s="914" t="s">
        <v>1038</v>
      </c>
      <c r="C28" s="910" t="s">
        <v>1329</v>
      </c>
      <c r="D28" s="910"/>
      <c r="E28" s="914" t="s">
        <v>1038</v>
      </c>
      <c r="F28" s="910"/>
      <c r="G28" s="914"/>
      <c r="H28" s="914"/>
      <c r="I28" s="914"/>
      <c r="J28" s="914"/>
      <c r="K28" s="914"/>
      <c r="L28" s="915">
        <v>5</v>
      </c>
      <c r="M28" s="910">
        <v>2017</v>
      </c>
      <c r="N28" s="910" t="s">
        <v>81</v>
      </c>
      <c r="O28" s="919">
        <v>750000</v>
      </c>
      <c r="P28" s="936"/>
      <c r="Q28" s="974">
        <f t="shared" si="0"/>
        <v>150000</v>
      </c>
      <c r="R28" s="935"/>
      <c r="S28" s="910"/>
      <c r="T28" s="911"/>
      <c r="U28" s="936" t="s">
        <v>972</v>
      </c>
      <c r="V28" s="959"/>
      <c r="W28" s="960"/>
      <c r="X28" s="960"/>
      <c r="Y28" s="957"/>
      <c r="Z28" s="921"/>
      <c r="AA28" s="921"/>
      <c r="AB28" s="921"/>
      <c r="AC28" s="921"/>
      <c r="AD28" s="921"/>
      <c r="AE28" s="921"/>
      <c r="AF28" s="921"/>
      <c r="AG28" s="921"/>
    </row>
    <row r="29" spans="1:33" s="958" customFormat="1" ht="34.5" hidden="1" customHeight="1" x14ac:dyDescent="0.2">
      <c r="A29" s="918">
        <v>18</v>
      </c>
      <c r="B29" s="914" t="s">
        <v>1039</v>
      </c>
      <c r="C29" s="910" t="s">
        <v>1310</v>
      </c>
      <c r="D29" s="910"/>
      <c r="E29" s="914" t="s">
        <v>1039</v>
      </c>
      <c r="F29" s="910"/>
      <c r="G29" s="914"/>
      <c r="H29" s="914"/>
      <c r="I29" s="914"/>
      <c r="J29" s="914"/>
      <c r="K29" s="914"/>
      <c r="L29" s="915">
        <v>5</v>
      </c>
      <c r="M29" s="910">
        <v>2017</v>
      </c>
      <c r="N29" s="910" t="s">
        <v>81</v>
      </c>
      <c r="O29" s="919">
        <v>535000</v>
      </c>
      <c r="P29" s="936"/>
      <c r="Q29" s="974">
        <f t="shared" si="0"/>
        <v>107000</v>
      </c>
      <c r="R29" s="935"/>
      <c r="S29" s="910"/>
      <c r="T29" s="911"/>
      <c r="U29" s="936" t="s">
        <v>972</v>
      </c>
      <c r="V29" s="959"/>
      <c r="W29" s="960"/>
      <c r="X29" s="960"/>
      <c r="Y29" s="957"/>
      <c r="Z29" s="921"/>
      <c r="AA29" s="921"/>
      <c r="AB29" s="921"/>
      <c r="AC29" s="921"/>
      <c r="AD29" s="921"/>
      <c r="AE29" s="921"/>
      <c r="AF29" s="921"/>
      <c r="AG29" s="921"/>
    </row>
    <row r="30" spans="1:33" s="958" customFormat="1" ht="34.5" hidden="1" customHeight="1" x14ac:dyDescent="0.2">
      <c r="A30" s="918">
        <v>19</v>
      </c>
      <c r="B30" s="914" t="s">
        <v>1040</v>
      </c>
      <c r="C30" s="910" t="s">
        <v>1329</v>
      </c>
      <c r="D30" s="910"/>
      <c r="E30" s="914" t="s">
        <v>1040</v>
      </c>
      <c r="F30" s="910"/>
      <c r="G30" s="914"/>
      <c r="H30" s="914"/>
      <c r="I30" s="914"/>
      <c r="J30" s="914"/>
      <c r="K30" s="914"/>
      <c r="L30" s="915">
        <v>5</v>
      </c>
      <c r="M30" s="910">
        <v>2017</v>
      </c>
      <c r="N30" s="910" t="s">
        <v>81</v>
      </c>
      <c r="O30" s="919">
        <v>640000</v>
      </c>
      <c r="P30" s="936"/>
      <c r="Q30" s="974">
        <f t="shared" si="0"/>
        <v>128000</v>
      </c>
      <c r="R30" s="935"/>
      <c r="S30" s="910"/>
      <c r="T30" s="911"/>
      <c r="U30" s="936" t="s">
        <v>972</v>
      </c>
      <c r="V30" s="959"/>
      <c r="W30" s="960"/>
      <c r="X30" s="960"/>
      <c r="Y30" s="957"/>
      <c r="Z30" s="921"/>
      <c r="AA30" s="921"/>
      <c r="AB30" s="921"/>
      <c r="AC30" s="921"/>
      <c r="AD30" s="921"/>
      <c r="AE30" s="921"/>
      <c r="AF30" s="921"/>
      <c r="AG30" s="921"/>
    </row>
    <row r="31" spans="1:33" s="958" customFormat="1" ht="34.5" hidden="1" customHeight="1" x14ac:dyDescent="0.2">
      <c r="A31" s="918">
        <v>20</v>
      </c>
      <c r="B31" s="914" t="s">
        <v>1041</v>
      </c>
      <c r="C31" s="910" t="s">
        <v>1313</v>
      </c>
      <c r="D31" s="910"/>
      <c r="E31" s="914" t="s">
        <v>1041</v>
      </c>
      <c r="F31" s="910"/>
      <c r="G31" s="914"/>
      <c r="H31" s="914"/>
      <c r="I31" s="914"/>
      <c r="J31" s="914"/>
      <c r="K31" s="914"/>
      <c r="L31" s="915">
        <v>5</v>
      </c>
      <c r="M31" s="910">
        <v>2017</v>
      </c>
      <c r="N31" s="910" t="s">
        <v>81</v>
      </c>
      <c r="O31" s="919">
        <v>510000</v>
      </c>
      <c r="P31" s="936"/>
      <c r="Q31" s="974">
        <f t="shared" si="0"/>
        <v>102000</v>
      </c>
      <c r="R31" s="935"/>
      <c r="S31" s="910"/>
      <c r="T31" s="911"/>
      <c r="U31" s="936" t="s">
        <v>972</v>
      </c>
      <c r="V31" s="959"/>
      <c r="W31" s="960"/>
      <c r="X31" s="960"/>
      <c r="Y31" s="957"/>
      <c r="Z31" s="921"/>
      <c r="AA31" s="921"/>
      <c r="AB31" s="921"/>
      <c r="AC31" s="921"/>
      <c r="AD31" s="921"/>
      <c r="AE31" s="921"/>
      <c r="AF31" s="921"/>
      <c r="AG31" s="921"/>
    </row>
    <row r="32" spans="1:33" s="958" customFormat="1" ht="34.5" hidden="1" customHeight="1" x14ac:dyDescent="0.2">
      <c r="A32" s="918">
        <v>21</v>
      </c>
      <c r="B32" s="914" t="s">
        <v>1042</v>
      </c>
      <c r="C32" s="910" t="s">
        <v>1315</v>
      </c>
      <c r="D32" s="910"/>
      <c r="E32" s="914" t="s">
        <v>1042</v>
      </c>
      <c r="F32" s="910"/>
      <c r="G32" s="914"/>
      <c r="H32" s="914"/>
      <c r="I32" s="914"/>
      <c r="J32" s="914"/>
      <c r="K32" s="914"/>
      <c r="L32" s="915">
        <v>5</v>
      </c>
      <c r="M32" s="910">
        <v>2017</v>
      </c>
      <c r="N32" s="910" t="s">
        <v>81</v>
      </c>
      <c r="O32" s="919">
        <v>725000</v>
      </c>
      <c r="P32" s="936"/>
      <c r="Q32" s="974">
        <f t="shared" si="0"/>
        <v>145000</v>
      </c>
      <c r="R32" s="935"/>
      <c r="S32" s="910"/>
      <c r="T32" s="911"/>
      <c r="U32" s="936" t="s">
        <v>972</v>
      </c>
      <c r="V32" s="959"/>
      <c r="W32" s="960"/>
      <c r="X32" s="960"/>
      <c r="Y32" s="957"/>
      <c r="Z32" s="921"/>
      <c r="AA32" s="921"/>
      <c r="AB32" s="921"/>
      <c r="AC32" s="921"/>
      <c r="AD32" s="921"/>
      <c r="AE32" s="921"/>
      <c r="AF32" s="921"/>
      <c r="AG32" s="921"/>
    </row>
    <row r="33" spans="1:33" s="958" customFormat="1" ht="34.5" hidden="1" customHeight="1" x14ac:dyDescent="0.2">
      <c r="A33" s="918">
        <v>22</v>
      </c>
      <c r="B33" s="914" t="s">
        <v>1043</v>
      </c>
      <c r="C33" s="910" t="s">
        <v>1301</v>
      </c>
      <c r="D33" s="910"/>
      <c r="E33" s="914" t="s">
        <v>1043</v>
      </c>
      <c r="F33" s="910"/>
      <c r="G33" s="914"/>
      <c r="H33" s="914"/>
      <c r="I33" s="914"/>
      <c r="J33" s="914"/>
      <c r="K33" s="914"/>
      <c r="L33" s="915">
        <v>4</v>
      </c>
      <c r="M33" s="910">
        <v>2017</v>
      </c>
      <c r="N33" s="910" t="s">
        <v>81</v>
      </c>
      <c r="O33" s="919">
        <v>520000</v>
      </c>
      <c r="P33" s="936"/>
      <c r="Q33" s="974">
        <f t="shared" si="0"/>
        <v>130000</v>
      </c>
      <c r="R33" s="935"/>
      <c r="S33" s="910"/>
      <c r="T33" s="911"/>
      <c r="U33" s="936" t="s">
        <v>972</v>
      </c>
      <c r="V33" s="959"/>
      <c r="W33" s="960"/>
      <c r="X33" s="960"/>
      <c r="Y33" s="957"/>
      <c r="Z33" s="921"/>
      <c r="AA33" s="921"/>
      <c r="AB33" s="921"/>
      <c r="AC33" s="921"/>
      <c r="AD33" s="921"/>
      <c r="AE33" s="921"/>
      <c r="AF33" s="921"/>
      <c r="AG33" s="921"/>
    </row>
    <row r="34" spans="1:33" s="958" customFormat="1" ht="34.5" hidden="1" customHeight="1" x14ac:dyDescent="0.2">
      <c r="A34" s="918">
        <v>23</v>
      </c>
      <c r="B34" s="914" t="s">
        <v>1044</v>
      </c>
      <c r="C34" s="910" t="s">
        <v>1310</v>
      </c>
      <c r="D34" s="910"/>
      <c r="E34" s="914" t="s">
        <v>1044</v>
      </c>
      <c r="F34" s="910"/>
      <c r="G34" s="914"/>
      <c r="H34" s="914"/>
      <c r="I34" s="914"/>
      <c r="J34" s="914"/>
      <c r="K34" s="914"/>
      <c r="L34" s="915">
        <v>5</v>
      </c>
      <c r="M34" s="910">
        <v>2017</v>
      </c>
      <c r="N34" s="910" t="s">
        <v>81</v>
      </c>
      <c r="O34" s="919">
        <v>1100000</v>
      </c>
      <c r="P34" s="936"/>
      <c r="Q34" s="974">
        <f t="shared" si="0"/>
        <v>220000</v>
      </c>
      <c r="R34" s="935"/>
      <c r="S34" s="910"/>
      <c r="T34" s="911"/>
      <c r="U34" s="936" t="s">
        <v>972</v>
      </c>
      <c r="V34" s="959"/>
      <c r="W34" s="960"/>
      <c r="X34" s="960"/>
      <c r="Y34" s="957"/>
      <c r="Z34" s="921"/>
      <c r="AA34" s="921"/>
      <c r="AB34" s="921"/>
      <c r="AC34" s="921"/>
      <c r="AD34" s="921"/>
      <c r="AE34" s="921"/>
      <c r="AF34" s="921"/>
      <c r="AG34" s="921"/>
    </row>
    <row r="35" spans="1:33" s="958" customFormat="1" ht="34.5" hidden="1" customHeight="1" x14ac:dyDescent="0.2">
      <c r="A35" s="918">
        <v>24</v>
      </c>
      <c r="B35" s="914" t="s">
        <v>1045</v>
      </c>
      <c r="C35" s="910" t="s">
        <v>1301</v>
      </c>
      <c r="D35" s="910"/>
      <c r="E35" s="914" t="s">
        <v>1045</v>
      </c>
      <c r="F35" s="910"/>
      <c r="G35" s="914"/>
      <c r="H35" s="914"/>
      <c r="I35" s="914"/>
      <c r="J35" s="914"/>
      <c r="K35" s="914"/>
      <c r="L35" s="915">
        <v>5</v>
      </c>
      <c r="M35" s="910">
        <v>2017</v>
      </c>
      <c r="N35" s="910" t="s">
        <v>81</v>
      </c>
      <c r="O35" s="919">
        <v>1210000</v>
      </c>
      <c r="P35" s="936"/>
      <c r="Q35" s="974">
        <f t="shared" si="0"/>
        <v>242000</v>
      </c>
      <c r="R35" s="935"/>
      <c r="S35" s="910"/>
      <c r="T35" s="911"/>
      <c r="U35" s="936" t="s">
        <v>972</v>
      </c>
      <c r="V35" s="959"/>
      <c r="W35" s="960"/>
      <c r="X35" s="960"/>
      <c r="Y35" s="957"/>
      <c r="Z35" s="921"/>
      <c r="AA35" s="921"/>
      <c r="AB35" s="921"/>
      <c r="AC35" s="921"/>
      <c r="AD35" s="921"/>
      <c r="AE35" s="921"/>
      <c r="AF35" s="921"/>
      <c r="AG35" s="921"/>
    </row>
    <row r="36" spans="1:33" s="958" customFormat="1" ht="34.5" hidden="1" customHeight="1" x14ac:dyDescent="0.2">
      <c r="A36" s="918">
        <v>25</v>
      </c>
      <c r="B36" s="914" t="s">
        <v>1046</v>
      </c>
      <c r="C36" s="910" t="s">
        <v>1329</v>
      </c>
      <c r="D36" s="910"/>
      <c r="E36" s="914" t="s">
        <v>1046</v>
      </c>
      <c r="F36" s="910"/>
      <c r="G36" s="914"/>
      <c r="H36" s="914"/>
      <c r="I36" s="914"/>
      <c r="J36" s="914"/>
      <c r="K36" s="914"/>
      <c r="L36" s="915">
        <v>5</v>
      </c>
      <c r="M36" s="910">
        <v>2017</v>
      </c>
      <c r="N36" s="910" t="s">
        <v>81</v>
      </c>
      <c r="O36" s="919">
        <v>515000</v>
      </c>
      <c r="P36" s="936"/>
      <c r="Q36" s="974">
        <f t="shared" si="0"/>
        <v>103000</v>
      </c>
      <c r="R36" s="935"/>
      <c r="S36" s="910"/>
      <c r="T36" s="911"/>
      <c r="U36" s="936" t="s">
        <v>972</v>
      </c>
      <c r="V36" s="959"/>
      <c r="W36" s="960"/>
      <c r="X36" s="960"/>
      <c r="Y36" s="957"/>
      <c r="Z36" s="921"/>
      <c r="AA36" s="921"/>
      <c r="AB36" s="921"/>
      <c r="AC36" s="921"/>
      <c r="AD36" s="921"/>
      <c r="AE36" s="921"/>
      <c r="AF36" s="921"/>
      <c r="AG36" s="921"/>
    </row>
    <row r="37" spans="1:33" s="958" customFormat="1" ht="34.5" hidden="1" customHeight="1" x14ac:dyDescent="0.2">
      <c r="A37" s="918">
        <v>26</v>
      </c>
      <c r="B37" s="914" t="s">
        <v>1047</v>
      </c>
      <c r="C37" s="910" t="s">
        <v>1329</v>
      </c>
      <c r="D37" s="910"/>
      <c r="E37" s="914" t="s">
        <v>1047</v>
      </c>
      <c r="F37" s="910"/>
      <c r="G37" s="914"/>
      <c r="H37" s="914"/>
      <c r="I37" s="914"/>
      <c r="J37" s="914"/>
      <c r="K37" s="914"/>
      <c r="L37" s="915">
        <v>5</v>
      </c>
      <c r="M37" s="910">
        <v>2017</v>
      </c>
      <c r="N37" s="910" t="s">
        <v>81</v>
      </c>
      <c r="O37" s="919">
        <v>640000</v>
      </c>
      <c r="P37" s="936"/>
      <c r="Q37" s="974">
        <f t="shared" si="0"/>
        <v>128000</v>
      </c>
      <c r="R37" s="935"/>
      <c r="S37" s="910"/>
      <c r="T37" s="911"/>
      <c r="U37" s="936" t="s">
        <v>972</v>
      </c>
      <c r="V37" s="959"/>
      <c r="W37" s="960"/>
      <c r="X37" s="960"/>
      <c r="Y37" s="957"/>
      <c r="Z37" s="921"/>
      <c r="AA37" s="921"/>
      <c r="AB37" s="921"/>
      <c r="AC37" s="921"/>
      <c r="AD37" s="921"/>
      <c r="AE37" s="921"/>
      <c r="AF37" s="921"/>
      <c r="AG37" s="921"/>
    </row>
    <row r="38" spans="1:33" s="958" customFormat="1" ht="34.5" hidden="1" customHeight="1" x14ac:dyDescent="0.2">
      <c r="A38" s="918">
        <v>27</v>
      </c>
      <c r="B38" s="914" t="s">
        <v>1048</v>
      </c>
      <c r="C38" s="910" t="s">
        <v>1329</v>
      </c>
      <c r="D38" s="910"/>
      <c r="E38" s="914" t="s">
        <v>1048</v>
      </c>
      <c r="F38" s="910"/>
      <c r="G38" s="914"/>
      <c r="H38" s="914"/>
      <c r="I38" s="914"/>
      <c r="J38" s="914"/>
      <c r="K38" s="914"/>
      <c r="L38" s="915">
        <v>5</v>
      </c>
      <c r="M38" s="910">
        <v>2017</v>
      </c>
      <c r="N38" s="910" t="s">
        <v>81</v>
      </c>
      <c r="O38" s="919">
        <v>640000</v>
      </c>
      <c r="P38" s="936"/>
      <c r="Q38" s="974">
        <f t="shared" si="0"/>
        <v>128000</v>
      </c>
      <c r="R38" s="935"/>
      <c r="S38" s="910"/>
      <c r="T38" s="911"/>
      <c r="U38" s="936" t="s">
        <v>972</v>
      </c>
      <c r="V38" s="959"/>
      <c r="W38" s="960"/>
      <c r="X38" s="960"/>
      <c r="Y38" s="957"/>
      <c r="Z38" s="921"/>
      <c r="AA38" s="921"/>
      <c r="AB38" s="921"/>
      <c r="AC38" s="921"/>
      <c r="AD38" s="921"/>
      <c r="AE38" s="921"/>
      <c r="AF38" s="921"/>
      <c r="AG38" s="921"/>
    </row>
    <row r="39" spans="1:33" s="958" customFormat="1" ht="34.5" hidden="1" customHeight="1" x14ac:dyDescent="0.2">
      <c r="A39" s="918">
        <v>28</v>
      </c>
      <c r="B39" s="914" t="s">
        <v>1049</v>
      </c>
      <c r="C39" s="910" t="s">
        <v>1329</v>
      </c>
      <c r="D39" s="910"/>
      <c r="E39" s="914" t="s">
        <v>1049</v>
      </c>
      <c r="F39" s="910"/>
      <c r="G39" s="914"/>
      <c r="H39" s="914"/>
      <c r="I39" s="914"/>
      <c r="J39" s="914"/>
      <c r="K39" s="914"/>
      <c r="L39" s="915">
        <v>5</v>
      </c>
      <c r="M39" s="910">
        <v>2017</v>
      </c>
      <c r="N39" s="910" t="s">
        <v>81</v>
      </c>
      <c r="O39" s="919">
        <v>580000</v>
      </c>
      <c r="P39" s="936"/>
      <c r="Q39" s="974">
        <f t="shared" si="0"/>
        <v>116000</v>
      </c>
      <c r="R39" s="935"/>
      <c r="S39" s="910"/>
      <c r="T39" s="911"/>
      <c r="U39" s="936" t="s">
        <v>972</v>
      </c>
      <c r="V39" s="959"/>
      <c r="W39" s="960"/>
      <c r="X39" s="960"/>
      <c r="Y39" s="957"/>
      <c r="Z39" s="921"/>
      <c r="AA39" s="921"/>
      <c r="AB39" s="921"/>
      <c r="AC39" s="921"/>
      <c r="AD39" s="921"/>
      <c r="AE39" s="921"/>
      <c r="AF39" s="921"/>
      <c r="AG39" s="921"/>
    </row>
    <row r="40" spans="1:33" s="958" customFormat="1" ht="34.5" hidden="1" customHeight="1" x14ac:dyDescent="0.2">
      <c r="A40" s="918">
        <v>29</v>
      </c>
      <c r="B40" s="914" t="s">
        <v>1050</v>
      </c>
      <c r="C40" s="910" t="s">
        <v>1304</v>
      </c>
      <c r="D40" s="910"/>
      <c r="E40" s="914" t="s">
        <v>1050</v>
      </c>
      <c r="F40" s="910"/>
      <c r="G40" s="914"/>
      <c r="H40" s="914"/>
      <c r="I40" s="914"/>
      <c r="J40" s="914"/>
      <c r="K40" s="914"/>
      <c r="L40" s="915">
        <v>5</v>
      </c>
      <c r="M40" s="910">
        <v>2017</v>
      </c>
      <c r="N40" s="910" t="s">
        <v>81</v>
      </c>
      <c r="O40" s="919">
        <v>810000</v>
      </c>
      <c r="P40" s="936"/>
      <c r="Q40" s="974">
        <f t="shared" si="0"/>
        <v>162000</v>
      </c>
      <c r="R40" s="935"/>
      <c r="S40" s="910"/>
      <c r="T40" s="911"/>
      <c r="U40" s="936" t="s">
        <v>972</v>
      </c>
      <c r="V40" s="959"/>
      <c r="W40" s="960"/>
      <c r="X40" s="960"/>
      <c r="Y40" s="957"/>
      <c r="Z40" s="921"/>
      <c r="AA40" s="921"/>
      <c r="AB40" s="921"/>
      <c r="AC40" s="921"/>
      <c r="AD40" s="921"/>
      <c r="AE40" s="921"/>
      <c r="AF40" s="921"/>
      <c r="AG40" s="921"/>
    </row>
    <row r="41" spans="1:33" s="958" customFormat="1" ht="34.5" hidden="1" customHeight="1" x14ac:dyDescent="0.2">
      <c r="A41" s="918">
        <v>30</v>
      </c>
      <c r="B41" s="914" t="s">
        <v>1302</v>
      </c>
      <c r="C41" s="910" t="s">
        <v>1299</v>
      </c>
      <c r="D41" s="910"/>
      <c r="E41" s="914" t="s">
        <v>1302</v>
      </c>
      <c r="F41" s="910"/>
      <c r="G41" s="914"/>
      <c r="H41" s="914"/>
      <c r="I41" s="914"/>
      <c r="J41" s="914"/>
      <c r="K41" s="914"/>
      <c r="L41" s="915">
        <v>5</v>
      </c>
      <c r="M41" s="910">
        <v>2017</v>
      </c>
      <c r="N41" s="910" t="s">
        <v>81</v>
      </c>
      <c r="O41" s="919">
        <v>1083500</v>
      </c>
      <c r="P41" s="936"/>
      <c r="Q41" s="974">
        <f t="shared" si="0"/>
        <v>216700</v>
      </c>
      <c r="R41" s="935"/>
      <c r="S41" s="910"/>
      <c r="T41" s="911"/>
      <c r="U41" s="936" t="s">
        <v>972</v>
      </c>
      <c r="V41" s="959"/>
      <c r="W41" s="960"/>
      <c r="X41" s="960"/>
      <c r="Y41" s="957"/>
      <c r="Z41" s="921"/>
      <c r="AA41" s="921"/>
      <c r="AB41" s="921" t="str">
        <f>UPPER(B41)</f>
        <v>DASAR-DASAR HUKUM PIDANA DI INDONESIA</v>
      </c>
      <c r="AC41" s="921"/>
      <c r="AD41" s="921"/>
      <c r="AE41" s="921"/>
      <c r="AF41" s="921"/>
      <c r="AG41" s="921"/>
    </row>
    <row r="42" spans="1:33" s="958" customFormat="1" ht="34.5" hidden="1" customHeight="1" x14ac:dyDescent="0.2">
      <c r="A42" s="918">
        <v>31</v>
      </c>
      <c r="B42" s="914" t="s">
        <v>1051</v>
      </c>
      <c r="C42" s="910" t="s">
        <v>1310</v>
      </c>
      <c r="D42" s="910"/>
      <c r="E42" s="914" t="s">
        <v>1051</v>
      </c>
      <c r="F42" s="910"/>
      <c r="G42" s="914"/>
      <c r="H42" s="914"/>
      <c r="I42" s="914"/>
      <c r="J42" s="914"/>
      <c r="K42" s="914"/>
      <c r="L42" s="915">
        <v>5</v>
      </c>
      <c r="M42" s="910">
        <v>2017</v>
      </c>
      <c r="N42" s="910" t="s">
        <v>81</v>
      </c>
      <c r="O42" s="919">
        <v>750000</v>
      </c>
      <c r="P42" s="936"/>
      <c r="Q42" s="974">
        <f t="shared" si="0"/>
        <v>150000</v>
      </c>
      <c r="R42" s="935"/>
      <c r="S42" s="910"/>
      <c r="T42" s="911"/>
      <c r="U42" s="936" t="s">
        <v>972</v>
      </c>
      <c r="V42" s="959"/>
      <c r="W42" s="960"/>
      <c r="X42" s="960"/>
      <c r="Y42" s="957"/>
      <c r="Z42" s="921"/>
      <c r="AA42" s="921"/>
      <c r="AB42" s="921"/>
      <c r="AC42" s="921"/>
      <c r="AD42" s="921"/>
      <c r="AE42" s="921"/>
      <c r="AF42" s="921"/>
      <c r="AG42" s="921"/>
    </row>
    <row r="43" spans="1:33" s="958" customFormat="1" ht="34.5" hidden="1" customHeight="1" x14ac:dyDescent="0.2">
      <c r="A43" s="918">
        <v>32</v>
      </c>
      <c r="B43" s="914" t="s">
        <v>1052</v>
      </c>
      <c r="C43" s="910" t="s">
        <v>1317</v>
      </c>
      <c r="D43" s="910"/>
      <c r="E43" s="914" t="s">
        <v>1052</v>
      </c>
      <c r="F43" s="910"/>
      <c r="G43" s="914"/>
      <c r="H43" s="914"/>
      <c r="I43" s="914"/>
      <c r="J43" s="914"/>
      <c r="K43" s="914"/>
      <c r="L43" s="915">
        <v>5</v>
      </c>
      <c r="M43" s="910">
        <v>2017</v>
      </c>
      <c r="N43" s="910" t="s">
        <v>81</v>
      </c>
      <c r="O43" s="919">
        <v>1275000</v>
      </c>
      <c r="P43" s="936"/>
      <c r="Q43" s="974">
        <f t="shared" si="0"/>
        <v>255000</v>
      </c>
      <c r="R43" s="935"/>
      <c r="S43" s="910"/>
      <c r="T43" s="911"/>
      <c r="U43" s="936" t="s">
        <v>972</v>
      </c>
      <c r="V43" s="959"/>
      <c r="W43" s="960"/>
      <c r="X43" s="960"/>
      <c r="Y43" s="957"/>
      <c r="Z43" s="921"/>
      <c r="AA43" s="921"/>
      <c r="AB43" s="921"/>
      <c r="AC43" s="921"/>
      <c r="AD43" s="921"/>
      <c r="AE43" s="921"/>
      <c r="AF43" s="921"/>
      <c r="AG43" s="921"/>
    </row>
    <row r="44" spans="1:33" s="958" customFormat="1" ht="34.5" hidden="1" customHeight="1" x14ac:dyDescent="0.2">
      <c r="A44" s="918">
        <v>33</v>
      </c>
      <c r="B44" s="914" t="s">
        <v>1053</v>
      </c>
      <c r="C44" s="910" t="s">
        <v>1307</v>
      </c>
      <c r="D44" s="910"/>
      <c r="E44" s="914" t="s">
        <v>1053</v>
      </c>
      <c r="F44" s="910"/>
      <c r="G44" s="914"/>
      <c r="H44" s="914"/>
      <c r="I44" s="914"/>
      <c r="J44" s="914"/>
      <c r="K44" s="914"/>
      <c r="L44" s="915">
        <v>5</v>
      </c>
      <c r="M44" s="910">
        <v>2017</v>
      </c>
      <c r="N44" s="910" t="s">
        <v>81</v>
      </c>
      <c r="O44" s="919">
        <v>580000</v>
      </c>
      <c r="P44" s="936"/>
      <c r="Q44" s="974">
        <f t="shared" si="0"/>
        <v>116000</v>
      </c>
      <c r="R44" s="935"/>
      <c r="S44" s="910"/>
      <c r="T44" s="911"/>
      <c r="U44" s="936" t="s">
        <v>972</v>
      </c>
      <c r="V44" s="959"/>
      <c r="W44" s="960"/>
      <c r="X44" s="960"/>
      <c r="Y44" s="957"/>
      <c r="Z44" s="921"/>
      <c r="AA44" s="921"/>
      <c r="AB44" s="921"/>
      <c r="AC44" s="921"/>
      <c r="AD44" s="921"/>
      <c r="AE44" s="921"/>
      <c r="AF44" s="921"/>
      <c r="AG44" s="921"/>
    </row>
    <row r="45" spans="1:33" s="958" customFormat="1" ht="34.5" hidden="1" customHeight="1" x14ac:dyDescent="0.2">
      <c r="A45" s="918">
        <v>34</v>
      </c>
      <c r="B45" s="914" t="s">
        <v>1054</v>
      </c>
      <c r="C45" s="910" t="s">
        <v>1329</v>
      </c>
      <c r="D45" s="910"/>
      <c r="E45" s="914" t="s">
        <v>1054</v>
      </c>
      <c r="F45" s="910"/>
      <c r="G45" s="914"/>
      <c r="H45" s="914"/>
      <c r="I45" s="914"/>
      <c r="J45" s="914"/>
      <c r="K45" s="914"/>
      <c r="L45" s="915">
        <v>5</v>
      </c>
      <c r="M45" s="910">
        <v>2017</v>
      </c>
      <c r="N45" s="910" t="s">
        <v>81</v>
      </c>
      <c r="O45" s="919">
        <v>810000</v>
      </c>
      <c r="P45" s="936"/>
      <c r="Q45" s="974">
        <f t="shared" si="0"/>
        <v>162000</v>
      </c>
      <c r="R45" s="935"/>
      <c r="S45" s="910"/>
      <c r="T45" s="911"/>
      <c r="U45" s="936" t="s">
        <v>972</v>
      </c>
      <c r="V45" s="959"/>
      <c r="W45" s="960"/>
      <c r="X45" s="960"/>
      <c r="Y45" s="957"/>
      <c r="Z45" s="921"/>
      <c r="AA45" s="921"/>
      <c r="AB45" s="921"/>
      <c r="AC45" s="921"/>
      <c r="AD45" s="921"/>
      <c r="AE45" s="921"/>
      <c r="AF45" s="921"/>
      <c r="AG45" s="921"/>
    </row>
    <row r="46" spans="1:33" s="958" customFormat="1" ht="34.5" hidden="1" customHeight="1" x14ac:dyDescent="0.2">
      <c r="A46" s="918">
        <v>35</v>
      </c>
      <c r="B46" s="914" t="s">
        <v>1055</v>
      </c>
      <c r="C46" s="910" t="s">
        <v>1310</v>
      </c>
      <c r="D46" s="910"/>
      <c r="E46" s="914" t="s">
        <v>1055</v>
      </c>
      <c r="F46" s="910"/>
      <c r="G46" s="914"/>
      <c r="H46" s="914"/>
      <c r="I46" s="914"/>
      <c r="J46" s="914"/>
      <c r="K46" s="914"/>
      <c r="L46" s="915">
        <v>5</v>
      </c>
      <c r="M46" s="910">
        <v>2017</v>
      </c>
      <c r="N46" s="910" t="s">
        <v>81</v>
      </c>
      <c r="O46" s="919">
        <v>2380000</v>
      </c>
      <c r="P46" s="936"/>
      <c r="Q46" s="974">
        <f t="shared" si="0"/>
        <v>476000</v>
      </c>
      <c r="R46" s="935"/>
      <c r="S46" s="910"/>
      <c r="T46" s="911"/>
      <c r="U46" s="936" t="s">
        <v>972</v>
      </c>
      <c r="V46" s="959"/>
      <c r="W46" s="960"/>
      <c r="X46" s="960"/>
      <c r="Y46" s="957"/>
      <c r="Z46" s="921"/>
      <c r="AA46" s="921"/>
      <c r="AB46" s="921"/>
      <c r="AC46" s="921"/>
      <c r="AD46" s="921"/>
      <c r="AE46" s="921"/>
      <c r="AF46" s="921"/>
      <c r="AG46" s="921"/>
    </row>
    <row r="47" spans="1:33" s="958" customFormat="1" ht="34.5" hidden="1" customHeight="1" x14ac:dyDescent="0.2">
      <c r="A47" s="918">
        <v>36</v>
      </c>
      <c r="B47" s="914" t="s">
        <v>1056</v>
      </c>
      <c r="C47" s="910" t="s">
        <v>1301</v>
      </c>
      <c r="D47" s="910"/>
      <c r="E47" s="914" t="s">
        <v>1056</v>
      </c>
      <c r="F47" s="910"/>
      <c r="G47" s="914"/>
      <c r="H47" s="914"/>
      <c r="I47" s="914"/>
      <c r="J47" s="914"/>
      <c r="K47" s="914"/>
      <c r="L47" s="915">
        <v>5</v>
      </c>
      <c r="M47" s="910">
        <v>2017</v>
      </c>
      <c r="N47" s="910" t="s">
        <v>81</v>
      </c>
      <c r="O47" s="919">
        <v>650000</v>
      </c>
      <c r="P47" s="936"/>
      <c r="Q47" s="974">
        <f t="shared" si="0"/>
        <v>130000</v>
      </c>
      <c r="R47" s="935"/>
      <c r="S47" s="910"/>
      <c r="T47" s="911"/>
      <c r="U47" s="936" t="s">
        <v>972</v>
      </c>
      <c r="V47" s="959"/>
      <c r="W47" s="960"/>
      <c r="X47" s="960"/>
      <c r="Y47" s="957"/>
      <c r="Z47" s="921"/>
      <c r="AA47" s="921"/>
      <c r="AB47" s="921"/>
      <c r="AC47" s="921"/>
      <c r="AD47" s="921"/>
      <c r="AE47" s="921"/>
      <c r="AF47" s="921"/>
      <c r="AG47" s="921"/>
    </row>
    <row r="48" spans="1:33" s="958" customFormat="1" ht="34.5" hidden="1" customHeight="1" x14ac:dyDescent="0.2">
      <c r="A48" s="918">
        <v>37</v>
      </c>
      <c r="B48" s="914" t="s">
        <v>1057</v>
      </c>
      <c r="C48" s="910" t="s">
        <v>1310</v>
      </c>
      <c r="D48" s="910"/>
      <c r="E48" s="914" t="s">
        <v>1057</v>
      </c>
      <c r="F48" s="910"/>
      <c r="G48" s="914"/>
      <c r="H48" s="914"/>
      <c r="I48" s="914"/>
      <c r="J48" s="914"/>
      <c r="K48" s="914"/>
      <c r="L48" s="915">
        <v>5</v>
      </c>
      <c r="M48" s="910">
        <v>2017</v>
      </c>
      <c r="N48" s="910" t="s">
        <v>81</v>
      </c>
      <c r="O48" s="919">
        <v>2610000</v>
      </c>
      <c r="P48" s="936"/>
      <c r="Q48" s="974">
        <f t="shared" si="0"/>
        <v>522000</v>
      </c>
      <c r="R48" s="935"/>
      <c r="S48" s="910"/>
      <c r="T48" s="911"/>
      <c r="U48" s="936" t="s">
        <v>972</v>
      </c>
      <c r="V48" s="959"/>
      <c r="W48" s="960"/>
      <c r="X48" s="960"/>
      <c r="Y48" s="957"/>
      <c r="Z48" s="921"/>
      <c r="AA48" s="921"/>
      <c r="AB48" s="921"/>
      <c r="AC48" s="921"/>
      <c r="AD48" s="921"/>
      <c r="AE48" s="921"/>
      <c r="AF48" s="921"/>
      <c r="AG48" s="921"/>
    </row>
    <row r="49" spans="1:33" s="958" customFormat="1" ht="34.5" hidden="1" customHeight="1" x14ac:dyDescent="0.2">
      <c r="A49" s="918">
        <v>38</v>
      </c>
      <c r="B49" s="914" t="s">
        <v>1058</v>
      </c>
      <c r="C49" s="910" t="s">
        <v>1310</v>
      </c>
      <c r="D49" s="910"/>
      <c r="E49" s="914" t="s">
        <v>1058</v>
      </c>
      <c r="F49" s="910"/>
      <c r="G49" s="914"/>
      <c r="H49" s="914"/>
      <c r="I49" s="914"/>
      <c r="J49" s="914"/>
      <c r="K49" s="914"/>
      <c r="L49" s="915">
        <v>5</v>
      </c>
      <c r="M49" s="910">
        <v>2017</v>
      </c>
      <c r="N49" s="910" t="s">
        <v>81</v>
      </c>
      <c r="O49" s="919">
        <v>875000</v>
      </c>
      <c r="P49" s="936"/>
      <c r="Q49" s="974">
        <f t="shared" si="0"/>
        <v>175000</v>
      </c>
      <c r="R49" s="935"/>
      <c r="S49" s="910"/>
      <c r="T49" s="911"/>
      <c r="U49" s="936" t="s">
        <v>972</v>
      </c>
      <c r="V49" s="959"/>
      <c r="W49" s="960"/>
      <c r="X49" s="960"/>
      <c r="Y49" s="957"/>
      <c r="Z49" s="921"/>
      <c r="AA49" s="921"/>
      <c r="AB49" s="921"/>
      <c r="AC49" s="921"/>
      <c r="AD49" s="921"/>
      <c r="AE49" s="921"/>
      <c r="AF49" s="921"/>
      <c r="AG49" s="921"/>
    </row>
    <row r="50" spans="1:33" s="958" customFormat="1" ht="34.5" hidden="1" customHeight="1" x14ac:dyDescent="0.2">
      <c r="A50" s="918">
        <v>39</v>
      </c>
      <c r="B50" s="914" t="s">
        <v>1059</v>
      </c>
      <c r="C50" s="910" t="s">
        <v>1301</v>
      </c>
      <c r="D50" s="910"/>
      <c r="E50" s="914" t="s">
        <v>1059</v>
      </c>
      <c r="F50" s="910"/>
      <c r="G50" s="914"/>
      <c r="H50" s="914"/>
      <c r="I50" s="914"/>
      <c r="J50" s="914"/>
      <c r="K50" s="914"/>
      <c r="L50" s="915">
        <v>5</v>
      </c>
      <c r="M50" s="910">
        <v>2017</v>
      </c>
      <c r="N50" s="910" t="s">
        <v>81</v>
      </c>
      <c r="O50" s="919">
        <v>925000</v>
      </c>
      <c r="P50" s="936"/>
      <c r="Q50" s="974">
        <f t="shared" si="0"/>
        <v>185000</v>
      </c>
      <c r="R50" s="935"/>
      <c r="S50" s="910"/>
      <c r="T50" s="911"/>
      <c r="U50" s="936" t="s">
        <v>972</v>
      </c>
      <c r="V50" s="959"/>
      <c r="W50" s="960"/>
      <c r="X50" s="960"/>
      <c r="Y50" s="957"/>
      <c r="Z50" s="921"/>
      <c r="AA50" s="921"/>
      <c r="AB50" s="921"/>
      <c r="AC50" s="921"/>
      <c r="AD50" s="921"/>
      <c r="AE50" s="921"/>
      <c r="AF50" s="921"/>
      <c r="AG50" s="921"/>
    </row>
    <row r="51" spans="1:33" s="958" customFormat="1" ht="34.5" hidden="1" customHeight="1" x14ac:dyDescent="0.2">
      <c r="A51" s="918">
        <v>40</v>
      </c>
      <c r="B51" s="914" t="s">
        <v>1060</v>
      </c>
      <c r="C51" s="910" t="s">
        <v>1310</v>
      </c>
      <c r="D51" s="910"/>
      <c r="E51" s="914" t="s">
        <v>1060</v>
      </c>
      <c r="F51" s="910"/>
      <c r="G51" s="914"/>
      <c r="H51" s="914"/>
      <c r="I51" s="914"/>
      <c r="J51" s="914"/>
      <c r="K51" s="914"/>
      <c r="L51" s="915">
        <v>5</v>
      </c>
      <c r="M51" s="910">
        <v>2017</v>
      </c>
      <c r="N51" s="910" t="s">
        <v>81</v>
      </c>
      <c r="O51" s="919">
        <v>2250000</v>
      </c>
      <c r="P51" s="936"/>
      <c r="Q51" s="974">
        <f t="shared" si="0"/>
        <v>450000</v>
      </c>
      <c r="R51" s="935"/>
      <c r="S51" s="910"/>
      <c r="T51" s="911"/>
      <c r="U51" s="936" t="s">
        <v>972</v>
      </c>
      <c r="V51" s="959"/>
      <c r="W51" s="960"/>
      <c r="X51" s="960"/>
      <c r="Y51" s="957"/>
      <c r="Z51" s="921"/>
      <c r="AA51" s="921"/>
      <c r="AB51" s="921"/>
      <c r="AC51" s="921"/>
      <c r="AD51" s="921"/>
      <c r="AE51" s="921"/>
      <c r="AF51" s="921"/>
      <c r="AG51" s="921"/>
    </row>
    <row r="52" spans="1:33" s="958" customFormat="1" ht="34.5" hidden="1" customHeight="1" x14ac:dyDescent="0.2">
      <c r="A52" s="918">
        <v>41</v>
      </c>
      <c r="B52" s="914" t="s">
        <v>1061</v>
      </c>
      <c r="C52" s="910" t="s">
        <v>1301</v>
      </c>
      <c r="D52" s="910"/>
      <c r="E52" s="914" t="s">
        <v>1061</v>
      </c>
      <c r="F52" s="910"/>
      <c r="G52" s="914"/>
      <c r="H52" s="914"/>
      <c r="I52" s="914"/>
      <c r="J52" s="914"/>
      <c r="K52" s="914"/>
      <c r="L52" s="915">
        <v>4</v>
      </c>
      <c r="M52" s="910">
        <v>2017</v>
      </c>
      <c r="N52" s="910" t="s">
        <v>81</v>
      </c>
      <c r="O52" s="919">
        <v>784000</v>
      </c>
      <c r="P52" s="936"/>
      <c r="Q52" s="974">
        <f t="shared" si="0"/>
        <v>196000</v>
      </c>
      <c r="R52" s="935"/>
      <c r="S52" s="910"/>
      <c r="T52" s="911"/>
      <c r="U52" s="936" t="s">
        <v>972</v>
      </c>
      <c r="V52" s="959"/>
      <c r="W52" s="960"/>
      <c r="X52" s="960"/>
      <c r="Y52" s="957"/>
      <c r="Z52" s="921"/>
      <c r="AA52" s="921"/>
      <c r="AB52" s="921"/>
      <c r="AC52" s="921"/>
      <c r="AD52" s="921"/>
      <c r="AE52" s="921"/>
      <c r="AF52" s="921"/>
      <c r="AG52" s="921"/>
    </row>
    <row r="53" spans="1:33" s="958" customFormat="1" ht="34.5" hidden="1" customHeight="1" x14ac:dyDescent="0.2">
      <c r="A53" s="918">
        <v>42</v>
      </c>
      <c r="B53" s="914" t="s">
        <v>1062</v>
      </c>
      <c r="C53" s="910" t="s">
        <v>1329</v>
      </c>
      <c r="D53" s="910"/>
      <c r="E53" s="914" t="s">
        <v>1062</v>
      </c>
      <c r="F53" s="910"/>
      <c r="G53" s="914"/>
      <c r="H53" s="914"/>
      <c r="I53" s="914"/>
      <c r="J53" s="914"/>
      <c r="K53" s="914"/>
      <c r="L53" s="915">
        <v>5</v>
      </c>
      <c r="M53" s="910">
        <v>2017</v>
      </c>
      <c r="N53" s="910" t="s">
        <v>81</v>
      </c>
      <c r="O53" s="919">
        <v>640000</v>
      </c>
      <c r="P53" s="936"/>
      <c r="Q53" s="974">
        <f t="shared" si="0"/>
        <v>128000</v>
      </c>
      <c r="R53" s="935"/>
      <c r="S53" s="910"/>
      <c r="T53" s="911"/>
      <c r="U53" s="936" t="s">
        <v>972</v>
      </c>
      <c r="V53" s="959"/>
      <c r="W53" s="960"/>
      <c r="X53" s="960"/>
      <c r="Y53" s="957"/>
      <c r="Z53" s="921"/>
      <c r="AA53" s="921"/>
      <c r="AB53" s="921"/>
      <c r="AC53" s="921"/>
      <c r="AD53" s="921"/>
      <c r="AE53" s="921"/>
      <c r="AF53" s="921"/>
      <c r="AG53" s="921"/>
    </row>
    <row r="54" spans="1:33" s="958" customFormat="1" ht="34.5" hidden="1" customHeight="1" x14ac:dyDescent="0.2">
      <c r="A54" s="918">
        <v>44</v>
      </c>
      <c r="B54" s="914" t="s">
        <v>1064</v>
      </c>
      <c r="C54" s="910" t="s">
        <v>1310</v>
      </c>
      <c r="D54" s="910"/>
      <c r="E54" s="914" t="s">
        <v>1064</v>
      </c>
      <c r="F54" s="910"/>
      <c r="G54" s="914"/>
      <c r="H54" s="914"/>
      <c r="I54" s="914"/>
      <c r="J54" s="914"/>
      <c r="K54" s="914"/>
      <c r="L54" s="915">
        <v>5</v>
      </c>
      <c r="M54" s="910">
        <v>2017</v>
      </c>
      <c r="N54" s="910" t="s">
        <v>81</v>
      </c>
      <c r="O54" s="919">
        <v>725000</v>
      </c>
      <c r="P54" s="936"/>
      <c r="Q54" s="974">
        <f t="shared" si="0"/>
        <v>145000</v>
      </c>
      <c r="R54" s="935"/>
      <c r="S54" s="910"/>
      <c r="T54" s="911"/>
      <c r="U54" s="936" t="s">
        <v>972</v>
      </c>
      <c r="V54" s="959"/>
      <c r="W54" s="960"/>
      <c r="X54" s="960"/>
      <c r="Y54" s="957"/>
      <c r="Z54" s="921"/>
      <c r="AA54" s="921"/>
      <c r="AB54" s="921"/>
      <c r="AC54" s="921"/>
      <c r="AD54" s="921"/>
      <c r="AE54" s="921"/>
      <c r="AF54" s="921"/>
      <c r="AG54" s="921"/>
    </row>
    <row r="55" spans="1:33" s="958" customFormat="1" ht="34.5" hidden="1" customHeight="1" x14ac:dyDescent="0.2">
      <c r="A55" s="918">
        <v>45</v>
      </c>
      <c r="B55" s="914" t="s">
        <v>1065</v>
      </c>
      <c r="C55" s="910" t="s">
        <v>1310</v>
      </c>
      <c r="D55" s="910"/>
      <c r="E55" s="914" t="s">
        <v>1065</v>
      </c>
      <c r="F55" s="910"/>
      <c r="G55" s="914"/>
      <c r="H55" s="914"/>
      <c r="I55" s="914"/>
      <c r="J55" s="914"/>
      <c r="K55" s="914"/>
      <c r="L55" s="915">
        <v>5</v>
      </c>
      <c r="M55" s="910">
        <v>2017</v>
      </c>
      <c r="N55" s="910" t="s">
        <v>81</v>
      </c>
      <c r="O55" s="919">
        <v>750000</v>
      </c>
      <c r="P55" s="936"/>
      <c r="Q55" s="974">
        <f t="shared" si="0"/>
        <v>150000</v>
      </c>
      <c r="R55" s="935"/>
      <c r="S55" s="910"/>
      <c r="T55" s="911"/>
      <c r="U55" s="936" t="s">
        <v>972</v>
      </c>
      <c r="V55" s="959"/>
      <c r="W55" s="960"/>
      <c r="X55" s="960"/>
      <c r="Y55" s="957"/>
      <c r="Z55" s="921"/>
      <c r="AA55" s="921"/>
      <c r="AB55" s="921"/>
      <c r="AC55" s="921"/>
      <c r="AD55" s="921"/>
      <c r="AE55" s="921"/>
      <c r="AF55" s="921"/>
      <c r="AG55" s="921"/>
    </row>
    <row r="56" spans="1:33" s="958" customFormat="1" ht="34.5" hidden="1" customHeight="1" x14ac:dyDescent="0.2">
      <c r="A56" s="918">
        <v>46</v>
      </c>
      <c r="B56" s="914" t="s">
        <v>1066</v>
      </c>
      <c r="C56" s="910" t="s">
        <v>1310</v>
      </c>
      <c r="D56" s="910"/>
      <c r="E56" s="914" t="s">
        <v>1066</v>
      </c>
      <c r="F56" s="910"/>
      <c r="G56" s="914"/>
      <c r="H56" s="914"/>
      <c r="I56" s="914"/>
      <c r="J56" s="914"/>
      <c r="K56" s="914"/>
      <c r="L56" s="915">
        <v>5</v>
      </c>
      <c r="M56" s="910">
        <v>2017</v>
      </c>
      <c r="N56" s="910" t="s">
        <v>81</v>
      </c>
      <c r="O56" s="919">
        <v>810000</v>
      </c>
      <c r="P56" s="936"/>
      <c r="Q56" s="974">
        <f t="shared" si="0"/>
        <v>162000</v>
      </c>
      <c r="R56" s="935"/>
      <c r="S56" s="910"/>
      <c r="T56" s="911"/>
      <c r="U56" s="936" t="s">
        <v>972</v>
      </c>
      <c r="V56" s="959"/>
      <c r="W56" s="960"/>
      <c r="X56" s="960"/>
      <c r="Y56" s="957"/>
      <c r="Z56" s="921"/>
      <c r="AA56" s="921"/>
      <c r="AB56" s="921"/>
      <c r="AC56" s="921"/>
      <c r="AD56" s="921"/>
      <c r="AE56" s="921"/>
      <c r="AF56" s="921"/>
      <c r="AG56" s="921"/>
    </row>
    <row r="57" spans="1:33" s="958" customFormat="1" ht="34.5" hidden="1" customHeight="1" x14ac:dyDescent="0.2">
      <c r="A57" s="918">
        <v>47</v>
      </c>
      <c r="B57" s="914" t="s">
        <v>1067</v>
      </c>
      <c r="C57" s="910" t="s">
        <v>1301</v>
      </c>
      <c r="D57" s="910"/>
      <c r="E57" s="914" t="s">
        <v>1067</v>
      </c>
      <c r="F57" s="910"/>
      <c r="G57" s="914"/>
      <c r="H57" s="914"/>
      <c r="I57" s="914"/>
      <c r="J57" s="914"/>
      <c r="K57" s="914"/>
      <c r="L57" s="915">
        <v>5</v>
      </c>
      <c r="M57" s="910">
        <v>2017</v>
      </c>
      <c r="N57" s="910" t="s">
        <v>81</v>
      </c>
      <c r="O57" s="919">
        <v>2050000</v>
      </c>
      <c r="P57" s="936"/>
      <c r="Q57" s="974">
        <f t="shared" si="0"/>
        <v>410000</v>
      </c>
      <c r="R57" s="935"/>
      <c r="S57" s="910"/>
      <c r="T57" s="911"/>
      <c r="U57" s="936" t="s">
        <v>972</v>
      </c>
      <c r="V57" s="959"/>
      <c r="W57" s="960"/>
      <c r="X57" s="960"/>
      <c r="Y57" s="957"/>
      <c r="Z57" s="921"/>
      <c r="AA57" s="921"/>
      <c r="AB57" s="921"/>
      <c r="AC57" s="921"/>
      <c r="AD57" s="921"/>
      <c r="AE57" s="921"/>
      <c r="AF57" s="921"/>
      <c r="AG57" s="921"/>
    </row>
    <row r="58" spans="1:33" s="958" customFormat="1" ht="34.5" hidden="1" customHeight="1" x14ac:dyDescent="0.2">
      <c r="A58" s="918">
        <v>48</v>
      </c>
      <c r="B58" s="914" t="s">
        <v>1068</v>
      </c>
      <c r="C58" s="910" t="s">
        <v>1301</v>
      </c>
      <c r="D58" s="910"/>
      <c r="E58" s="914" t="s">
        <v>1068</v>
      </c>
      <c r="F58" s="910"/>
      <c r="G58" s="914"/>
      <c r="H58" s="914"/>
      <c r="I58" s="914"/>
      <c r="J58" s="914"/>
      <c r="K58" s="914"/>
      <c r="L58" s="915">
        <v>5</v>
      </c>
      <c r="M58" s="910">
        <v>2017</v>
      </c>
      <c r="N58" s="910" t="s">
        <v>81</v>
      </c>
      <c r="O58" s="919">
        <v>665000</v>
      </c>
      <c r="P58" s="936"/>
      <c r="Q58" s="974">
        <f t="shared" si="0"/>
        <v>133000</v>
      </c>
      <c r="R58" s="935"/>
      <c r="S58" s="910"/>
      <c r="T58" s="911"/>
      <c r="U58" s="936" t="s">
        <v>972</v>
      </c>
      <c r="V58" s="959"/>
      <c r="W58" s="960"/>
      <c r="X58" s="960"/>
      <c r="Y58" s="957"/>
      <c r="Z58" s="921"/>
      <c r="AA58" s="921"/>
      <c r="AB58" s="921"/>
      <c r="AC58" s="921"/>
      <c r="AD58" s="921"/>
      <c r="AE58" s="921"/>
      <c r="AF58" s="921"/>
      <c r="AG58" s="921"/>
    </row>
    <row r="59" spans="1:33" s="958" customFormat="1" ht="34.5" hidden="1" customHeight="1" x14ac:dyDescent="0.2">
      <c r="A59" s="918">
        <v>49</v>
      </c>
      <c r="B59" s="914" t="s">
        <v>1069</v>
      </c>
      <c r="C59" s="910" t="s">
        <v>1301</v>
      </c>
      <c r="D59" s="910"/>
      <c r="E59" s="914" t="s">
        <v>1069</v>
      </c>
      <c r="F59" s="910"/>
      <c r="G59" s="914"/>
      <c r="H59" s="914"/>
      <c r="I59" s="914"/>
      <c r="J59" s="914"/>
      <c r="K59" s="914"/>
      <c r="L59" s="915">
        <v>5</v>
      </c>
      <c r="M59" s="910">
        <v>2017</v>
      </c>
      <c r="N59" s="910" t="s">
        <v>81</v>
      </c>
      <c r="O59" s="919">
        <v>640000</v>
      </c>
      <c r="P59" s="936"/>
      <c r="Q59" s="974">
        <f t="shared" si="0"/>
        <v>128000</v>
      </c>
      <c r="R59" s="935"/>
      <c r="S59" s="910"/>
      <c r="T59" s="911"/>
      <c r="U59" s="936" t="s">
        <v>972</v>
      </c>
      <c r="V59" s="959"/>
      <c r="W59" s="960"/>
      <c r="X59" s="960"/>
      <c r="Y59" s="957"/>
      <c r="Z59" s="921"/>
      <c r="AA59" s="921"/>
      <c r="AB59" s="921"/>
      <c r="AC59" s="921"/>
      <c r="AD59" s="921"/>
      <c r="AE59" s="921"/>
      <c r="AF59" s="921"/>
      <c r="AG59" s="921"/>
    </row>
    <row r="60" spans="1:33" s="958" customFormat="1" ht="34.5" hidden="1" customHeight="1" x14ac:dyDescent="0.2">
      <c r="A60" s="918">
        <v>50</v>
      </c>
      <c r="B60" s="914" t="s">
        <v>1070</v>
      </c>
      <c r="C60" s="910" t="s">
        <v>1299</v>
      </c>
      <c r="D60" s="910"/>
      <c r="E60" s="914" t="s">
        <v>1070</v>
      </c>
      <c r="F60" s="910"/>
      <c r="G60" s="914"/>
      <c r="H60" s="914"/>
      <c r="I60" s="914"/>
      <c r="J60" s="914"/>
      <c r="K60" s="914"/>
      <c r="L60" s="915">
        <v>5</v>
      </c>
      <c r="M60" s="910">
        <v>2017</v>
      </c>
      <c r="N60" s="910" t="s">
        <v>81</v>
      </c>
      <c r="O60" s="919">
        <v>540000</v>
      </c>
      <c r="P60" s="936"/>
      <c r="Q60" s="974">
        <f t="shared" si="0"/>
        <v>108000</v>
      </c>
      <c r="R60" s="935"/>
      <c r="S60" s="910"/>
      <c r="T60" s="911"/>
      <c r="U60" s="936" t="s">
        <v>972</v>
      </c>
      <c r="V60" s="959"/>
      <c r="W60" s="960"/>
      <c r="X60" s="960"/>
      <c r="Y60" s="957"/>
      <c r="Z60" s="921"/>
      <c r="AA60" s="921"/>
      <c r="AB60" s="921"/>
      <c r="AC60" s="921"/>
      <c r="AD60" s="921"/>
      <c r="AE60" s="921"/>
      <c r="AF60" s="921"/>
      <c r="AG60" s="921"/>
    </row>
    <row r="61" spans="1:33" s="958" customFormat="1" ht="34.5" hidden="1" customHeight="1" x14ac:dyDescent="0.2">
      <c r="A61" s="918">
        <v>51</v>
      </c>
      <c r="B61" s="914" t="s">
        <v>1071</v>
      </c>
      <c r="C61" s="910" t="s">
        <v>1301</v>
      </c>
      <c r="D61" s="910"/>
      <c r="E61" s="914" t="s">
        <v>1071</v>
      </c>
      <c r="F61" s="910"/>
      <c r="G61" s="914"/>
      <c r="H61" s="914"/>
      <c r="I61" s="914"/>
      <c r="J61" s="914"/>
      <c r="K61" s="914"/>
      <c r="L61" s="915">
        <v>5</v>
      </c>
      <c r="M61" s="910">
        <v>2017</v>
      </c>
      <c r="N61" s="910" t="s">
        <v>81</v>
      </c>
      <c r="O61" s="919">
        <v>1125000</v>
      </c>
      <c r="P61" s="936"/>
      <c r="Q61" s="974">
        <f t="shared" si="0"/>
        <v>225000</v>
      </c>
      <c r="R61" s="935"/>
      <c r="S61" s="910"/>
      <c r="T61" s="911"/>
      <c r="U61" s="936" t="s">
        <v>972</v>
      </c>
      <c r="V61" s="959"/>
      <c r="W61" s="960"/>
      <c r="X61" s="960"/>
      <c r="Y61" s="957"/>
      <c r="Z61" s="921"/>
      <c r="AA61" s="921"/>
      <c r="AB61" s="921"/>
      <c r="AC61" s="921"/>
      <c r="AD61" s="921"/>
      <c r="AE61" s="921"/>
      <c r="AF61" s="921"/>
      <c r="AG61" s="921"/>
    </row>
    <row r="62" spans="1:33" s="958" customFormat="1" ht="34.5" hidden="1" customHeight="1" x14ac:dyDescent="0.2">
      <c r="A62" s="918">
        <v>52</v>
      </c>
      <c r="B62" s="914" t="s">
        <v>1072</v>
      </c>
      <c r="C62" s="910" t="s">
        <v>1329</v>
      </c>
      <c r="D62" s="910"/>
      <c r="E62" s="914" t="s">
        <v>1072</v>
      </c>
      <c r="F62" s="910"/>
      <c r="G62" s="914"/>
      <c r="H62" s="914"/>
      <c r="I62" s="914"/>
      <c r="J62" s="914"/>
      <c r="K62" s="914"/>
      <c r="L62" s="915">
        <v>5</v>
      </c>
      <c r="M62" s="910">
        <v>2017</v>
      </c>
      <c r="N62" s="910" t="s">
        <v>81</v>
      </c>
      <c r="O62" s="919">
        <v>750000</v>
      </c>
      <c r="P62" s="936"/>
      <c r="Q62" s="974">
        <f t="shared" si="0"/>
        <v>150000</v>
      </c>
      <c r="R62" s="935"/>
      <c r="S62" s="910"/>
      <c r="T62" s="911"/>
      <c r="U62" s="936" t="s">
        <v>972</v>
      </c>
      <c r="V62" s="959"/>
      <c r="W62" s="960"/>
      <c r="X62" s="960"/>
      <c r="Y62" s="957"/>
      <c r="Z62" s="921"/>
      <c r="AA62" s="921"/>
      <c r="AB62" s="921"/>
      <c r="AC62" s="921"/>
      <c r="AD62" s="921"/>
      <c r="AE62" s="921"/>
      <c r="AF62" s="921"/>
      <c r="AG62" s="921"/>
    </row>
    <row r="63" spans="1:33" s="958" customFormat="1" ht="34.5" hidden="1" customHeight="1" x14ac:dyDescent="0.2">
      <c r="A63" s="918">
        <v>53</v>
      </c>
      <c r="B63" s="914" t="s">
        <v>1073</v>
      </c>
      <c r="C63" s="910" t="s">
        <v>1329</v>
      </c>
      <c r="D63" s="910"/>
      <c r="E63" s="914" t="s">
        <v>1073</v>
      </c>
      <c r="F63" s="910"/>
      <c r="G63" s="914"/>
      <c r="H63" s="914"/>
      <c r="I63" s="914"/>
      <c r="J63" s="914"/>
      <c r="K63" s="914"/>
      <c r="L63" s="915">
        <v>5</v>
      </c>
      <c r="M63" s="910">
        <v>2017</v>
      </c>
      <c r="N63" s="910" t="s">
        <v>81</v>
      </c>
      <c r="O63" s="919">
        <v>540000</v>
      </c>
      <c r="P63" s="936"/>
      <c r="Q63" s="974">
        <f t="shared" si="0"/>
        <v>108000</v>
      </c>
      <c r="R63" s="935"/>
      <c r="S63" s="910"/>
      <c r="T63" s="911"/>
      <c r="U63" s="936" t="s">
        <v>972</v>
      </c>
      <c r="V63" s="959"/>
      <c r="W63" s="960"/>
      <c r="X63" s="960"/>
      <c r="Y63" s="957"/>
      <c r="Z63" s="921"/>
      <c r="AA63" s="921"/>
      <c r="AB63" s="921"/>
      <c r="AC63" s="921"/>
      <c r="AD63" s="921"/>
      <c r="AE63" s="921"/>
      <c r="AF63" s="921"/>
      <c r="AG63" s="921"/>
    </row>
    <row r="64" spans="1:33" s="958" customFormat="1" ht="34.5" hidden="1" customHeight="1" x14ac:dyDescent="0.2">
      <c r="A64" s="918">
        <v>54</v>
      </c>
      <c r="B64" s="914" t="s">
        <v>1074</v>
      </c>
      <c r="C64" s="910" t="s">
        <v>1312</v>
      </c>
      <c r="D64" s="910"/>
      <c r="E64" s="914" t="s">
        <v>1074</v>
      </c>
      <c r="F64" s="910"/>
      <c r="G64" s="914"/>
      <c r="H64" s="914"/>
      <c r="I64" s="914"/>
      <c r="J64" s="914"/>
      <c r="K64" s="914"/>
      <c r="L64" s="915">
        <v>5</v>
      </c>
      <c r="M64" s="910">
        <v>2017</v>
      </c>
      <c r="N64" s="910" t="s">
        <v>81</v>
      </c>
      <c r="O64" s="919">
        <v>785000</v>
      </c>
      <c r="P64" s="936"/>
      <c r="Q64" s="974">
        <f t="shared" si="0"/>
        <v>157000</v>
      </c>
      <c r="R64" s="935"/>
      <c r="S64" s="910"/>
      <c r="T64" s="911"/>
      <c r="U64" s="936" t="s">
        <v>972</v>
      </c>
      <c r="V64" s="959"/>
      <c r="W64" s="960"/>
      <c r="X64" s="960"/>
      <c r="Y64" s="957"/>
      <c r="Z64" s="921"/>
      <c r="AA64" s="921"/>
      <c r="AB64" s="921"/>
      <c r="AC64" s="921"/>
      <c r="AD64" s="921"/>
      <c r="AE64" s="921"/>
      <c r="AF64" s="921"/>
      <c r="AG64" s="921"/>
    </row>
    <row r="65" spans="1:33" s="958" customFormat="1" ht="34.5" hidden="1" customHeight="1" x14ac:dyDescent="0.2">
      <c r="A65" s="918">
        <v>55</v>
      </c>
      <c r="B65" s="914" t="s">
        <v>1075</v>
      </c>
      <c r="C65" s="910" t="s">
        <v>1329</v>
      </c>
      <c r="D65" s="910"/>
      <c r="E65" s="914" t="s">
        <v>1075</v>
      </c>
      <c r="F65" s="910"/>
      <c r="G65" s="914"/>
      <c r="H65" s="914"/>
      <c r="I65" s="914"/>
      <c r="J65" s="914"/>
      <c r="K65" s="914"/>
      <c r="L65" s="915">
        <v>5</v>
      </c>
      <c r="M65" s="910">
        <v>2017</v>
      </c>
      <c r="N65" s="910" t="s">
        <v>81</v>
      </c>
      <c r="O65" s="919">
        <v>610000</v>
      </c>
      <c r="P65" s="936"/>
      <c r="Q65" s="974">
        <f t="shared" si="0"/>
        <v>122000</v>
      </c>
      <c r="R65" s="935"/>
      <c r="S65" s="910"/>
      <c r="T65" s="911"/>
      <c r="U65" s="936" t="s">
        <v>972</v>
      </c>
      <c r="V65" s="959"/>
      <c r="W65" s="960"/>
      <c r="X65" s="960"/>
      <c r="Y65" s="957"/>
      <c r="Z65" s="921"/>
      <c r="AA65" s="921"/>
      <c r="AB65" s="921"/>
      <c r="AC65" s="921"/>
      <c r="AD65" s="921"/>
      <c r="AE65" s="921"/>
      <c r="AF65" s="921"/>
      <c r="AG65" s="921"/>
    </row>
    <row r="66" spans="1:33" s="958" customFormat="1" ht="34.5" hidden="1" customHeight="1" x14ac:dyDescent="0.2">
      <c r="A66" s="918">
        <v>56</v>
      </c>
      <c r="B66" s="914" t="s">
        <v>1076</v>
      </c>
      <c r="C66" s="910" t="s">
        <v>1301</v>
      </c>
      <c r="D66" s="910"/>
      <c r="E66" s="914" t="s">
        <v>1076</v>
      </c>
      <c r="F66" s="910"/>
      <c r="G66" s="914"/>
      <c r="H66" s="914"/>
      <c r="I66" s="914"/>
      <c r="J66" s="914"/>
      <c r="K66" s="914"/>
      <c r="L66" s="915">
        <v>4</v>
      </c>
      <c r="M66" s="910">
        <v>2017</v>
      </c>
      <c r="N66" s="910" t="s">
        <v>81</v>
      </c>
      <c r="O66" s="919">
        <v>760000</v>
      </c>
      <c r="P66" s="936"/>
      <c r="Q66" s="974">
        <f t="shared" si="0"/>
        <v>190000</v>
      </c>
      <c r="R66" s="935"/>
      <c r="S66" s="910"/>
      <c r="T66" s="911"/>
      <c r="U66" s="936" t="s">
        <v>972</v>
      </c>
      <c r="V66" s="959"/>
      <c r="W66" s="960"/>
      <c r="X66" s="960"/>
      <c r="Y66" s="957"/>
      <c r="Z66" s="921"/>
      <c r="AA66" s="921"/>
      <c r="AB66" s="921"/>
      <c r="AC66" s="921"/>
      <c r="AD66" s="921"/>
      <c r="AE66" s="921"/>
      <c r="AF66" s="921"/>
      <c r="AG66" s="921"/>
    </row>
    <row r="67" spans="1:33" s="958" customFormat="1" ht="34.5" hidden="1" customHeight="1" x14ac:dyDescent="0.2">
      <c r="A67" s="918">
        <v>57</v>
      </c>
      <c r="B67" s="914" t="s">
        <v>1077</v>
      </c>
      <c r="C67" s="910" t="s">
        <v>1310</v>
      </c>
      <c r="D67" s="910"/>
      <c r="E67" s="914" t="s">
        <v>1077</v>
      </c>
      <c r="F67" s="910"/>
      <c r="G67" s="914"/>
      <c r="H67" s="914"/>
      <c r="I67" s="914"/>
      <c r="J67" s="914"/>
      <c r="K67" s="914"/>
      <c r="L67" s="915">
        <v>5</v>
      </c>
      <c r="M67" s="910">
        <v>2017</v>
      </c>
      <c r="N67" s="910" t="s">
        <v>81</v>
      </c>
      <c r="O67" s="919">
        <v>725000</v>
      </c>
      <c r="P67" s="936"/>
      <c r="Q67" s="974">
        <f t="shared" si="0"/>
        <v>145000</v>
      </c>
      <c r="R67" s="935"/>
      <c r="S67" s="910"/>
      <c r="T67" s="911"/>
      <c r="U67" s="936" t="s">
        <v>972</v>
      </c>
      <c r="V67" s="959"/>
      <c r="W67" s="960"/>
      <c r="X67" s="960"/>
      <c r="Y67" s="957"/>
      <c r="Z67" s="921"/>
      <c r="AA67" s="921"/>
      <c r="AB67" s="921"/>
      <c r="AC67" s="921"/>
      <c r="AD67" s="921"/>
      <c r="AE67" s="921"/>
      <c r="AF67" s="921"/>
      <c r="AG67" s="921"/>
    </row>
    <row r="68" spans="1:33" s="958" customFormat="1" ht="34.5" hidden="1" customHeight="1" x14ac:dyDescent="0.2">
      <c r="A68" s="918">
        <v>58</v>
      </c>
      <c r="B68" s="914" t="s">
        <v>1078</v>
      </c>
      <c r="C68" s="910" t="s">
        <v>1303</v>
      </c>
      <c r="D68" s="910"/>
      <c r="E68" s="914" t="s">
        <v>1078</v>
      </c>
      <c r="F68" s="910"/>
      <c r="G68" s="914"/>
      <c r="H68" s="914"/>
      <c r="I68" s="914"/>
      <c r="J68" s="914"/>
      <c r="K68" s="914"/>
      <c r="L68" s="915">
        <v>5</v>
      </c>
      <c r="M68" s="910">
        <v>2017</v>
      </c>
      <c r="N68" s="910" t="s">
        <v>81</v>
      </c>
      <c r="O68" s="919">
        <v>725000</v>
      </c>
      <c r="P68" s="936"/>
      <c r="Q68" s="974">
        <f t="shared" si="0"/>
        <v>145000</v>
      </c>
      <c r="R68" s="935"/>
      <c r="S68" s="910"/>
      <c r="T68" s="911"/>
      <c r="U68" s="936" t="s">
        <v>972</v>
      </c>
      <c r="V68" s="959"/>
      <c r="W68" s="960"/>
      <c r="X68" s="960"/>
      <c r="Y68" s="957"/>
      <c r="Z68" s="921"/>
      <c r="AA68" s="921"/>
      <c r="AB68" s="921"/>
      <c r="AC68" s="921"/>
      <c r="AD68" s="921"/>
      <c r="AE68" s="921"/>
      <c r="AF68" s="921"/>
      <c r="AG68" s="921"/>
    </row>
    <row r="69" spans="1:33" s="958" customFormat="1" ht="34.5" hidden="1" customHeight="1" x14ac:dyDescent="0.2">
      <c r="A69" s="918">
        <v>59</v>
      </c>
      <c r="B69" s="914" t="s">
        <v>1079</v>
      </c>
      <c r="C69" s="910" t="s">
        <v>1329</v>
      </c>
      <c r="D69" s="910"/>
      <c r="E69" s="914" t="s">
        <v>1079</v>
      </c>
      <c r="F69" s="910"/>
      <c r="G69" s="914"/>
      <c r="H69" s="914"/>
      <c r="I69" s="914"/>
      <c r="J69" s="914"/>
      <c r="K69" s="914"/>
      <c r="L69" s="915">
        <v>5</v>
      </c>
      <c r="M69" s="910">
        <v>2017</v>
      </c>
      <c r="N69" s="910" t="s">
        <v>81</v>
      </c>
      <c r="O69" s="919">
        <v>575000</v>
      </c>
      <c r="P69" s="936"/>
      <c r="Q69" s="974">
        <f t="shared" si="0"/>
        <v>115000</v>
      </c>
      <c r="R69" s="935"/>
      <c r="S69" s="910"/>
      <c r="T69" s="911"/>
      <c r="U69" s="936" t="s">
        <v>972</v>
      </c>
      <c r="V69" s="959"/>
      <c r="W69" s="960"/>
      <c r="X69" s="960"/>
      <c r="Y69" s="957"/>
      <c r="Z69" s="921"/>
      <c r="AA69" s="921"/>
      <c r="AB69" s="921"/>
      <c r="AC69" s="921"/>
      <c r="AD69" s="921"/>
      <c r="AE69" s="921"/>
      <c r="AF69" s="921"/>
      <c r="AG69" s="921"/>
    </row>
    <row r="70" spans="1:33" s="958" customFormat="1" ht="34.5" hidden="1" customHeight="1" x14ac:dyDescent="0.2">
      <c r="A70" s="918">
        <v>60</v>
      </c>
      <c r="B70" s="914" t="s">
        <v>1080</v>
      </c>
      <c r="C70" s="910" t="s">
        <v>1301</v>
      </c>
      <c r="D70" s="910"/>
      <c r="E70" s="914" t="s">
        <v>1080</v>
      </c>
      <c r="F70" s="910"/>
      <c r="G70" s="914"/>
      <c r="H70" s="914"/>
      <c r="I70" s="914"/>
      <c r="J70" s="914"/>
      <c r="K70" s="914"/>
      <c r="L70" s="915">
        <v>1</v>
      </c>
      <c r="M70" s="910">
        <v>2017</v>
      </c>
      <c r="N70" s="910" t="s">
        <v>81</v>
      </c>
      <c r="O70" s="919">
        <v>1174000</v>
      </c>
      <c r="P70" s="936"/>
      <c r="Q70" s="974">
        <f t="shared" si="0"/>
        <v>1174000</v>
      </c>
      <c r="R70" s="935"/>
      <c r="S70" s="910"/>
      <c r="T70" s="911"/>
      <c r="U70" s="936" t="s">
        <v>972</v>
      </c>
      <c r="V70" s="959"/>
      <c r="W70" s="960"/>
      <c r="X70" s="960"/>
      <c r="Y70" s="957"/>
      <c r="Z70" s="921"/>
      <c r="AA70" s="921"/>
      <c r="AB70" s="921"/>
      <c r="AC70" s="921"/>
      <c r="AD70" s="921"/>
      <c r="AE70" s="921"/>
      <c r="AF70" s="921"/>
      <c r="AG70" s="921"/>
    </row>
    <row r="71" spans="1:33" s="958" customFormat="1" ht="34.5" hidden="1" customHeight="1" x14ac:dyDescent="0.2">
      <c r="A71" s="918">
        <v>61</v>
      </c>
      <c r="B71" s="914" t="s">
        <v>1081</v>
      </c>
      <c r="C71" s="910" t="s">
        <v>1303</v>
      </c>
      <c r="D71" s="910"/>
      <c r="E71" s="914" t="s">
        <v>1081</v>
      </c>
      <c r="F71" s="910"/>
      <c r="G71" s="914"/>
      <c r="H71" s="914"/>
      <c r="I71" s="914"/>
      <c r="J71" s="914"/>
      <c r="K71" s="914"/>
      <c r="L71" s="915">
        <v>5</v>
      </c>
      <c r="M71" s="910">
        <v>2017</v>
      </c>
      <c r="N71" s="910" t="s">
        <v>81</v>
      </c>
      <c r="O71" s="919">
        <v>1115000</v>
      </c>
      <c r="P71" s="936"/>
      <c r="Q71" s="974">
        <f t="shared" si="0"/>
        <v>223000</v>
      </c>
      <c r="R71" s="935"/>
      <c r="S71" s="910"/>
      <c r="T71" s="911"/>
      <c r="U71" s="936" t="s">
        <v>972</v>
      </c>
      <c r="V71" s="959"/>
      <c r="W71" s="960"/>
      <c r="X71" s="960"/>
      <c r="Y71" s="957"/>
      <c r="Z71" s="921"/>
      <c r="AA71" s="921"/>
      <c r="AB71" s="921"/>
      <c r="AC71" s="921"/>
      <c r="AD71" s="921"/>
      <c r="AE71" s="921"/>
      <c r="AF71" s="921"/>
      <c r="AG71" s="921"/>
    </row>
    <row r="72" spans="1:33" s="958" customFormat="1" ht="34.5" hidden="1" customHeight="1" x14ac:dyDescent="0.2">
      <c r="A72" s="918">
        <v>62</v>
      </c>
      <c r="B72" s="914" t="s">
        <v>1082</v>
      </c>
      <c r="C72" s="910" t="s">
        <v>1314</v>
      </c>
      <c r="D72" s="910"/>
      <c r="E72" s="914" t="s">
        <v>1082</v>
      </c>
      <c r="F72" s="910"/>
      <c r="G72" s="914"/>
      <c r="H72" s="914"/>
      <c r="I72" s="914"/>
      <c r="J72" s="914"/>
      <c r="K72" s="914"/>
      <c r="L72" s="915">
        <v>5</v>
      </c>
      <c r="M72" s="910">
        <v>2017</v>
      </c>
      <c r="N72" s="910" t="s">
        <v>81</v>
      </c>
      <c r="O72" s="919">
        <v>1950000</v>
      </c>
      <c r="P72" s="936"/>
      <c r="Q72" s="974">
        <f t="shared" si="0"/>
        <v>390000</v>
      </c>
      <c r="R72" s="935"/>
      <c r="S72" s="910"/>
      <c r="T72" s="911"/>
      <c r="U72" s="936" t="s">
        <v>972</v>
      </c>
      <c r="V72" s="959"/>
      <c r="W72" s="960"/>
      <c r="X72" s="960"/>
      <c r="Y72" s="957"/>
      <c r="Z72" s="921"/>
      <c r="AA72" s="921"/>
      <c r="AB72" s="921"/>
      <c r="AC72" s="921"/>
      <c r="AD72" s="921"/>
      <c r="AE72" s="921"/>
      <c r="AF72" s="921"/>
      <c r="AG72" s="921"/>
    </row>
    <row r="73" spans="1:33" s="958" customFormat="1" ht="34.5" hidden="1" customHeight="1" x14ac:dyDescent="0.2">
      <c r="A73" s="918">
        <v>63</v>
      </c>
      <c r="B73" s="914" t="s">
        <v>1083</v>
      </c>
      <c r="C73" s="910" t="s">
        <v>1303</v>
      </c>
      <c r="D73" s="910"/>
      <c r="E73" s="914" t="s">
        <v>1083</v>
      </c>
      <c r="F73" s="910"/>
      <c r="G73" s="914"/>
      <c r="H73" s="914"/>
      <c r="I73" s="914"/>
      <c r="J73" s="914"/>
      <c r="K73" s="914"/>
      <c r="L73" s="915">
        <v>5</v>
      </c>
      <c r="M73" s="910">
        <v>2017</v>
      </c>
      <c r="N73" s="910" t="s">
        <v>81</v>
      </c>
      <c r="O73" s="919">
        <v>640000</v>
      </c>
      <c r="P73" s="936"/>
      <c r="Q73" s="974">
        <f t="shared" si="0"/>
        <v>128000</v>
      </c>
      <c r="R73" s="935"/>
      <c r="S73" s="910"/>
      <c r="T73" s="911"/>
      <c r="U73" s="936" t="s">
        <v>972</v>
      </c>
      <c r="V73" s="959"/>
      <c r="W73" s="960"/>
      <c r="X73" s="960"/>
      <c r="Y73" s="957"/>
      <c r="Z73" s="921"/>
      <c r="AA73" s="921"/>
      <c r="AB73" s="921"/>
      <c r="AC73" s="921"/>
      <c r="AD73" s="921"/>
      <c r="AE73" s="921"/>
      <c r="AF73" s="921"/>
      <c r="AG73" s="921"/>
    </row>
    <row r="74" spans="1:33" s="958" customFormat="1" ht="34.5" hidden="1" customHeight="1" x14ac:dyDescent="0.2">
      <c r="A74" s="918">
        <v>64</v>
      </c>
      <c r="B74" s="914" t="s">
        <v>1084</v>
      </c>
      <c r="C74" s="910" t="s">
        <v>1309</v>
      </c>
      <c r="D74" s="910"/>
      <c r="E74" s="914" t="s">
        <v>1084</v>
      </c>
      <c r="F74" s="910"/>
      <c r="G74" s="914"/>
      <c r="H74" s="914"/>
      <c r="I74" s="914"/>
      <c r="J74" s="914"/>
      <c r="K74" s="914"/>
      <c r="L74" s="915">
        <v>5</v>
      </c>
      <c r="M74" s="910">
        <v>2017</v>
      </c>
      <c r="N74" s="910" t="s">
        <v>81</v>
      </c>
      <c r="O74" s="919">
        <v>700000</v>
      </c>
      <c r="P74" s="936"/>
      <c r="Q74" s="974">
        <f t="shared" si="0"/>
        <v>140000</v>
      </c>
      <c r="R74" s="935"/>
      <c r="S74" s="910"/>
      <c r="T74" s="911"/>
      <c r="U74" s="936" t="s">
        <v>972</v>
      </c>
      <c r="V74" s="959"/>
      <c r="W74" s="960"/>
      <c r="X74" s="960"/>
      <c r="Y74" s="957"/>
      <c r="Z74" s="921"/>
      <c r="AA74" s="921"/>
      <c r="AB74" s="921"/>
      <c r="AC74" s="921"/>
      <c r="AD74" s="921"/>
      <c r="AE74" s="921"/>
      <c r="AF74" s="921"/>
      <c r="AG74" s="921"/>
    </row>
    <row r="75" spans="1:33" s="958" customFormat="1" ht="34.5" hidden="1" customHeight="1" x14ac:dyDescent="0.2">
      <c r="A75" s="918">
        <v>65</v>
      </c>
      <c r="B75" s="914" t="s">
        <v>1085</v>
      </c>
      <c r="C75" s="910" t="s">
        <v>1329</v>
      </c>
      <c r="D75" s="910"/>
      <c r="E75" s="914" t="s">
        <v>1085</v>
      </c>
      <c r="F75" s="910"/>
      <c r="G75" s="914"/>
      <c r="H75" s="914"/>
      <c r="I75" s="914"/>
      <c r="J75" s="914"/>
      <c r="K75" s="914"/>
      <c r="L75" s="915">
        <v>5</v>
      </c>
      <c r="M75" s="910">
        <v>2017</v>
      </c>
      <c r="N75" s="910" t="s">
        <v>81</v>
      </c>
      <c r="O75" s="919">
        <v>640000</v>
      </c>
      <c r="P75" s="936"/>
      <c r="Q75" s="974">
        <f t="shared" si="0"/>
        <v>128000</v>
      </c>
      <c r="R75" s="935"/>
      <c r="S75" s="910"/>
      <c r="T75" s="911"/>
      <c r="U75" s="936" t="s">
        <v>972</v>
      </c>
      <c r="V75" s="959"/>
      <c r="W75" s="960"/>
      <c r="X75" s="960"/>
      <c r="Y75" s="957"/>
      <c r="Z75" s="921"/>
      <c r="AA75" s="921"/>
      <c r="AB75" s="921"/>
      <c r="AC75" s="921"/>
      <c r="AD75" s="921"/>
      <c r="AE75" s="921"/>
      <c r="AF75" s="921"/>
      <c r="AG75" s="921"/>
    </row>
    <row r="76" spans="1:33" s="958" customFormat="1" ht="34.5" hidden="1" customHeight="1" x14ac:dyDescent="0.2">
      <c r="A76" s="918">
        <v>66</v>
      </c>
      <c r="B76" s="914" t="s">
        <v>1086</v>
      </c>
      <c r="C76" s="910" t="s">
        <v>1329</v>
      </c>
      <c r="D76" s="910"/>
      <c r="E76" s="914" t="s">
        <v>1086</v>
      </c>
      <c r="F76" s="910"/>
      <c r="G76" s="914"/>
      <c r="H76" s="914"/>
      <c r="I76" s="914"/>
      <c r="J76" s="914"/>
      <c r="K76" s="914"/>
      <c r="L76" s="915">
        <v>5</v>
      </c>
      <c r="M76" s="910">
        <v>2017</v>
      </c>
      <c r="N76" s="910" t="s">
        <v>81</v>
      </c>
      <c r="O76" s="919">
        <v>985000</v>
      </c>
      <c r="P76" s="936"/>
      <c r="Q76" s="974">
        <f t="shared" si="0"/>
        <v>197000</v>
      </c>
      <c r="R76" s="935"/>
      <c r="S76" s="910"/>
      <c r="T76" s="911"/>
      <c r="U76" s="936" t="s">
        <v>972</v>
      </c>
      <c r="V76" s="959"/>
      <c r="W76" s="960"/>
      <c r="X76" s="960"/>
      <c r="Y76" s="957"/>
      <c r="Z76" s="921"/>
      <c r="AA76" s="921"/>
      <c r="AB76" s="921"/>
      <c r="AC76" s="921"/>
      <c r="AD76" s="921"/>
      <c r="AE76" s="921"/>
      <c r="AF76" s="921"/>
      <c r="AG76" s="921"/>
    </row>
    <row r="77" spans="1:33" s="958" customFormat="1" ht="34.5" hidden="1" customHeight="1" x14ac:dyDescent="0.2">
      <c r="A77" s="918">
        <v>67</v>
      </c>
      <c r="B77" s="914" t="s">
        <v>1087</v>
      </c>
      <c r="C77" s="910" t="s">
        <v>1329</v>
      </c>
      <c r="D77" s="910"/>
      <c r="E77" s="914" t="s">
        <v>1087</v>
      </c>
      <c r="F77" s="910"/>
      <c r="G77" s="914"/>
      <c r="H77" s="914"/>
      <c r="I77" s="914"/>
      <c r="J77" s="914"/>
      <c r="K77" s="914"/>
      <c r="L77" s="915">
        <v>5</v>
      </c>
      <c r="M77" s="910">
        <v>2017</v>
      </c>
      <c r="N77" s="910" t="s">
        <v>81</v>
      </c>
      <c r="O77" s="919">
        <v>725000</v>
      </c>
      <c r="P77" s="936"/>
      <c r="Q77" s="974">
        <f t="shared" si="0"/>
        <v>145000</v>
      </c>
      <c r="R77" s="935"/>
      <c r="S77" s="910"/>
      <c r="T77" s="911"/>
      <c r="U77" s="936" t="s">
        <v>972</v>
      </c>
      <c r="V77" s="959"/>
      <c r="W77" s="960"/>
      <c r="X77" s="960"/>
      <c r="Y77" s="957"/>
      <c r="Z77" s="921"/>
      <c r="AA77" s="921"/>
      <c r="AB77" s="921"/>
      <c r="AC77" s="921"/>
      <c r="AD77" s="921"/>
      <c r="AE77" s="921"/>
      <c r="AF77" s="921"/>
      <c r="AG77" s="921"/>
    </row>
    <row r="78" spans="1:33" s="958" customFormat="1" ht="34.5" hidden="1" customHeight="1" x14ac:dyDescent="0.2">
      <c r="A78" s="918">
        <v>68</v>
      </c>
      <c r="B78" s="914" t="s">
        <v>1088</v>
      </c>
      <c r="C78" s="910" t="s">
        <v>1329</v>
      </c>
      <c r="D78" s="910"/>
      <c r="E78" s="914" t="s">
        <v>1088</v>
      </c>
      <c r="F78" s="910"/>
      <c r="G78" s="914"/>
      <c r="H78" s="914"/>
      <c r="I78" s="914"/>
      <c r="J78" s="914"/>
      <c r="K78" s="914"/>
      <c r="L78" s="915">
        <v>5</v>
      </c>
      <c r="M78" s="910">
        <v>2017</v>
      </c>
      <c r="N78" s="910" t="s">
        <v>81</v>
      </c>
      <c r="O78" s="919">
        <v>610000</v>
      </c>
      <c r="P78" s="936"/>
      <c r="Q78" s="974">
        <f t="shared" ref="Q78:Q141" si="1">O78/L78</f>
        <v>122000</v>
      </c>
      <c r="R78" s="935"/>
      <c r="S78" s="910"/>
      <c r="T78" s="911"/>
      <c r="U78" s="936" t="s">
        <v>972</v>
      </c>
      <c r="V78" s="959"/>
      <c r="W78" s="960"/>
      <c r="X78" s="960"/>
      <c r="Y78" s="957"/>
      <c r="Z78" s="921"/>
      <c r="AA78" s="921"/>
      <c r="AB78" s="921"/>
      <c r="AC78" s="921"/>
      <c r="AD78" s="921"/>
      <c r="AE78" s="921"/>
      <c r="AF78" s="921"/>
      <c r="AG78" s="921"/>
    </row>
    <row r="79" spans="1:33" s="958" customFormat="1" ht="34.5" hidden="1" customHeight="1" x14ac:dyDescent="0.2">
      <c r="A79" s="918">
        <v>69</v>
      </c>
      <c r="B79" s="914" t="s">
        <v>1089</v>
      </c>
      <c r="C79" s="910" t="s">
        <v>1329</v>
      </c>
      <c r="D79" s="910"/>
      <c r="E79" s="914" t="s">
        <v>1089</v>
      </c>
      <c r="F79" s="910"/>
      <c r="G79" s="914"/>
      <c r="H79" s="914"/>
      <c r="I79" s="914"/>
      <c r="J79" s="914"/>
      <c r="K79" s="914"/>
      <c r="L79" s="915">
        <v>5</v>
      </c>
      <c r="M79" s="910">
        <v>2017</v>
      </c>
      <c r="N79" s="910" t="s">
        <v>81</v>
      </c>
      <c r="O79" s="919">
        <v>515000</v>
      </c>
      <c r="P79" s="936"/>
      <c r="Q79" s="974">
        <f t="shared" si="1"/>
        <v>103000</v>
      </c>
      <c r="R79" s="935"/>
      <c r="S79" s="910"/>
      <c r="T79" s="911"/>
      <c r="U79" s="936" t="s">
        <v>972</v>
      </c>
      <c r="V79" s="959"/>
      <c r="W79" s="960"/>
      <c r="X79" s="960"/>
      <c r="Y79" s="957"/>
      <c r="Z79" s="921"/>
      <c r="AA79" s="921"/>
      <c r="AB79" s="921"/>
      <c r="AC79" s="921"/>
      <c r="AD79" s="921"/>
      <c r="AE79" s="921"/>
      <c r="AF79" s="921"/>
      <c r="AG79" s="921"/>
    </row>
    <row r="80" spans="1:33" s="958" customFormat="1" ht="34.5" hidden="1" customHeight="1" x14ac:dyDescent="0.2">
      <c r="A80" s="918">
        <v>70</v>
      </c>
      <c r="B80" s="914" t="s">
        <v>1090</v>
      </c>
      <c r="C80" s="910" t="s">
        <v>1303</v>
      </c>
      <c r="D80" s="910"/>
      <c r="E80" s="914" t="s">
        <v>1090</v>
      </c>
      <c r="F80" s="910"/>
      <c r="G80" s="914"/>
      <c r="H80" s="914"/>
      <c r="I80" s="914"/>
      <c r="J80" s="914"/>
      <c r="K80" s="914"/>
      <c r="L80" s="915">
        <v>5</v>
      </c>
      <c r="M80" s="910">
        <v>2017</v>
      </c>
      <c r="N80" s="910" t="s">
        <v>81</v>
      </c>
      <c r="O80" s="919">
        <v>515000</v>
      </c>
      <c r="P80" s="936"/>
      <c r="Q80" s="974">
        <f t="shared" si="1"/>
        <v>103000</v>
      </c>
      <c r="R80" s="935"/>
      <c r="S80" s="910"/>
      <c r="T80" s="911"/>
      <c r="U80" s="936" t="s">
        <v>972</v>
      </c>
      <c r="V80" s="959"/>
      <c r="W80" s="960"/>
      <c r="X80" s="960"/>
      <c r="Y80" s="957"/>
      <c r="Z80" s="921"/>
      <c r="AA80" s="921"/>
      <c r="AB80" s="921"/>
      <c r="AC80" s="921"/>
      <c r="AD80" s="921"/>
      <c r="AE80" s="921"/>
      <c r="AF80" s="921"/>
      <c r="AG80" s="921"/>
    </row>
    <row r="81" spans="1:33" s="958" customFormat="1" ht="34.5" hidden="1" customHeight="1" x14ac:dyDescent="0.2">
      <c r="A81" s="918">
        <v>71</v>
      </c>
      <c r="B81" s="914" t="s">
        <v>1091</v>
      </c>
      <c r="C81" s="910" t="s">
        <v>1303</v>
      </c>
      <c r="D81" s="910"/>
      <c r="E81" s="914" t="s">
        <v>1091</v>
      </c>
      <c r="F81" s="910"/>
      <c r="G81" s="914"/>
      <c r="H81" s="914"/>
      <c r="I81" s="914"/>
      <c r="J81" s="914"/>
      <c r="K81" s="914"/>
      <c r="L81" s="915">
        <v>5</v>
      </c>
      <c r="M81" s="910">
        <v>2017</v>
      </c>
      <c r="N81" s="910" t="s">
        <v>81</v>
      </c>
      <c r="O81" s="919">
        <v>515000</v>
      </c>
      <c r="P81" s="936"/>
      <c r="Q81" s="974">
        <f t="shared" si="1"/>
        <v>103000</v>
      </c>
      <c r="R81" s="935"/>
      <c r="S81" s="910"/>
      <c r="T81" s="911"/>
      <c r="U81" s="936" t="s">
        <v>972</v>
      </c>
      <c r="V81" s="959"/>
      <c r="W81" s="960"/>
      <c r="X81" s="960"/>
      <c r="Y81" s="957"/>
      <c r="Z81" s="921"/>
      <c r="AA81" s="921"/>
      <c r="AB81" s="921"/>
      <c r="AC81" s="921"/>
      <c r="AD81" s="921"/>
      <c r="AE81" s="921"/>
      <c r="AF81" s="921"/>
      <c r="AG81" s="921"/>
    </row>
    <row r="82" spans="1:33" s="958" customFormat="1" ht="34.5" hidden="1" customHeight="1" x14ac:dyDescent="0.2">
      <c r="A82" s="918">
        <v>72</v>
      </c>
      <c r="B82" s="914" t="s">
        <v>1092</v>
      </c>
      <c r="C82" s="910" t="s">
        <v>1303</v>
      </c>
      <c r="D82" s="910"/>
      <c r="E82" s="914" t="s">
        <v>1092</v>
      </c>
      <c r="F82" s="910"/>
      <c r="G82" s="914"/>
      <c r="H82" s="914"/>
      <c r="I82" s="914"/>
      <c r="J82" s="914"/>
      <c r="K82" s="914"/>
      <c r="L82" s="915">
        <v>5</v>
      </c>
      <c r="M82" s="910">
        <v>2017</v>
      </c>
      <c r="N82" s="910" t="s">
        <v>81</v>
      </c>
      <c r="O82" s="919">
        <v>1780000</v>
      </c>
      <c r="P82" s="936"/>
      <c r="Q82" s="974">
        <f t="shared" si="1"/>
        <v>356000</v>
      </c>
      <c r="R82" s="935"/>
      <c r="S82" s="910"/>
      <c r="T82" s="911"/>
      <c r="U82" s="936" t="s">
        <v>972</v>
      </c>
      <c r="V82" s="959"/>
      <c r="W82" s="960"/>
      <c r="X82" s="960"/>
      <c r="Y82" s="957"/>
      <c r="Z82" s="921"/>
      <c r="AA82" s="921"/>
      <c r="AB82" s="921"/>
      <c r="AC82" s="921"/>
      <c r="AD82" s="921"/>
      <c r="AE82" s="921"/>
      <c r="AF82" s="921"/>
      <c r="AG82" s="921"/>
    </row>
    <row r="83" spans="1:33" s="958" customFormat="1" ht="34.5" hidden="1" customHeight="1" x14ac:dyDescent="0.2">
      <c r="A83" s="918">
        <v>73</v>
      </c>
      <c r="B83" s="914" t="s">
        <v>1093</v>
      </c>
      <c r="C83" s="910" t="s">
        <v>1303</v>
      </c>
      <c r="D83" s="910"/>
      <c r="E83" s="914" t="s">
        <v>1093</v>
      </c>
      <c r="F83" s="910"/>
      <c r="G83" s="914"/>
      <c r="H83" s="914"/>
      <c r="I83" s="914"/>
      <c r="J83" s="914"/>
      <c r="K83" s="914"/>
      <c r="L83" s="915">
        <v>5</v>
      </c>
      <c r="M83" s="910">
        <v>2017</v>
      </c>
      <c r="N83" s="910" t="s">
        <v>81</v>
      </c>
      <c r="O83" s="919">
        <v>1225000</v>
      </c>
      <c r="P83" s="936"/>
      <c r="Q83" s="974">
        <f t="shared" si="1"/>
        <v>245000</v>
      </c>
      <c r="R83" s="935"/>
      <c r="S83" s="910"/>
      <c r="T83" s="911"/>
      <c r="U83" s="936" t="s">
        <v>972</v>
      </c>
      <c r="V83" s="959"/>
      <c r="W83" s="960"/>
      <c r="X83" s="960"/>
      <c r="Y83" s="957"/>
      <c r="Z83" s="921"/>
      <c r="AA83" s="921"/>
      <c r="AB83" s="921"/>
      <c r="AC83" s="921"/>
      <c r="AD83" s="921"/>
      <c r="AE83" s="921"/>
      <c r="AF83" s="921"/>
      <c r="AG83" s="921"/>
    </row>
    <row r="84" spans="1:33" s="958" customFormat="1" ht="34.5" hidden="1" customHeight="1" x14ac:dyDescent="0.2">
      <c r="A84" s="918">
        <v>74</v>
      </c>
      <c r="B84" s="914" t="s">
        <v>1094</v>
      </c>
      <c r="C84" s="910" t="s">
        <v>1304</v>
      </c>
      <c r="D84" s="910"/>
      <c r="E84" s="914" t="s">
        <v>1094</v>
      </c>
      <c r="F84" s="910"/>
      <c r="G84" s="914"/>
      <c r="H84" s="914"/>
      <c r="I84" s="914"/>
      <c r="J84" s="914"/>
      <c r="K84" s="914"/>
      <c r="L84" s="915">
        <v>5</v>
      </c>
      <c r="M84" s="910">
        <v>2017</v>
      </c>
      <c r="N84" s="910" t="s">
        <v>81</v>
      </c>
      <c r="O84" s="919">
        <v>1250000</v>
      </c>
      <c r="P84" s="936"/>
      <c r="Q84" s="974">
        <f t="shared" si="1"/>
        <v>250000</v>
      </c>
      <c r="R84" s="935"/>
      <c r="S84" s="910"/>
      <c r="T84" s="911"/>
      <c r="U84" s="936" t="s">
        <v>972</v>
      </c>
      <c r="V84" s="959"/>
      <c r="W84" s="960"/>
      <c r="X84" s="960"/>
      <c r="Y84" s="957"/>
      <c r="Z84" s="921"/>
      <c r="AA84" s="921"/>
      <c r="AB84" s="921"/>
      <c r="AC84" s="921"/>
      <c r="AD84" s="921"/>
      <c r="AE84" s="921"/>
      <c r="AF84" s="921"/>
      <c r="AG84" s="921"/>
    </row>
    <row r="85" spans="1:33" s="958" customFormat="1" ht="34.5" hidden="1" customHeight="1" x14ac:dyDescent="0.2">
      <c r="A85" s="918">
        <v>75</v>
      </c>
      <c r="B85" s="914" t="s">
        <v>1095</v>
      </c>
      <c r="C85" s="910" t="s">
        <v>1304</v>
      </c>
      <c r="D85" s="910"/>
      <c r="E85" s="914" t="s">
        <v>1095</v>
      </c>
      <c r="F85" s="910"/>
      <c r="G85" s="914"/>
      <c r="H85" s="914"/>
      <c r="I85" s="914"/>
      <c r="J85" s="914"/>
      <c r="K85" s="914"/>
      <c r="L85" s="915">
        <v>5</v>
      </c>
      <c r="M85" s="910">
        <v>2017</v>
      </c>
      <c r="N85" s="910" t="s">
        <v>81</v>
      </c>
      <c r="O85" s="919">
        <v>1050000</v>
      </c>
      <c r="P85" s="936"/>
      <c r="Q85" s="974">
        <f t="shared" si="1"/>
        <v>210000</v>
      </c>
      <c r="R85" s="935"/>
      <c r="S85" s="910"/>
      <c r="T85" s="911"/>
      <c r="U85" s="936" t="s">
        <v>972</v>
      </c>
      <c r="V85" s="959"/>
      <c r="W85" s="960"/>
      <c r="X85" s="960"/>
      <c r="Y85" s="957"/>
      <c r="Z85" s="921"/>
      <c r="AA85" s="921"/>
      <c r="AB85" s="921"/>
      <c r="AC85" s="921"/>
      <c r="AD85" s="921"/>
      <c r="AE85" s="921"/>
      <c r="AF85" s="921"/>
      <c r="AG85" s="921"/>
    </row>
    <row r="86" spans="1:33" s="958" customFormat="1" ht="34.5" hidden="1" customHeight="1" x14ac:dyDescent="0.2">
      <c r="A86" s="918">
        <v>76</v>
      </c>
      <c r="B86" s="914" t="s">
        <v>1096</v>
      </c>
      <c r="C86" s="910" t="s">
        <v>1309</v>
      </c>
      <c r="D86" s="910"/>
      <c r="E86" s="914" t="s">
        <v>1096</v>
      </c>
      <c r="F86" s="910"/>
      <c r="G86" s="914"/>
      <c r="H86" s="914"/>
      <c r="I86" s="914"/>
      <c r="J86" s="914"/>
      <c r="K86" s="914"/>
      <c r="L86" s="915">
        <v>5</v>
      </c>
      <c r="M86" s="910">
        <v>2017</v>
      </c>
      <c r="N86" s="910" t="s">
        <v>81</v>
      </c>
      <c r="O86" s="919">
        <v>565000</v>
      </c>
      <c r="P86" s="936"/>
      <c r="Q86" s="974">
        <f t="shared" si="1"/>
        <v>113000</v>
      </c>
      <c r="R86" s="935"/>
      <c r="S86" s="910"/>
      <c r="T86" s="911"/>
      <c r="U86" s="936" t="s">
        <v>972</v>
      </c>
      <c r="V86" s="959"/>
      <c r="W86" s="960"/>
      <c r="X86" s="960"/>
      <c r="Y86" s="957"/>
      <c r="Z86" s="921"/>
      <c r="AA86" s="921"/>
      <c r="AB86" s="921"/>
      <c r="AC86" s="921"/>
      <c r="AD86" s="921"/>
      <c r="AE86" s="921"/>
      <c r="AF86" s="921"/>
      <c r="AG86" s="921"/>
    </row>
    <row r="87" spans="1:33" s="958" customFormat="1" ht="34.5" hidden="1" customHeight="1" x14ac:dyDescent="0.2">
      <c r="A87" s="918">
        <v>77</v>
      </c>
      <c r="B87" s="914" t="s">
        <v>1097</v>
      </c>
      <c r="C87" s="910" t="s">
        <v>1329</v>
      </c>
      <c r="D87" s="910"/>
      <c r="E87" s="914" t="s">
        <v>1097</v>
      </c>
      <c r="F87" s="910"/>
      <c r="G87" s="914"/>
      <c r="H87" s="914"/>
      <c r="I87" s="914"/>
      <c r="J87" s="914"/>
      <c r="K87" s="914"/>
      <c r="L87" s="915">
        <v>5</v>
      </c>
      <c r="M87" s="910">
        <v>2017</v>
      </c>
      <c r="N87" s="910" t="s">
        <v>81</v>
      </c>
      <c r="O87" s="919">
        <v>700000</v>
      </c>
      <c r="P87" s="936"/>
      <c r="Q87" s="974">
        <f t="shared" si="1"/>
        <v>140000</v>
      </c>
      <c r="R87" s="935"/>
      <c r="S87" s="910"/>
      <c r="T87" s="911"/>
      <c r="U87" s="936" t="s">
        <v>972</v>
      </c>
      <c r="V87" s="959"/>
      <c r="W87" s="960"/>
      <c r="X87" s="960"/>
      <c r="Y87" s="957"/>
      <c r="Z87" s="921"/>
      <c r="AA87" s="921"/>
      <c r="AB87" s="921"/>
      <c r="AC87" s="921"/>
      <c r="AD87" s="921"/>
      <c r="AE87" s="921"/>
      <c r="AF87" s="921"/>
      <c r="AG87" s="921"/>
    </row>
    <row r="88" spans="1:33" s="958" customFormat="1" ht="34.5" hidden="1" customHeight="1" x14ac:dyDescent="0.2">
      <c r="A88" s="918">
        <v>78</v>
      </c>
      <c r="B88" s="914" t="s">
        <v>1098</v>
      </c>
      <c r="C88" s="910" t="s">
        <v>1315</v>
      </c>
      <c r="D88" s="910"/>
      <c r="E88" s="914" t="s">
        <v>1098</v>
      </c>
      <c r="F88" s="910"/>
      <c r="G88" s="914"/>
      <c r="H88" s="914"/>
      <c r="I88" s="914"/>
      <c r="J88" s="914"/>
      <c r="K88" s="914"/>
      <c r="L88" s="915">
        <v>5</v>
      </c>
      <c r="M88" s="910">
        <v>2017</v>
      </c>
      <c r="N88" s="910" t="s">
        <v>81</v>
      </c>
      <c r="O88" s="919">
        <v>510000</v>
      </c>
      <c r="P88" s="936"/>
      <c r="Q88" s="974">
        <f t="shared" si="1"/>
        <v>102000</v>
      </c>
      <c r="R88" s="935"/>
      <c r="S88" s="910"/>
      <c r="T88" s="911"/>
      <c r="U88" s="936" t="s">
        <v>972</v>
      </c>
      <c r="V88" s="959"/>
      <c r="W88" s="960"/>
      <c r="X88" s="960"/>
      <c r="Y88" s="957"/>
      <c r="Z88" s="921"/>
      <c r="AA88" s="921"/>
      <c r="AB88" s="921"/>
      <c r="AC88" s="921"/>
      <c r="AD88" s="921"/>
      <c r="AE88" s="921"/>
      <c r="AF88" s="921"/>
      <c r="AG88" s="921"/>
    </row>
    <row r="89" spans="1:33" s="958" customFormat="1" ht="34.5" hidden="1" customHeight="1" x14ac:dyDescent="0.2">
      <c r="A89" s="918">
        <v>79</v>
      </c>
      <c r="B89" s="914" t="s">
        <v>1099</v>
      </c>
      <c r="C89" s="910" t="s">
        <v>1306</v>
      </c>
      <c r="D89" s="910"/>
      <c r="E89" s="914" t="s">
        <v>1099</v>
      </c>
      <c r="F89" s="910"/>
      <c r="G89" s="914"/>
      <c r="H89" s="914"/>
      <c r="I89" s="914"/>
      <c r="J89" s="914"/>
      <c r="K89" s="914"/>
      <c r="L89" s="915">
        <v>5</v>
      </c>
      <c r="M89" s="910">
        <v>2017</v>
      </c>
      <c r="N89" s="910" t="s">
        <v>81</v>
      </c>
      <c r="O89" s="919">
        <v>1100000</v>
      </c>
      <c r="P89" s="936"/>
      <c r="Q89" s="974">
        <f t="shared" si="1"/>
        <v>220000</v>
      </c>
      <c r="R89" s="935"/>
      <c r="S89" s="910"/>
      <c r="T89" s="911"/>
      <c r="U89" s="936" t="s">
        <v>972</v>
      </c>
      <c r="V89" s="959"/>
      <c r="W89" s="960"/>
      <c r="X89" s="960"/>
      <c r="Y89" s="957"/>
      <c r="Z89" s="921"/>
      <c r="AA89" s="921"/>
      <c r="AB89" s="921"/>
      <c r="AC89" s="921"/>
      <c r="AD89" s="921"/>
      <c r="AE89" s="921"/>
      <c r="AF89" s="921"/>
      <c r="AG89" s="921"/>
    </row>
    <row r="90" spans="1:33" s="958" customFormat="1" ht="34.5" hidden="1" customHeight="1" x14ac:dyDescent="0.2">
      <c r="A90" s="918">
        <v>80</v>
      </c>
      <c r="B90" s="914" t="s">
        <v>1100</v>
      </c>
      <c r="C90" s="910" t="s">
        <v>1329</v>
      </c>
      <c r="D90" s="910"/>
      <c r="E90" s="914" t="s">
        <v>1100</v>
      </c>
      <c r="F90" s="910"/>
      <c r="G90" s="914"/>
      <c r="H90" s="914"/>
      <c r="I90" s="914"/>
      <c r="J90" s="914"/>
      <c r="K90" s="914"/>
      <c r="L90" s="915">
        <v>5</v>
      </c>
      <c r="M90" s="910">
        <v>2017</v>
      </c>
      <c r="N90" s="910" t="s">
        <v>81</v>
      </c>
      <c r="O90" s="919">
        <v>700000</v>
      </c>
      <c r="P90" s="936"/>
      <c r="Q90" s="974">
        <f t="shared" si="1"/>
        <v>140000</v>
      </c>
      <c r="R90" s="935"/>
      <c r="S90" s="910"/>
      <c r="T90" s="911"/>
      <c r="U90" s="936" t="s">
        <v>972</v>
      </c>
      <c r="V90" s="959"/>
      <c r="W90" s="960"/>
      <c r="X90" s="960"/>
      <c r="Y90" s="957"/>
      <c r="Z90" s="921"/>
      <c r="AA90" s="921"/>
      <c r="AB90" s="921"/>
      <c r="AC90" s="921"/>
      <c r="AD90" s="921"/>
      <c r="AE90" s="921"/>
      <c r="AF90" s="921"/>
      <c r="AG90" s="921"/>
    </row>
    <row r="91" spans="1:33" s="958" customFormat="1" ht="34.5" hidden="1" customHeight="1" x14ac:dyDescent="0.2">
      <c r="A91" s="918">
        <v>81</v>
      </c>
      <c r="B91" s="914" t="s">
        <v>1101</v>
      </c>
      <c r="C91" s="910" t="s">
        <v>1329</v>
      </c>
      <c r="D91" s="910"/>
      <c r="E91" s="914" t="s">
        <v>1101</v>
      </c>
      <c r="F91" s="910"/>
      <c r="G91" s="914"/>
      <c r="H91" s="914"/>
      <c r="I91" s="914"/>
      <c r="J91" s="914"/>
      <c r="K91" s="914"/>
      <c r="L91" s="915">
        <v>5</v>
      </c>
      <c r="M91" s="910">
        <v>2017</v>
      </c>
      <c r="N91" s="910" t="s">
        <v>81</v>
      </c>
      <c r="O91" s="919">
        <v>700000</v>
      </c>
      <c r="P91" s="936"/>
      <c r="Q91" s="974">
        <f t="shared" si="1"/>
        <v>140000</v>
      </c>
      <c r="R91" s="935"/>
      <c r="S91" s="910"/>
      <c r="T91" s="911"/>
      <c r="U91" s="936" t="s">
        <v>972</v>
      </c>
      <c r="V91" s="959"/>
      <c r="W91" s="960"/>
      <c r="X91" s="960"/>
      <c r="Y91" s="957"/>
      <c r="Z91" s="921"/>
      <c r="AA91" s="921"/>
      <c r="AB91" s="921"/>
      <c r="AC91" s="921"/>
      <c r="AD91" s="921"/>
      <c r="AE91" s="921"/>
      <c r="AF91" s="921"/>
      <c r="AG91" s="921"/>
    </row>
    <row r="92" spans="1:33" s="958" customFormat="1" ht="42.75" hidden="1" customHeight="1" x14ac:dyDescent="0.2">
      <c r="A92" s="918">
        <v>82</v>
      </c>
      <c r="B92" s="914" t="s">
        <v>1102</v>
      </c>
      <c r="C92" s="910" t="s">
        <v>1301</v>
      </c>
      <c r="D92" s="910"/>
      <c r="E92" s="914" t="s">
        <v>1102</v>
      </c>
      <c r="F92" s="910"/>
      <c r="G92" s="914"/>
      <c r="H92" s="914"/>
      <c r="I92" s="914"/>
      <c r="J92" s="914"/>
      <c r="K92" s="914"/>
      <c r="L92" s="915">
        <v>5</v>
      </c>
      <c r="M92" s="910">
        <v>2017</v>
      </c>
      <c r="N92" s="910" t="s">
        <v>81</v>
      </c>
      <c r="O92" s="919">
        <v>1300000</v>
      </c>
      <c r="P92" s="936"/>
      <c r="Q92" s="974">
        <f t="shared" si="1"/>
        <v>260000</v>
      </c>
      <c r="R92" s="935"/>
      <c r="S92" s="910"/>
      <c r="T92" s="911"/>
      <c r="U92" s="936" t="s">
        <v>972</v>
      </c>
      <c r="V92" s="959"/>
      <c r="W92" s="960"/>
      <c r="X92" s="960"/>
      <c r="Y92" s="957"/>
      <c r="Z92" s="921"/>
      <c r="AA92" s="921"/>
      <c r="AB92" s="921"/>
      <c r="AC92" s="921"/>
      <c r="AD92" s="921"/>
      <c r="AE92" s="921"/>
      <c r="AF92" s="921"/>
      <c r="AG92" s="921"/>
    </row>
    <row r="93" spans="1:33" s="958" customFormat="1" ht="34.5" hidden="1" customHeight="1" x14ac:dyDescent="0.2">
      <c r="A93" s="918">
        <v>83</v>
      </c>
      <c r="B93" s="914" t="s">
        <v>1103</v>
      </c>
      <c r="C93" s="910" t="s">
        <v>1329</v>
      </c>
      <c r="D93" s="910"/>
      <c r="E93" s="914" t="s">
        <v>1103</v>
      </c>
      <c r="F93" s="910"/>
      <c r="G93" s="914"/>
      <c r="H93" s="914"/>
      <c r="I93" s="914"/>
      <c r="J93" s="914"/>
      <c r="K93" s="914"/>
      <c r="L93" s="915">
        <v>5</v>
      </c>
      <c r="M93" s="910">
        <v>2017</v>
      </c>
      <c r="N93" s="910" t="s">
        <v>81</v>
      </c>
      <c r="O93" s="919">
        <v>985000</v>
      </c>
      <c r="P93" s="936"/>
      <c r="Q93" s="974">
        <f t="shared" si="1"/>
        <v>197000</v>
      </c>
      <c r="R93" s="935"/>
      <c r="S93" s="910"/>
      <c r="T93" s="911"/>
      <c r="U93" s="936" t="s">
        <v>972</v>
      </c>
      <c r="V93" s="959"/>
      <c r="W93" s="960"/>
      <c r="X93" s="960"/>
      <c r="Y93" s="957"/>
      <c r="Z93" s="921"/>
      <c r="AA93" s="921"/>
      <c r="AB93" s="921"/>
      <c r="AC93" s="921"/>
      <c r="AD93" s="921"/>
      <c r="AE93" s="921"/>
      <c r="AF93" s="921"/>
      <c r="AG93" s="921"/>
    </row>
    <row r="94" spans="1:33" s="958" customFormat="1" ht="34.5" hidden="1" customHeight="1" x14ac:dyDescent="0.2">
      <c r="A94" s="918">
        <v>84</v>
      </c>
      <c r="B94" s="914" t="s">
        <v>1104</v>
      </c>
      <c r="C94" s="910" t="s">
        <v>1329</v>
      </c>
      <c r="D94" s="910"/>
      <c r="E94" s="914" t="s">
        <v>1104</v>
      </c>
      <c r="F94" s="910"/>
      <c r="G94" s="914"/>
      <c r="H94" s="914"/>
      <c r="I94" s="914"/>
      <c r="J94" s="914"/>
      <c r="K94" s="914"/>
      <c r="L94" s="915">
        <v>5</v>
      </c>
      <c r="M94" s="910">
        <v>2017</v>
      </c>
      <c r="N94" s="910" t="s">
        <v>81</v>
      </c>
      <c r="O94" s="919">
        <v>1015000</v>
      </c>
      <c r="P94" s="936"/>
      <c r="Q94" s="974">
        <f t="shared" si="1"/>
        <v>203000</v>
      </c>
      <c r="R94" s="935"/>
      <c r="S94" s="910"/>
      <c r="T94" s="911"/>
      <c r="U94" s="936" t="s">
        <v>972</v>
      </c>
      <c r="V94" s="959"/>
      <c r="W94" s="960"/>
      <c r="X94" s="960"/>
      <c r="Y94" s="957"/>
      <c r="Z94" s="921"/>
      <c r="AA94" s="921"/>
      <c r="AB94" s="921"/>
      <c r="AC94" s="921"/>
      <c r="AD94" s="921"/>
      <c r="AE94" s="921"/>
      <c r="AF94" s="921"/>
      <c r="AG94" s="921"/>
    </row>
    <row r="95" spans="1:33" s="958" customFormat="1" ht="34.5" hidden="1" customHeight="1" x14ac:dyDescent="0.2">
      <c r="A95" s="918">
        <v>85</v>
      </c>
      <c r="B95" s="914" t="s">
        <v>1105</v>
      </c>
      <c r="C95" s="910" t="s">
        <v>1309</v>
      </c>
      <c r="D95" s="910"/>
      <c r="E95" s="914" t="s">
        <v>1105</v>
      </c>
      <c r="F95" s="910"/>
      <c r="G95" s="914"/>
      <c r="H95" s="914"/>
      <c r="I95" s="914"/>
      <c r="J95" s="914"/>
      <c r="K95" s="914"/>
      <c r="L95" s="915">
        <v>5</v>
      </c>
      <c r="M95" s="910">
        <v>2017</v>
      </c>
      <c r="N95" s="910" t="s">
        <v>81</v>
      </c>
      <c r="O95" s="919">
        <v>2550000</v>
      </c>
      <c r="P95" s="936"/>
      <c r="Q95" s="974">
        <f t="shared" si="1"/>
        <v>510000</v>
      </c>
      <c r="R95" s="935"/>
      <c r="S95" s="910"/>
      <c r="T95" s="911"/>
      <c r="U95" s="936" t="s">
        <v>972</v>
      </c>
      <c r="V95" s="959"/>
      <c r="W95" s="960"/>
      <c r="X95" s="960"/>
      <c r="Y95" s="957"/>
      <c r="Z95" s="921"/>
      <c r="AA95" s="921"/>
      <c r="AB95" s="921"/>
      <c r="AC95" s="921"/>
      <c r="AD95" s="921"/>
      <c r="AE95" s="921"/>
      <c r="AF95" s="921"/>
      <c r="AG95" s="921"/>
    </row>
    <row r="96" spans="1:33" s="958" customFormat="1" ht="34.5" hidden="1" customHeight="1" x14ac:dyDescent="0.2">
      <c r="A96" s="918">
        <v>86</v>
      </c>
      <c r="B96" s="914" t="s">
        <v>1106</v>
      </c>
      <c r="C96" s="910" t="s">
        <v>1310</v>
      </c>
      <c r="D96" s="910"/>
      <c r="E96" s="914" t="s">
        <v>1106</v>
      </c>
      <c r="F96" s="910"/>
      <c r="G96" s="914"/>
      <c r="H96" s="914"/>
      <c r="I96" s="914"/>
      <c r="J96" s="914"/>
      <c r="K96" s="914"/>
      <c r="L96" s="915">
        <v>1</v>
      </c>
      <c r="M96" s="910">
        <v>2017</v>
      </c>
      <c r="N96" s="910" t="s">
        <v>81</v>
      </c>
      <c r="O96" s="919">
        <v>2100000</v>
      </c>
      <c r="P96" s="936"/>
      <c r="Q96" s="974">
        <f t="shared" si="1"/>
        <v>2100000</v>
      </c>
      <c r="R96" s="935"/>
      <c r="S96" s="910"/>
      <c r="T96" s="911"/>
      <c r="U96" s="936" t="s">
        <v>972</v>
      </c>
      <c r="V96" s="959"/>
      <c r="W96" s="960"/>
      <c r="X96" s="960"/>
      <c r="Y96" s="957"/>
      <c r="Z96" s="921"/>
      <c r="AA96" s="921"/>
      <c r="AB96" s="921"/>
      <c r="AC96" s="921"/>
      <c r="AD96" s="921"/>
      <c r="AE96" s="921"/>
      <c r="AF96" s="921"/>
      <c r="AG96" s="921"/>
    </row>
    <row r="97" spans="1:33" s="958" customFormat="1" ht="34.5" hidden="1" customHeight="1" x14ac:dyDescent="0.2">
      <c r="A97" s="918">
        <v>87</v>
      </c>
      <c r="B97" s="914" t="s">
        <v>1107</v>
      </c>
      <c r="C97" s="976" t="s">
        <v>1305</v>
      </c>
      <c r="D97" s="976"/>
      <c r="E97" s="914" t="s">
        <v>1107</v>
      </c>
      <c r="F97" s="910"/>
      <c r="G97" s="914"/>
      <c r="H97" s="914"/>
      <c r="I97" s="914"/>
      <c r="J97" s="914"/>
      <c r="K97" s="914"/>
      <c r="L97" s="915">
        <v>5</v>
      </c>
      <c r="M97" s="910">
        <v>2017</v>
      </c>
      <c r="N97" s="910" t="s">
        <v>81</v>
      </c>
      <c r="O97" s="919">
        <v>1100000</v>
      </c>
      <c r="P97" s="936"/>
      <c r="Q97" s="974">
        <f t="shared" si="1"/>
        <v>220000</v>
      </c>
      <c r="R97" s="935"/>
      <c r="S97" s="910"/>
      <c r="T97" s="911"/>
      <c r="U97" s="936" t="s">
        <v>972</v>
      </c>
      <c r="V97" s="959"/>
      <c r="W97" s="960"/>
      <c r="X97" s="960"/>
      <c r="Y97" s="957"/>
      <c r="Z97" s="921"/>
      <c r="AA97" s="921"/>
      <c r="AB97" s="921"/>
      <c r="AC97" s="921"/>
      <c r="AD97" s="921"/>
      <c r="AE97" s="921"/>
      <c r="AF97" s="921"/>
      <c r="AG97" s="921"/>
    </row>
    <row r="98" spans="1:33" s="958" customFormat="1" ht="34.5" hidden="1" customHeight="1" x14ac:dyDescent="0.2">
      <c r="A98" s="918">
        <v>88</v>
      </c>
      <c r="B98" s="914" t="s">
        <v>1108</v>
      </c>
      <c r="C98" s="910" t="s">
        <v>1329</v>
      </c>
      <c r="D98" s="910"/>
      <c r="E98" s="914" t="s">
        <v>1108</v>
      </c>
      <c r="F98" s="910"/>
      <c r="G98" s="914"/>
      <c r="H98" s="914"/>
      <c r="I98" s="914"/>
      <c r="J98" s="914"/>
      <c r="K98" s="914"/>
      <c r="L98" s="915">
        <v>5</v>
      </c>
      <c r="M98" s="910">
        <v>2017</v>
      </c>
      <c r="N98" s="910" t="s">
        <v>81</v>
      </c>
      <c r="O98" s="919">
        <v>2725000</v>
      </c>
      <c r="P98" s="936"/>
      <c r="Q98" s="974">
        <f t="shared" si="1"/>
        <v>545000</v>
      </c>
      <c r="R98" s="935"/>
      <c r="S98" s="910"/>
      <c r="T98" s="911"/>
      <c r="U98" s="936" t="s">
        <v>972</v>
      </c>
      <c r="V98" s="959"/>
      <c r="W98" s="960"/>
      <c r="X98" s="960"/>
      <c r="Y98" s="957"/>
      <c r="Z98" s="921"/>
      <c r="AA98" s="921"/>
      <c r="AB98" s="921"/>
      <c r="AC98" s="921"/>
      <c r="AD98" s="921"/>
      <c r="AE98" s="921"/>
      <c r="AF98" s="921"/>
      <c r="AG98" s="921"/>
    </row>
    <row r="99" spans="1:33" s="958" customFormat="1" ht="34.5" hidden="1" customHeight="1" x14ac:dyDescent="0.2">
      <c r="A99" s="918">
        <v>89</v>
      </c>
      <c r="B99" s="914" t="s">
        <v>1109</v>
      </c>
      <c r="C99" s="910" t="s">
        <v>1301</v>
      </c>
      <c r="D99" s="910"/>
      <c r="E99" s="914" t="s">
        <v>1109</v>
      </c>
      <c r="F99" s="910"/>
      <c r="G99" s="914"/>
      <c r="H99" s="914"/>
      <c r="I99" s="914"/>
      <c r="J99" s="914"/>
      <c r="K99" s="914"/>
      <c r="L99" s="915">
        <v>5</v>
      </c>
      <c r="M99" s="910">
        <v>2017</v>
      </c>
      <c r="N99" s="910" t="s">
        <v>81</v>
      </c>
      <c r="O99" s="919">
        <v>550000</v>
      </c>
      <c r="P99" s="936"/>
      <c r="Q99" s="974">
        <f t="shared" si="1"/>
        <v>110000</v>
      </c>
      <c r="R99" s="935"/>
      <c r="S99" s="910"/>
      <c r="T99" s="911"/>
      <c r="U99" s="936" t="s">
        <v>972</v>
      </c>
      <c r="V99" s="959"/>
      <c r="W99" s="960"/>
      <c r="X99" s="960"/>
      <c r="Y99" s="957"/>
      <c r="Z99" s="921"/>
      <c r="AA99" s="921"/>
      <c r="AB99" s="921"/>
      <c r="AC99" s="921"/>
      <c r="AD99" s="921"/>
      <c r="AE99" s="921"/>
      <c r="AF99" s="921"/>
      <c r="AG99" s="921"/>
    </row>
    <row r="100" spans="1:33" s="958" customFormat="1" ht="34.5" hidden="1" customHeight="1" x14ac:dyDescent="0.2">
      <c r="A100" s="918">
        <v>91</v>
      </c>
      <c r="B100" s="914" t="s">
        <v>1111</v>
      </c>
      <c r="C100" s="910" t="s">
        <v>1301</v>
      </c>
      <c r="D100" s="910"/>
      <c r="E100" s="914" t="s">
        <v>1111</v>
      </c>
      <c r="F100" s="910"/>
      <c r="G100" s="914"/>
      <c r="H100" s="914"/>
      <c r="I100" s="914"/>
      <c r="J100" s="914"/>
      <c r="K100" s="914"/>
      <c r="L100" s="915">
        <v>5</v>
      </c>
      <c r="M100" s="910">
        <v>2017</v>
      </c>
      <c r="N100" s="910" t="s">
        <v>81</v>
      </c>
      <c r="O100" s="919">
        <v>510000</v>
      </c>
      <c r="P100" s="936"/>
      <c r="Q100" s="974">
        <f t="shared" si="1"/>
        <v>102000</v>
      </c>
      <c r="R100" s="935"/>
      <c r="S100" s="910"/>
      <c r="T100" s="911"/>
      <c r="U100" s="936" t="s">
        <v>972</v>
      </c>
      <c r="V100" s="959"/>
      <c r="W100" s="960"/>
      <c r="X100" s="960"/>
      <c r="Y100" s="957"/>
      <c r="Z100" s="921"/>
      <c r="AA100" s="921"/>
      <c r="AB100" s="921"/>
      <c r="AC100" s="921"/>
      <c r="AD100" s="921"/>
      <c r="AE100" s="921"/>
      <c r="AF100" s="921"/>
      <c r="AG100" s="921"/>
    </row>
    <row r="101" spans="1:33" s="958" customFormat="1" ht="34.5" hidden="1" customHeight="1" x14ac:dyDescent="0.2">
      <c r="A101" s="918">
        <v>92</v>
      </c>
      <c r="B101" s="914" t="s">
        <v>1112</v>
      </c>
      <c r="C101" s="910" t="s">
        <v>1304</v>
      </c>
      <c r="D101" s="910"/>
      <c r="E101" s="914" t="s">
        <v>1112</v>
      </c>
      <c r="F101" s="910"/>
      <c r="G101" s="914"/>
      <c r="H101" s="914"/>
      <c r="I101" s="914"/>
      <c r="J101" s="914"/>
      <c r="K101" s="914"/>
      <c r="L101" s="915">
        <v>5</v>
      </c>
      <c r="M101" s="910">
        <v>2017</v>
      </c>
      <c r="N101" s="910" t="s">
        <v>81</v>
      </c>
      <c r="O101" s="919">
        <v>700000</v>
      </c>
      <c r="P101" s="936"/>
      <c r="Q101" s="974">
        <f t="shared" si="1"/>
        <v>140000</v>
      </c>
      <c r="R101" s="935"/>
      <c r="S101" s="910"/>
      <c r="T101" s="911"/>
      <c r="U101" s="936" t="s">
        <v>972</v>
      </c>
      <c r="V101" s="959"/>
      <c r="W101" s="960"/>
      <c r="X101" s="960"/>
      <c r="Y101" s="957"/>
      <c r="Z101" s="921"/>
      <c r="AA101" s="921"/>
      <c r="AB101" s="921"/>
      <c r="AC101" s="921"/>
      <c r="AD101" s="921"/>
      <c r="AE101" s="921"/>
      <c r="AF101" s="921"/>
      <c r="AG101" s="921"/>
    </row>
    <row r="102" spans="1:33" s="958" customFormat="1" ht="34.5" hidden="1" customHeight="1" x14ac:dyDescent="0.2">
      <c r="A102" s="918">
        <v>93</v>
      </c>
      <c r="B102" s="914" t="s">
        <v>1113</v>
      </c>
      <c r="C102" s="910" t="s">
        <v>1301</v>
      </c>
      <c r="D102" s="910"/>
      <c r="E102" s="914" t="s">
        <v>1113</v>
      </c>
      <c r="F102" s="910"/>
      <c r="G102" s="914"/>
      <c r="H102" s="914"/>
      <c r="I102" s="914"/>
      <c r="J102" s="914"/>
      <c r="K102" s="914"/>
      <c r="L102" s="915">
        <v>5</v>
      </c>
      <c r="M102" s="910">
        <v>2017</v>
      </c>
      <c r="N102" s="910" t="s">
        <v>81</v>
      </c>
      <c r="O102" s="919">
        <v>680000</v>
      </c>
      <c r="P102" s="936"/>
      <c r="Q102" s="974">
        <f t="shared" si="1"/>
        <v>136000</v>
      </c>
      <c r="R102" s="935"/>
      <c r="S102" s="910"/>
      <c r="T102" s="911"/>
      <c r="U102" s="936" t="s">
        <v>972</v>
      </c>
      <c r="V102" s="959"/>
      <c r="W102" s="960"/>
      <c r="X102" s="960"/>
      <c r="Y102" s="957"/>
      <c r="Z102" s="921"/>
      <c r="AA102" s="921"/>
      <c r="AB102" s="921"/>
      <c r="AC102" s="921"/>
      <c r="AD102" s="921"/>
      <c r="AE102" s="921"/>
      <c r="AF102" s="921"/>
      <c r="AG102" s="921"/>
    </row>
    <row r="103" spans="1:33" s="958" customFormat="1" ht="34.5" hidden="1" customHeight="1" x14ac:dyDescent="0.2">
      <c r="A103" s="918">
        <v>94</v>
      </c>
      <c r="B103" s="914" t="s">
        <v>1114</v>
      </c>
      <c r="C103" s="910" t="s">
        <v>1329</v>
      </c>
      <c r="D103" s="910"/>
      <c r="E103" s="914" t="s">
        <v>1114</v>
      </c>
      <c r="F103" s="910"/>
      <c r="G103" s="914"/>
      <c r="H103" s="914"/>
      <c r="I103" s="914"/>
      <c r="J103" s="914"/>
      <c r="K103" s="914"/>
      <c r="L103" s="915">
        <v>5</v>
      </c>
      <c r="M103" s="910">
        <v>2017</v>
      </c>
      <c r="N103" s="910" t="s">
        <v>81</v>
      </c>
      <c r="O103" s="919">
        <v>565000</v>
      </c>
      <c r="P103" s="936"/>
      <c r="Q103" s="974">
        <f t="shared" si="1"/>
        <v>113000</v>
      </c>
      <c r="R103" s="935"/>
      <c r="S103" s="910"/>
      <c r="T103" s="911"/>
      <c r="U103" s="936" t="s">
        <v>972</v>
      </c>
      <c r="V103" s="959"/>
      <c r="W103" s="960"/>
      <c r="X103" s="960"/>
      <c r="Y103" s="957"/>
      <c r="Z103" s="921"/>
      <c r="AA103" s="921"/>
      <c r="AB103" s="921"/>
      <c r="AC103" s="921"/>
      <c r="AD103" s="921"/>
      <c r="AE103" s="921"/>
      <c r="AF103" s="921"/>
      <c r="AG103" s="921"/>
    </row>
    <row r="104" spans="1:33" s="958" customFormat="1" ht="34.5" hidden="1" customHeight="1" x14ac:dyDescent="0.2">
      <c r="A104" s="918">
        <v>95</v>
      </c>
      <c r="B104" s="914" t="s">
        <v>1115</v>
      </c>
      <c r="C104" s="910" t="s">
        <v>1329</v>
      </c>
      <c r="D104" s="910"/>
      <c r="E104" s="914" t="s">
        <v>1115</v>
      </c>
      <c r="F104" s="910"/>
      <c r="G104" s="914"/>
      <c r="H104" s="914"/>
      <c r="I104" s="914"/>
      <c r="J104" s="914"/>
      <c r="K104" s="914"/>
      <c r="L104" s="915">
        <v>5</v>
      </c>
      <c r="M104" s="910">
        <v>2017</v>
      </c>
      <c r="N104" s="910" t="s">
        <v>81</v>
      </c>
      <c r="O104" s="919">
        <v>510000</v>
      </c>
      <c r="P104" s="936"/>
      <c r="Q104" s="974">
        <f t="shared" si="1"/>
        <v>102000</v>
      </c>
      <c r="R104" s="935"/>
      <c r="S104" s="910"/>
      <c r="T104" s="911"/>
      <c r="U104" s="936" t="s">
        <v>972</v>
      </c>
      <c r="V104" s="959"/>
      <c r="W104" s="960"/>
      <c r="X104" s="960"/>
      <c r="Y104" s="957"/>
      <c r="Z104" s="921"/>
      <c r="AA104" s="921"/>
      <c r="AB104" s="921"/>
      <c r="AC104" s="921"/>
      <c r="AD104" s="921"/>
      <c r="AE104" s="921"/>
      <c r="AF104" s="921"/>
      <c r="AG104" s="921"/>
    </row>
    <row r="105" spans="1:33" s="958" customFormat="1" ht="34.5" hidden="1" customHeight="1" x14ac:dyDescent="0.2">
      <c r="A105" s="918">
        <v>96</v>
      </c>
      <c r="B105" s="914" t="s">
        <v>1116</v>
      </c>
      <c r="C105" s="910" t="s">
        <v>1329</v>
      </c>
      <c r="D105" s="910"/>
      <c r="E105" s="914" t="s">
        <v>1116</v>
      </c>
      <c r="F105" s="910"/>
      <c r="G105" s="914"/>
      <c r="H105" s="914"/>
      <c r="I105" s="914"/>
      <c r="J105" s="914"/>
      <c r="K105" s="914"/>
      <c r="L105" s="915">
        <v>5</v>
      </c>
      <c r="M105" s="910">
        <v>2017</v>
      </c>
      <c r="N105" s="910" t="s">
        <v>81</v>
      </c>
      <c r="O105" s="919">
        <v>580000</v>
      </c>
      <c r="P105" s="936"/>
      <c r="Q105" s="974">
        <f t="shared" si="1"/>
        <v>116000</v>
      </c>
      <c r="R105" s="935"/>
      <c r="S105" s="910"/>
      <c r="T105" s="911"/>
      <c r="U105" s="936" t="s">
        <v>972</v>
      </c>
      <c r="V105" s="959"/>
      <c r="W105" s="960"/>
      <c r="X105" s="960"/>
      <c r="Y105" s="957"/>
      <c r="Z105" s="921"/>
      <c r="AA105" s="921"/>
      <c r="AB105" s="921"/>
      <c r="AC105" s="921"/>
      <c r="AD105" s="921"/>
      <c r="AE105" s="921"/>
      <c r="AF105" s="921"/>
      <c r="AG105" s="921"/>
    </row>
    <row r="106" spans="1:33" s="958" customFormat="1" ht="34.5" hidden="1" customHeight="1" x14ac:dyDescent="0.2">
      <c r="A106" s="918">
        <v>97</v>
      </c>
      <c r="B106" s="914" t="s">
        <v>1117</v>
      </c>
      <c r="C106" s="910" t="s">
        <v>1303</v>
      </c>
      <c r="D106" s="910"/>
      <c r="E106" s="914" t="s">
        <v>1117</v>
      </c>
      <c r="F106" s="910"/>
      <c r="G106" s="914"/>
      <c r="H106" s="914"/>
      <c r="I106" s="914"/>
      <c r="J106" s="914"/>
      <c r="K106" s="914"/>
      <c r="L106" s="915">
        <v>5</v>
      </c>
      <c r="M106" s="910">
        <v>2017</v>
      </c>
      <c r="N106" s="910" t="s">
        <v>81</v>
      </c>
      <c r="O106" s="919">
        <v>1885000</v>
      </c>
      <c r="P106" s="936"/>
      <c r="Q106" s="974">
        <f t="shared" si="1"/>
        <v>377000</v>
      </c>
      <c r="R106" s="935"/>
      <c r="S106" s="910"/>
      <c r="T106" s="911"/>
      <c r="U106" s="936" t="s">
        <v>972</v>
      </c>
      <c r="V106" s="959"/>
      <c r="W106" s="960"/>
      <c r="X106" s="960"/>
      <c r="Y106" s="957"/>
      <c r="Z106" s="921"/>
      <c r="AA106" s="921"/>
      <c r="AB106" s="921"/>
      <c r="AC106" s="921"/>
      <c r="AD106" s="921"/>
      <c r="AE106" s="921"/>
      <c r="AF106" s="921"/>
      <c r="AG106" s="921"/>
    </row>
    <row r="107" spans="1:33" s="958" customFormat="1" ht="34.5" hidden="1" customHeight="1" x14ac:dyDescent="0.2">
      <c r="A107" s="918">
        <v>98</v>
      </c>
      <c r="B107" s="914" t="s">
        <v>1859</v>
      </c>
      <c r="C107" s="910" t="s">
        <v>1329</v>
      </c>
      <c r="D107" s="910"/>
      <c r="E107" s="914" t="s">
        <v>1859</v>
      </c>
      <c r="F107" s="910"/>
      <c r="G107" s="914"/>
      <c r="H107" s="914"/>
      <c r="I107" s="914"/>
      <c r="J107" s="914"/>
      <c r="K107" s="914"/>
      <c r="L107" s="915">
        <v>5</v>
      </c>
      <c r="M107" s="910">
        <v>2017</v>
      </c>
      <c r="N107" s="910" t="s">
        <v>81</v>
      </c>
      <c r="O107" s="919">
        <v>995000</v>
      </c>
      <c r="P107" s="936"/>
      <c r="Q107" s="974">
        <f t="shared" si="1"/>
        <v>199000</v>
      </c>
      <c r="R107" s="935"/>
      <c r="S107" s="910"/>
      <c r="T107" s="911"/>
      <c r="U107" s="936" t="s">
        <v>972</v>
      </c>
      <c r="V107" s="959"/>
      <c r="W107" s="960"/>
      <c r="X107" s="960"/>
      <c r="Y107" s="957"/>
      <c r="Z107" s="921"/>
      <c r="AA107" s="921"/>
      <c r="AB107" s="921"/>
      <c r="AC107" s="921"/>
      <c r="AD107" s="921"/>
      <c r="AE107" s="921"/>
      <c r="AF107" s="921"/>
      <c r="AG107" s="921"/>
    </row>
    <row r="108" spans="1:33" s="958" customFormat="1" ht="34.5" hidden="1" customHeight="1" x14ac:dyDescent="0.2">
      <c r="A108" s="918">
        <v>99</v>
      </c>
      <c r="B108" s="914" t="s">
        <v>1119</v>
      </c>
      <c r="C108" s="910" t="s">
        <v>1301</v>
      </c>
      <c r="D108" s="910"/>
      <c r="E108" s="914" t="s">
        <v>1119</v>
      </c>
      <c r="F108" s="910"/>
      <c r="G108" s="914"/>
      <c r="H108" s="914"/>
      <c r="I108" s="914"/>
      <c r="J108" s="914"/>
      <c r="K108" s="914"/>
      <c r="L108" s="915">
        <v>5</v>
      </c>
      <c r="M108" s="910">
        <v>2017</v>
      </c>
      <c r="N108" s="910" t="s">
        <v>81</v>
      </c>
      <c r="O108" s="919">
        <v>1425000</v>
      </c>
      <c r="P108" s="936"/>
      <c r="Q108" s="974">
        <f t="shared" si="1"/>
        <v>285000</v>
      </c>
      <c r="R108" s="935"/>
      <c r="S108" s="910"/>
      <c r="T108" s="911"/>
      <c r="U108" s="936" t="s">
        <v>972</v>
      </c>
      <c r="V108" s="959"/>
      <c r="W108" s="960"/>
      <c r="X108" s="960"/>
      <c r="Y108" s="957"/>
      <c r="Z108" s="921"/>
      <c r="AA108" s="921"/>
      <c r="AB108" s="921"/>
      <c r="AC108" s="921"/>
      <c r="AD108" s="921"/>
      <c r="AE108" s="921"/>
      <c r="AF108" s="921"/>
      <c r="AG108" s="921"/>
    </row>
    <row r="109" spans="1:33" s="958" customFormat="1" ht="34.5" hidden="1" customHeight="1" x14ac:dyDescent="0.2">
      <c r="A109" s="918">
        <v>100</v>
      </c>
      <c r="B109" s="914" t="s">
        <v>1120</v>
      </c>
      <c r="C109" s="910" t="s">
        <v>1329</v>
      </c>
      <c r="D109" s="910"/>
      <c r="E109" s="914" t="s">
        <v>1120</v>
      </c>
      <c r="F109" s="910"/>
      <c r="G109" s="914"/>
      <c r="H109" s="914"/>
      <c r="I109" s="914"/>
      <c r="J109" s="914"/>
      <c r="K109" s="914"/>
      <c r="L109" s="915">
        <v>5</v>
      </c>
      <c r="M109" s="910">
        <v>2017</v>
      </c>
      <c r="N109" s="910" t="s">
        <v>81</v>
      </c>
      <c r="O109" s="919">
        <v>515000</v>
      </c>
      <c r="P109" s="936"/>
      <c r="Q109" s="974">
        <f t="shared" si="1"/>
        <v>103000</v>
      </c>
      <c r="R109" s="935"/>
      <c r="S109" s="910"/>
      <c r="T109" s="911"/>
      <c r="U109" s="936" t="s">
        <v>972</v>
      </c>
      <c r="V109" s="959"/>
      <c r="W109" s="960"/>
      <c r="X109" s="960"/>
      <c r="Y109" s="957"/>
      <c r="Z109" s="921"/>
      <c r="AA109" s="921"/>
      <c r="AB109" s="921"/>
      <c r="AC109" s="921"/>
      <c r="AD109" s="921"/>
      <c r="AE109" s="921"/>
      <c r="AF109" s="921"/>
      <c r="AG109" s="921"/>
    </row>
    <row r="110" spans="1:33" s="958" customFormat="1" ht="34.5" hidden="1" customHeight="1" x14ac:dyDescent="0.2">
      <c r="A110" s="918">
        <v>101</v>
      </c>
      <c r="B110" s="914" t="s">
        <v>1121</v>
      </c>
      <c r="C110" s="910" t="s">
        <v>1329</v>
      </c>
      <c r="D110" s="910"/>
      <c r="E110" s="914" t="s">
        <v>1121</v>
      </c>
      <c r="F110" s="910"/>
      <c r="G110" s="914"/>
      <c r="H110" s="914"/>
      <c r="I110" s="914"/>
      <c r="J110" s="914"/>
      <c r="K110" s="914"/>
      <c r="L110" s="915">
        <v>5</v>
      </c>
      <c r="M110" s="910">
        <v>2017</v>
      </c>
      <c r="N110" s="910" t="s">
        <v>81</v>
      </c>
      <c r="O110" s="919">
        <v>665000</v>
      </c>
      <c r="P110" s="936"/>
      <c r="Q110" s="974">
        <f t="shared" si="1"/>
        <v>133000</v>
      </c>
      <c r="R110" s="935"/>
      <c r="S110" s="910"/>
      <c r="T110" s="911"/>
      <c r="U110" s="936" t="s">
        <v>972</v>
      </c>
      <c r="V110" s="959"/>
      <c r="W110" s="960"/>
      <c r="X110" s="960"/>
      <c r="Y110" s="957"/>
      <c r="Z110" s="921"/>
      <c r="AA110" s="921"/>
      <c r="AB110" s="921"/>
      <c r="AC110" s="921"/>
      <c r="AD110" s="921"/>
      <c r="AE110" s="921"/>
      <c r="AF110" s="921"/>
      <c r="AG110" s="921"/>
    </row>
    <row r="111" spans="1:33" s="958" customFormat="1" ht="34.5" hidden="1" customHeight="1" x14ac:dyDescent="0.2">
      <c r="A111" s="918">
        <v>102</v>
      </c>
      <c r="B111" s="914" t="s">
        <v>1122</v>
      </c>
      <c r="C111" s="910" t="s">
        <v>1329</v>
      </c>
      <c r="D111" s="910"/>
      <c r="E111" s="914" t="s">
        <v>1122</v>
      </c>
      <c r="F111" s="910"/>
      <c r="G111" s="914"/>
      <c r="H111" s="914"/>
      <c r="I111" s="914"/>
      <c r="J111" s="914"/>
      <c r="K111" s="914"/>
      <c r="L111" s="915">
        <v>5</v>
      </c>
      <c r="M111" s="910">
        <v>2017</v>
      </c>
      <c r="N111" s="910" t="s">
        <v>81</v>
      </c>
      <c r="O111" s="919">
        <v>725000</v>
      </c>
      <c r="P111" s="936"/>
      <c r="Q111" s="974">
        <f t="shared" si="1"/>
        <v>145000</v>
      </c>
      <c r="R111" s="935"/>
      <c r="S111" s="910"/>
      <c r="T111" s="911"/>
      <c r="U111" s="936" t="s">
        <v>972</v>
      </c>
      <c r="V111" s="959"/>
      <c r="W111" s="960"/>
      <c r="X111" s="960"/>
      <c r="Y111" s="957"/>
      <c r="Z111" s="921"/>
      <c r="AA111" s="921"/>
      <c r="AB111" s="921"/>
      <c r="AC111" s="921"/>
      <c r="AD111" s="921"/>
      <c r="AE111" s="921"/>
      <c r="AF111" s="921"/>
      <c r="AG111" s="921"/>
    </row>
    <row r="112" spans="1:33" s="958" customFormat="1" ht="34.5" hidden="1" customHeight="1" x14ac:dyDescent="0.2">
      <c r="A112" s="918">
        <v>103</v>
      </c>
      <c r="B112" s="914" t="s">
        <v>1123</v>
      </c>
      <c r="C112" s="910" t="s">
        <v>1301</v>
      </c>
      <c r="D112" s="910"/>
      <c r="E112" s="914" t="s">
        <v>1123</v>
      </c>
      <c r="F112" s="910"/>
      <c r="G112" s="914"/>
      <c r="H112" s="914"/>
      <c r="I112" s="914"/>
      <c r="J112" s="914"/>
      <c r="K112" s="914"/>
      <c r="L112" s="915">
        <v>5</v>
      </c>
      <c r="M112" s="910">
        <v>2017</v>
      </c>
      <c r="N112" s="910" t="s">
        <v>81</v>
      </c>
      <c r="O112" s="919">
        <v>540000</v>
      </c>
      <c r="P112" s="936"/>
      <c r="Q112" s="974">
        <f t="shared" si="1"/>
        <v>108000</v>
      </c>
      <c r="R112" s="935"/>
      <c r="S112" s="910"/>
      <c r="T112" s="911"/>
      <c r="U112" s="936" t="s">
        <v>972</v>
      </c>
      <c r="V112" s="959"/>
      <c r="W112" s="960"/>
      <c r="X112" s="960"/>
      <c r="Y112" s="957"/>
      <c r="Z112" s="921"/>
      <c r="AA112" s="921"/>
      <c r="AB112" s="921"/>
      <c r="AC112" s="921"/>
      <c r="AD112" s="921"/>
      <c r="AE112" s="921"/>
      <c r="AF112" s="921"/>
      <c r="AG112" s="921"/>
    </row>
    <row r="113" spans="1:33" s="958" customFormat="1" ht="34.5" hidden="1" customHeight="1" x14ac:dyDescent="0.2">
      <c r="A113" s="918">
        <v>104</v>
      </c>
      <c r="B113" s="914" t="s">
        <v>1124</v>
      </c>
      <c r="C113" s="910" t="s">
        <v>1329</v>
      </c>
      <c r="D113" s="910"/>
      <c r="E113" s="914" t="s">
        <v>1124</v>
      </c>
      <c r="F113" s="910"/>
      <c r="G113" s="914"/>
      <c r="H113" s="914"/>
      <c r="I113" s="914"/>
      <c r="J113" s="914"/>
      <c r="K113" s="914"/>
      <c r="L113" s="915">
        <v>5</v>
      </c>
      <c r="M113" s="910">
        <v>2017</v>
      </c>
      <c r="N113" s="910" t="s">
        <v>81</v>
      </c>
      <c r="O113" s="919">
        <v>700000</v>
      </c>
      <c r="P113" s="936"/>
      <c r="Q113" s="974">
        <f t="shared" si="1"/>
        <v>140000</v>
      </c>
      <c r="R113" s="935"/>
      <c r="S113" s="910"/>
      <c r="T113" s="911"/>
      <c r="U113" s="936" t="s">
        <v>972</v>
      </c>
      <c r="V113" s="959"/>
      <c r="W113" s="960"/>
      <c r="X113" s="960"/>
      <c r="Y113" s="957"/>
      <c r="Z113" s="921"/>
      <c r="AA113" s="921"/>
      <c r="AB113" s="921"/>
      <c r="AC113" s="921"/>
      <c r="AD113" s="921"/>
      <c r="AE113" s="921"/>
      <c r="AF113" s="921"/>
      <c r="AG113" s="921"/>
    </row>
    <row r="114" spans="1:33" s="958" customFormat="1" ht="34.5" hidden="1" customHeight="1" x14ac:dyDescent="0.2">
      <c r="A114" s="918">
        <v>105</v>
      </c>
      <c r="B114" s="914" t="s">
        <v>1125</v>
      </c>
      <c r="C114" s="910" t="s">
        <v>1329</v>
      </c>
      <c r="D114" s="910"/>
      <c r="E114" s="914" t="s">
        <v>1125</v>
      </c>
      <c r="F114" s="910"/>
      <c r="G114" s="914"/>
      <c r="H114" s="914"/>
      <c r="I114" s="914"/>
      <c r="J114" s="914"/>
      <c r="K114" s="914"/>
      <c r="L114" s="915">
        <v>5</v>
      </c>
      <c r="M114" s="910">
        <v>2017</v>
      </c>
      <c r="N114" s="910" t="s">
        <v>81</v>
      </c>
      <c r="O114" s="919">
        <v>665000</v>
      </c>
      <c r="P114" s="936"/>
      <c r="Q114" s="974">
        <f t="shared" si="1"/>
        <v>133000</v>
      </c>
      <c r="R114" s="935"/>
      <c r="S114" s="910"/>
      <c r="T114" s="911"/>
      <c r="U114" s="936" t="s">
        <v>972</v>
      </c>
      <c r="V114" s="959"/>
      <c r="W114" s="960"/>
      <c r="X114" s="960"/>
      <c r="Y114" s="957"/>
      <c r="Z114" s="921"/>
      <c r="AA114" s="921"/>
      <c r="AB114" s="921"/>
      <c r="AC114" s="921"/>
      <c r="AD114" s="921"/>
      <c r="AE114" s="921"/>
      <c r="AF114" s="921"/>
      <c r="AG114" s="921"/>
    </row>
    <row r="115" spans="1:33" s="958" customFormat="1" ht="34.5" hidden="1" customHeight="1" x14ac:dyDescent="0.2">
      <c r="A115" s="918">
        <v>106</v>
      </c>
      <c r="B115" s="914" t="s">
        <v>1126</v>
      </c>
      <c r="C115" s="910" t="s">
        <v>1329</v>
      </c>
      <c r="D115" s="910"/>
      <c r="E115" s="914" t="s">
        <v>1126</v>
      </c>
      <c r="F115" s="910"/>
      <c r="G115" s="914"/>
      <c r="H115" s="914"/>
      <c r="I115" s="914"/>
      <c r="J115" s="914"/>
      <c r="K115" s="914"/>
      <c r="L115" s="915">
        <v>5</v>
      </c>
      <c r="M115" s="910">
        <v>2017</v>
      </c>
      <c r="N115" s="910" t="s">
        <v>81</v>
      </c>
      <c r="O115" s="919">
        <v>1550000</v>
      </c>
      <c r="P115" s="936"/>
      <c r="Q115" s="974">
        <f t="shared" si="1"/>
        <v>310000</v>
      </c>
      <c r="R115" s="935"/>
      <c r="S115" s="910"/>
      <c r="T115" s="911"/>
      <c r="U115" s="936" t="s">
        <v>972</v>
      </c>
      <c r="V115" s="959"/>
      <c r="W115" s="960"/>
      <c r="X115" s="960"/>
      <c r="Y115" s="957"/>
      <c r="Z115" s="921"/>
      <c r="AA115" s="921"/>
      <c r="AB115" s="921"/>
      <c r="AC115" s="921"/>
      <c r="AD115" s="921"/>
      <c r="AE115" s="921"/>
      <c r="AF115" s="921"/>
      <c r="AG115" s="921"/>
    </row>
    <row r="116" spans="1:33" s="958" customFormat="1" ht="34.5" hidden="1" customHeight="1" x14ac:dyDescent="0.2">
      <c r="A116" s="918">
        <v>107</v>
      </c>
      <c r="B116" s="914" t="s">
        <v>1127</v>
      </c>
      <c r="C116" s="910" t="s">
        <v>1305</v>
      </c>
      <c r="D116" s="910"/>
      <c r="E116" s="914" t="s">
        <v>1127</v>
      </c>
      <c r="F116" s="910"/>
      <c r="G116" s="914"/>
      <c r="H116" s="914"/>
      <c r="I116" s="914"/>
      <c r="J116" s="914"/>
      <c r="K116" s="914"/>
      <c r="L116" s="915">
        <v>5</v>
      </c>
      <c r="M116" s="910">
        <v>2017</v>
      </c>
      <c r="N116" s="910" t="s">
        <v>81</v>
      </c>
      <c r="O116" s="919">
        <v>1450000</v>
      </c>
      <c r="P116" s="936"/>
      <c r="Q116" s="974">
        <f t="shared" si="1"/>
        <v>290000</v>
      </c>
      <c r="R116" s="935"/>
      <c r="S116" s="910"/>
      <c r="T116" s="911"/>
      <c r="U116" s="936" t="s">
        <v>972</v>
      </c>
      <c r="V116" s="959"/>
      <c r="W116" s="960"/>
      <c r="X116" s="960"/>
      <c r="Y116" s="957"/>
      <c r="Z116" s="921"/>
      <c r="AA116" s="921"/>
      <c r="AB116" s="921"/>
      <c r="AC116" s="921"/>
      <c r="AD116" s="921"/>
      <c r="AE116" s="921"/>
      <c r="AF116" s="921"/>
      <c r="AG116" s="921"/>
    </row>
    <row r="117" spans="1:33" s="958" customFormat="1" ht="34.5" hidden="1" customHeight="1" x14ac:dyDescent="0.2">
      <c r="A117" s="918">
        <v>108</v>
      </c>
      <c r="B117" s="914" t="s">
        <v>1128</v>
      </c>
      <c r="C117" s="910" t="s">
        <v>1305</v>
      </c>
      <c r="D117" s="910"/>
      <c r="E117" s="914" t="s">
        <v>1128</v>
      </c>
      <c r="F117" s="910"/>
      <c r="G117" s="914"/>
      <c r="H117" s="914"/>
      <c r="I117" s="914"/>
      <c r="J117" s="914"/>
      <c r="K117" s="914"/>
      <c r="L117" s="915">
        <v>5</v>
      </c>
      <c r="M117" s="910">
        <v>2017</v>
      </c>
      <c r="N117" s="910" t="s">
        <v>81</v>
      </c>
      <c r="O117" s="919">
        <v>1190000</v>
      </c>
      <c r="P117" s="936"/>
      <c r="Q117" s="974">
        <f t="shared" si="1"/>
        <v>238000</v>
      </c>
      <c r="R117" s="935"/>
      <c r="S117" s="910"/>
      <c r="T117" s="911"/>
      <c r="U117" s="936" t="s">
        <v>972</v>
      </c>
      <c r="V117" s="959"/>
      <c r="W117" s="960"/>
      <c r="X117" s="960"/>
      <c r="Y117" s="957"/>
      <c r="Z117" s="921"/>
      <c r="AA117" s="921"/>
      <c r="AB117" s="921"/>
      <c r="AC117" s="921"/>
      <c r="AD117" s="921"/>
      <c r="AE117" s="921"/>
      <c r="AF117" s="921"/>
      <c r="AG117" s="921"/>
    </row>
    <row r="118" spans="1:33" s="958" customFormat="1" ht="34.5" hidden="1" customHeight="1" x14ac:dyDescent="0.2">
      <c r="A118" s="918">
        <v>109</v>
      </c>
      <c r="B118" s="914" t="s">
        <v>1129</v>
      </c>
      <c r="C118" s="910" t="s">
        <v>1316</v>
      </c>
      <c r="D118" s="910"/>
      <c r="E118" s="914" t="s">
        <v>1129</v>
      </c>
      <c r="F118" s="910"/>
      <c r="G118" s="914"/>
      <c r="H118" s="914"/>
      <c r="I118" s="914"/>
      <c r="J118" s="914"/>
      <c r="K118" s="914"/>
      <c r="L118" s="915">
        <v>5</v>
      </c>
      <c r="M118" s="910">
        <v>2017</v>
      </c>
      <c r="N118" s="910" t="s">
        <v>81</v>
      </c>
      <c r="O118" s="919">
        <v>1335000</v>
      </c>
      <c r="P118" s="936"/>
      <c r="Q118" s="974">
        <f t="shared" si="1"/>
        <v>267000</v>
      </c>
      <c r="R118" s="935"/>
      <c r="S118" s="910"/>
      <c r="T118" s="911"/>
      <c r="U118" s="936" t="s">
        <v>972</v>
      </c>
      <c r="V118" s="959"/>
      <c r="W118" s="960"/>
      <c r="X118" s="960"/>
      <c r="Y118" s="957"/>
      <c r="Z118" s="921"/>
      <c r="AA118" s="921"/>
      <c r="AB118" s="921"/>
      <c r="AC118" s="921"/>
      <c r="AD118" s="921"/>
      <c r="AE118" s="921"/>
      <c r="AF118" s="921"/>
      <c r="AG118" s="921"/>
    </row>
    <row r="119" spans="1:33" s="958" customFormat="1" ht="34.5" hidden="1" customHeight="1" x14ac:dyDescent="0.2">
      <c r="A119" s="918">
        <v>110</v>
      </c>
      <c r="B119" s="914" t="s">
        <v>1130</v>
      </c>
      <c r="C119" s="910" t="s">
        <v>1329</v>
      </c>
      <c r="D119" s="910"/>
      <c r="E119" s="914" t="s">
        <v>1130</v>
      </c>
      <c r="F119" s="910"/>
      <c r="G119" s="914"/>
      <c r="H119" s="914"/>
      <c r="I119" s="914"/>
      <c r="J119" s="914"/>
      <c r="K119" s="914"/>
      <c r="L119" s="915">
        <v>5</v>
      </c>
      <c r="M119" s="910">
        <v>2017</v>
      </c>
      <c r="N119" s="910" t="s">
        <v>81</v>
      </c>
      <c r="O119" s="919">
        <v>1050000</v>
      </c>
      <c r="P119" s="936"/>
      <c r="Q119" s="974">
        <f t="shared" si="1"/>
        <v>210000</v>
      </c>
      <c r="R119" s="935"/>
      <c r="S119" s="910"/>
      <c r="T119" s="911"/>
      <c r="U119" s="936" t="s">
        <v>972</v>
      </c>
      <c r="V119" s="959"/>
      <c r="W119" s="960"/>
      <c r="X119" s="960"/>
      <c r="Y119" s="957"/>
      <c r="Z119" s="921"/>
      <c r="AA119" s="921"/>
      <c r="AB119" s="921"/>
      <c r="AC119" s="921"/>
      <c r="AD119" s="921"/>
      <c r="AE119" s="921"/>
      <c r="AF119" s="921"/>
      <c r="AG119" s="921"/>
    </row>
    <row r="120" spans="1:33" s="958" customFormat="1" ht="34.5" hidden="1" customHeight="1" x14ac:dyDescent="0.2">
      <c r="A120" s="918">
        <v>111</v>
      </c>
      <c r="B120" s="914" t="s">
        <v>1131</v>
      </c>
      <c r="C120" s="910" t="s">
        <v>1301</v>
      </c>
      <c r="D120" s="910"/>
      <c r="E120" s="914" t="s">
        <v>1131</v>
      </c>
      <c r="F120" s="910"/>
      <c r="G120" s="914"/>
      <c r="H120" s="914"/>
      <c r="I120" s="914"/>
      <c r="J120" s="914"/>
      <c r="K120" s="914"/>
      <c r="L120" s="915">
        <v>5</v>
      </c>
      <c r="M120" s="910">
        <v>2017</v>
      </c>
      <c r="N120" s="910" t="s">
        <v>81</v>
      </c>
      <c r="O120" s="919">
        <v>1535000</v>
      </c>
      <c r="P120" s="936"/>
      <c r="Q120" s="974">
        <f t="shared" si="1"/>
        <v>307000</v>
      </c>
      <c r="R120" s="935"/>
      <c r="S120" s="910"/>
      <c r="T120" s="911"/>
      <c r="U120" s="936" t="s">
        <v>972</v>
      </c>
      <c r="V120" s="959"/>
      <c r="W120" s="960"/>
      <c r="X120" s="960"/>
      <c r="Y120" s="957"/>
      <c r="Z120" s="921"/>
      <c r="AA120" s="921"/>
      <c r="AB120" s="921"/>
      <c r="AC120" s="921"/>
      <c r="AD120" s="921"/>
      <c r="AE120" s="921"/>
      <c r="AF120" s="921"/>
      <c r="AG120" s="921"/>
    </row>
    <row r="121" spans="1:33" s="958" customFormat="1" ht="34.5" hidden="1" customHeight="1" x14ac:dyDescent="0.2">
      <c r="A121" s="918">
        <v>112</v>
      </c>
      <c r="B121" s="914" t="s">
        <v>1132</v>
      </c>
      <c r="C121" s="910" t="s">
        <v>1317</v>
      </c>
      <c r="D121" s="910"/>
      <c r="E121" s="914" t="s">
        <v>1132</v>
      </c>
      <c r="F121" s="910"/>
      <c r="G121" s="914"/>
      <c r="H121" s="914"/>
      <c r="I121" s="914"/>
      <c r="J121" s="914"/>
      <c r="K121" s="914"/>
      <c r="L121" s="915">
        <v>5</v>
      </c>
      <c r="M121" s="910">
        <v>2017</v>
      </c>
      <c r="N121" s="910" t="s">
        <v>81</v>
      </c>
      <c r="O121" s="919">
        <v>1265000</v>
      </c>
      <c r="P121" s="936"/>
      <c r="Q121" s="974">
        <f t="shared" si="1"/>
        <v>253000</v>
      </c>
      <c r="R121" s="935"/>
      <c r="S121" s="910"/>
      <c r="T121" s="911"/>
      <c r="U121" s="936" t="s">
        <v>972</v>
      </c>
      <c r="V121" s="959"/>
      <c r="W121" s="960"/>
      <c r="X121" s="960"/>
      <c r="Y121" s="957"/>
      <c r="Z121" s="921"/>
      <c r="AA121" s="921"/>
      <c r="AB121" s="921"/>
      <c r="AC121" s="921"/>
      <c r="AD121" s="921"/>
      <c r="AE121" s="921"/>
      <c r="AF121" s="921"/>
      <c r="AG121" s="921"/>
    </row>
    <row r="122" spans="1:33" s="958" customFormat="1" ht="34.5" hidden="1" customHeight="1" x14ac:dyDescent="0.2">
      <c r="A122" s="918">
        <v>113</v>
      </c>
      <c r="B122" s="914" t="s">
        <v>1133</v>
      </c>
      <c r="C122" s="910" t="s">
        <v>1329</v>
      </c>
      <c r="D122" s="910"/>
      <c r="E122" s="914" t="s">
        <v>1133</v>
      </c>
      <c r="F122" s="910"/>
      <c r="G122" s="914"/>
      <c r="H122" s="914"/>
      <c r="I122" s="914"/>
      <c r="J122" s="914"/>
      <c r="K122" s="914"/>
      <c r="L122" s="915">
        <v>5</v>
      </c>
      <c r="M122" s="910">
        <v>2017</v>
      </c>
      <c r="N122" s="910" t="s">
        <v>81</v>
      </c>
      <c r="O122" s="919">
        <v>725000</v>
      </c>
      <c r="P122" s="936"/>
      <c r="Q122" s="974">
        <f t="shared" si="1"/>
        <v>145000</v>
      </c>
      <c r="R122" s="935"/>
      <c r="S122" s="910"/>
      <c r="T122" s="911"/>
      <c r="U122" s="936" t="s">
        <v>972</v>
      </c>
      <c r="V122" s="959"/>
      <c r="W122" s="960"/>
      <c r="X122" s="960"/>
      <c r="Y122" s="957"/>
      <c r="Z122" s="921"/>
      <c r="AA122" s="921"/>
      <c r="AB122" s="921"/>
      <c r="AC122" s="921"/>
      <c r="AD122" s="921"/>
      <c r="AE122" s="921"/>
      <c r="AF122" s="921"/>
      <c r="AG122" s="921"/>
    </row>
    <row r="123" spans="1:33" s="958" customFormat="1" ht="34.5" hidden="1" customHeight="1" x14ac:dyDescent="0.2">
      <c r="A123" s="918">
        <v>114</v>
      </c>
      <c r="B123" s="914" t="s">
        <v>1134</v>
      </c>
      <c r="C123" s="910" t="s">
        <v>1329</v>
      </c>
      <c r="D123" s="910"/>
      <c r="E123" s="914" t="s">
        <v>1134</v>
      </c>
      <c r="F123" s="910"/>
      <c r="G123" s="914"/>
      <c r="H123" s="914"/>
      <c r="I123" s="914"/>
      <c r="J123" s="914"/>
      <c r="K123" s="914"/>
      <c r="L123" s="915">
        <v>5</v>
      </c>
      <c r="M123" s="910">
        <v>2017</v>
      </c>
      <c r="N123" s="910" t="s">
        <v>81</v>
      </c>
      <c r="O123" s="919">
        <v>640000</v>
      </c>
      <c r="P123" s="936"/>
      <c r="Q123" s="974">
        <f t="shared" si="1"/>
        <v>128000</v>
      </c>
      <c r="R123" s="935"/>
      <c r="S123" s="910"/>
      <c r="T123" s="911"/>
      <c r="U123" s="936" t="s">
        <v>972</v>
      </c>
      <c r="V123" s="959"/>
      <c r="W123" s="960"/>
      <c r="X123" s="960"/>
      <c r="Y123" s="957"/>
      <c r="Z123" s="921"/>
      <c r="AA123" s="921"/>
      <c r="AB123" s="921"/>
      <c r="AC123" s="921"/>
      <c r="AD123" s="921"/>
      <c r="AE123" s="921"/>
      <c r="AF123" s="921"/>
      <c r="AG123" s="921"/>
    </row>
    <row r="124" spans="1:33" s="958" customFormat="1" ht="34.5" hidden="1" customHeight="1" x14ac:dyDescent="0.2">
      <c r="A124" s="918">
        <v>115</v>
      </c>
      <c r="B124" s="914" t="s">
        <v>1135</v>
      </c>
      <c r="C124" s="910" t="s">
        <v>1306</v>
      </c>
      <c r="D124" s="910"/>
      <c r="E124" s="914" t="s">
        <v>1135</v>
      </c>
      <c r="F124" s="910"/>
      <c r="G124" s="914"/>
      <c r="H124" s="914"/>
      <c r="I124" s="914"/>
      <c r="J124" s="914"/>
      <c r="K124" s="914"/>
      <c r="L124" s="915">
        <v>5</v>
      </c>
      <c r="M124" s="910">
        <v>2017</v>
      </c>
      <c r="N124" s="910" t="s">
        <v>81</v>
      </c>
      <c r="O124" s="919">
        <v>525000</v>
      </c>
      <c r="P124" s="936"/>
      <c r="Q124" s="974">
        <f t="shared" si="1"/>
        <v>105000</v>
      </c>
      <c r="R124" s="935"/>
      <c r="S124" s="910"/>
      <c r="T124" s="911"/>
      <c r="U124" s="936" t="s">
        <v>972</v>
      </c>
      <c r="V124" s="959"/>
      <c r="W124" s="960"/>
      <c r="X124" s="960"/>
      <c r="Y124" s="957"/>
      <c r="Z124" s="921"/>
      <c r="AA124" s="921"/>
      <c r="AB124" s="921"/>
      <c r="AC124" s="921"/>
      <c r="AD124" s="921"/>
      <c r="AE124" s="921"/>
      <c r="AF124" s="921"/>
      <c r="AG124" s="921"/>
    </row>
    <row r="125" spans="1:33" s="958" customFormat="1" ht="34.5" hidden="1" customHeight="1" x14ac:dyDescent="0.2">
      <c r="A125" s="918">
        <v>117</v>
      </c>
      <c r="B125" s="914" t="s">
        <v>1137</v>
      </c>
      <c r="C125" s="910" t="s">
        <v>1329</v>
      </c>
      <c r="D125" s="910"/>
      <c r="E125" s="914" t="s">
        <v>1137</v>
      </c>
      <c r="F125" s="910"/>
      <c r="G125" s="914"/>
      <c r="H125" s="914"/>
      <c r="I125" s="914"/>
      <c r="J125" s="914"/>
      <c r="K125" s="914"/>
      <c r="L125" s="915">
        <v>5</v>
      </c>
      <c r="M125" s="910">
        <v>2017</v>
      </c>
      <c r="N125" s="910" t="s">
        <v>81</v>
      </c>
      <c r="O125" s="919">
        <v>640000</v>
      </c>
      <c r="P125" s="936"/>
      <c r="Q125" s="974">
        <f t="shared" si="1"/>
        <v>128000</v>
      </c>
      <c r="R125" s="935"/>
      <c r="S125" s="910"/>
      <c r="T125" s="911"/>
      <c r="U125" s="936" t="s">
        <v>972</v>
      </c>
      <c r="V125" s="959"/>
      <c r="W125" s="960"/>
      <c r="X125" s="960"/>
      <c r="Y125" s="957"/>
      <c r="Z125" s="921"/>
      <c r="AA125" s="921"/>
      <c r="AB125" s="921"/>
      <c r="AC125" s="921"/>
      <c r="AD125" s="921"/>
      <c r="AE125" s="921"/>
      <c r="AF125" s="921"/>
      <c r="AG125" s="921"/>
    </row>
    <row r="126" spans="1:33" s="958" customFormat="1" ht="34.5" hidden="1" customHeight="1" x14ac:dyDescent="0.2">
      <c r="A126" s="918">
        <v>118</v>
      </c>
      <c r="B126" s="914" t="s">
        <v>1138</v>
      </c>
      <c r="C126" s="910" t="s">
        <v>1329</v>
      </c>
      <c r="D126" s="910"/>
      <c r="E126" s="914" t="s">
        <v>1138</v>
      </c>
      <c r="F126" s="910"/>
      <c r="G126" s="914"/>
      <c r="H126" s="914"/>
      <c r="I126" s="914"/>
      <c r="J126" s="914"/>
      <c r="K126" s="914"/>
      <c r="L126" s="915">
        <v>5</v>
      </c>
      <c r="M126" s="910">
        <v>2017</v>
      </c>
      <c r="N126" s="910" t="s">
        <v>81</v>
      </c>
      <c r="O126" s="919">
        <v>640000</v>
      </c>
      <c r="P126" s="936"/>
      <c r="Q126" s="974">
        <f t="shared" si="1"/>
        <v>128000</v>
      </c>
      <c r="R126" s="935"/>
      <c r="S126" s="910"/>
      <c r="T126" s="911"/>
      <c r="U126" s="936" t="s">
        <v>972</v>
      </c>
      <c r="V126" s="959"/>
      <c r="W126" s="960"/>
      <c r="X126" s="960"/>
      <c r="Y126" s="957"/>
      <c r="Z126" s="921"/>
      <c r="AA126" s="921"/>
      <c r="AB126" s="921"/>
      <c r="AC126" s="921"/>
      <c r="AD126" s="921"/>
      <c r="AE126" s="921"/>
      <c r="AF126" s="921"/>
      <c r="AG126" s="921"/>
    </row>
    <row r="127" spans="1:33" s="958" customFormat="1" ht="34.5" hidden="1" customHeight="1" x14ac:dyDescent="0.2">
      <c r="A127" s="918">
        <v>119</v>
      </c>
      <c r="B127" s="914" t="s">
        <v>1139</v>
      </c>
      <c r="C127" s="910" t="s">
        <v>1303</v>
      </c>
      <c r="D127" s="910"/>
      <c r="E127" s="914" t="s">
        <v>1139</v>
      </c>
      <c r="F127" s="910"/>
      <c r="G127" s="914"/>
      <c r="H127" s="914"/>
      <c r="I127" s="914"/>
      <c r="J127" s="914"/>
      <c r="K127" s="914"/>
      <c r="L127" s="915">
        <v>5</v>
      </c>
      <c r="M127" s="910">
        <v>2017</v>
      </c>
      <c r="N127" s="910" t="s">
        <v>81</v>
      </c>
      <c r="O127" s="919">
        <v>550000</v>
      </c>
      <c r="P127" s="936"/>
      <c r="Q127" s="974">
        <f t="shared" si="1"/>
        <v>110000</v>
      </c>
      <c r="R127" s="935"/>
      <c r="S127" s="910"/>
      <c r="T127" s="911"/>
      <c r="U127" s="936" t="s">
        <v>972</v>
      </c>
      <c r="V127" s="959"/>
      <c r="W127" s="960"/>
      <c r="X127" s="960"/>
      <c r="Y127" s="957"/>
      <c r="Z127" s="921"/>
      <c r="AA127" s="921"/>
      <c r="AB127" s="921"/>
      <c r="AC127" s="921"/>
      <c r="AD127" s="921"/>
      <c r="AE127" s="921"/>
      <c r="AF127" s="921"/>
      <c r="AG127" s="921"/>
    </row>
    <row r="128" spans="1:33" s="958" customFormat="1" ht="34.5" hidden="1" customHeight="1" x14ac:dyDescent="0.2">
      <c r="A128" s="918">
        <v>120</v>
      </c>
      <c r="B128" s="914" t="s">
        <v>1140</v>
      </c>
      <c r="C128" s="910" t="s">
        <v>1329</v>
      </c>
      <c r="D128" s="910"/>
      <c r="E128" s="914" t="s">
        <v>1140</v>
      </c>
      <c r="F128" s="910"/>
      <c r="G128" s="914"/>
      <c r="H128" s="914"/>
      <c r="I128" s="914"/>
      <c r="J128" s="914"/>
      <c r="K128" s="914"/>
      <c r="L128" s="915">
        <v>5</v>
      </c>
      <c r="M128" s="910">
        <v>2017</v>
      </c>
      <c r="N128" s="910" t="s">
        <v>81</v>
      </c>
      <c r="O128" s="919">
        <v>725000</v>
      </c>
      <c r="P128" s="936"/>
      <c r="Q128" s="974">
        <f t="shared" si="1"/>
        <v>145000</v>
      </c>
      <c r="R128" s="935"/>
      <c r="S128" s="910"/>
      <c r="T128" s="911"/>
      <c r="U128" s="936" t="s">
        <v>972</v>
      </c>
      <c r="V128" s="959"/>
      <c r="W128" s="960"/>
      <c r="X128" s="960"/>
      <c r="Y128" s="957"/>
      <c r="Z128" s="921"/>
      <c r="AA128" s="921"/>
      <c r="AB128" s="921"/>
      <c r="AC128" s="921"/>
      <c r="AD128" s="921"/>
      <c r="AE128" s="921"/>
      <c r="AF128" s="921"/>
      <c r="AG128" s="921"/>
    </row>
    <row r="129" spans="1:33" s="958" customFormat="1" ht="34.5" hidden="1" customHeight="1" x14ac:dyDescent="0.2">
      <c r="A129" s="918">
        <v>121</v>
      </c>
      <c r="B129" s="914" t="s">
        <v>1141</v>
      </c>
      <c r="C129" s="976" t="s">
        <v>1305</v>
      </c>
      <c r="D129" s="976"/>
      <c r="E129" s="914" t="s">
        <v>1141</v>
      </c>
      <c r="F129" s="910"/>
      <c r="G129" s="914"/>
      <c r="H129" s="914"/>
      <c r="I129" s="914"/>
      <c r="J129" s="914"/>
      <c r="K129" s="914"/>
      <c r="L129" s="915">
        <v>5</v>
      </c>
      <c r="M129" s="910">
        <v>2017</v>
      </c>
      <c r="N129" s="910" t="s">
        <v>81</v>
      </c>
      <c r="O129" s="919">
        <v>640000</v>
      </c>
      <c r="P129" s="936"/>
      <c r="Q129" s="974">
        <f t="shared" si="1"/>
        <v>128000</v>
      </c>
      <c r="R129" s="935"/>
      <c r="S129" s="910"/>
      <c r="T129" s="911"/>
      <c r="U129" s="936" t="s">
        <v>972</v>
      </c>
      <c r="V129" s="959"/>
      <c r="W129" s="960"/>
      <c r="X129" s="960"/>
      <c r="Y129" s="957"/>
      <c r="Z129" s="921"/>
      <c r="AA129" s="921"/>
      <c r="AB129" s="921"/>
      <c r="AC129" s="921"/>
      <c r="AD129" s="921"/>
      <c r="AE129" s="921"/>
      <c r="AF129" s="921"/>
      <c r="AG129" s="921"/>
    </row>
    <row r="130" spans="1:33" s="958" customFormat="1" ht="34.5" hidden="1" customHeight="1" x14ac:dyDescent="0.2">
      <c r="A130" s="918">
        <v>122</v>
      </c>
      <c r="B130" s="914" t="s">
        <v>1142</v>
      </c>
      <c r="C130" s="910" t="s">
        <v>1301</v>
      </c>
      <c r="D130" s="910"/>
      <c r="E130" s="914" t="s">
        <v>1142</v>
      </c>
      <c r="F130" s="910"/>
      <c r="G130" s="914"/>
      <c r="H130" s="914"/>
      <c r="I130" s="914"/>
      <c r="J130" s="914"/>
      <c r="K130" s="914"/>
      <c r="L130" s="915">
        <v>5</v>
      </c>
      <c r="M130" s="910">
        <v>2017</v>
      </c>
      <c r="N130" s="910" t="s">
        <v>81</v>
      </c>
      <c r="O130" s="919">
        <v>1015000</v>
      </c>
      <c r="P130" s="936"/>
      <c r="Q130" s="974">
        <f t="shared" si="1"/>
        <v>203000</v>
      </c>
      <c r="R130" s="935"/>
      <c r="S130" s="910"/>
      <c r="T130" s="911"/>
      <c r="U130" s="936" t="s">
        <v>972</v>
      </c>
      <c r="V130" s="959"/>
      <c r="W130" s="960"/>
      <c r="X130" s="960"/>
      <c r="Y130" s="957"/>
      <c r="Z130" s="921"/>
      <c r="AA130" s="921"/>
      <c r="AB130" s="921"/>
      <c r="AC130" s="921"/>
      <c r="AD130" s="921"/>
      <c r="AE130" s="921"/>
      <c r="AF130" s="921"/>
      <c r="AG130" s="921"/>
    </row>
    <row r="131" spans="1:33" s="958" customFormat="1" ht="34.5" hidden="1" customHeight="1" x14ac:dyDescent="0.2">
      <c r="A131" s="918">
        <v>123</v>
      </c>
      <c r="B131" s="914" t="s">
        <v>1143</v>
      </c>
      <c r="C131" s="910" t="s">
        <v>1310</v>
      </c>
      <c r="D131" s="910"/>
      <c r="E131" s="914" t="s">
        <v>1143</v>
      </c>
      <c r="F131" s="910"/>
      <c r="G131" s="914"/>
      <c r="H131" s="914"/>
      <c r="I131" s="914"/>
      <c r="J131" s="914"/>
      <c r="K131" s="914"/>
      <c r="L131" s="915">
        <v>5</v>
      </c>
      <c r="M131" s="910">
        <v>2017</v>
      </c>
      <c r="N131" s="910" t="s">
        <v>81</v>
      </c>
      <c r="O131" s="919">
        <v>575000</v>
      </c>
      <c r="P131" s="936"/>
      <c r="Q131" s="974">
        <f t="shared" si="1"/>
        <v>115000</v>
      </c>
      <c r="R131" s="935"/>
      <c r="S131" s="910"/>
      <c r="T131" s="911"/>
      <c r="U131" s="936" t="s">
        <v>972</v>
      </c>
      <c r="V131" s="959"/>
      <c r="W131" s="960"/>
      <c r="X131" s="960"/>
      <c r="Y131" s="957"/>
      <c r="Z131" s="921"/>
      <c r="AA131" s="921"/>
      <c r="AB131" s="921"/>
      <c r="AC131" s="921"/>
      <c r="AD131" s="921"/>
      <c r="AE131" s="921"/>
      <c r="AF131" s="921"/>
      <c r="AG131" s="921"/>
    </row>
    <row r="132" spans="1:33" s="958" customFormat="1" ht="34.5" hidden="1" customHeight="1" x14ac:dyDescent="0.2">
      <c r="A132" s="918">
        <v>124</v>
      </c>
      <c r="B132" s="914" t="s">
        <v>1144</v>
      </c>
      <c r="C132" s="910" t="s">
        <v>1310</v>
      </c>
      <c r="D132" s="910"/>
      <c r="E132" s="914" t="s">
        <v>1144</v>
      </c>
      <c r="F132" s="910"/>
      <c r="G132" s="914"/>
      <c r="H132" s="914"/>
      <c r="I132" s="914"/>
      <c r="J132" s="914"/>
      <c r="K132" s="914"/>
      <c r="L132" s="915">
        <v>5</v>
      </c>
      <c r="M132" s="910">
        <v>2017</v>
      </c>
      <c r="N132" s="910" t="s">
        <v>81</v>
      </c>
      <c r="O132" s="919">
        <v>640000</v>
      </c>
      <c r="P132" s="936"/>
      <c r="Q132" s="974">
        <f t="shared" si="1"/>
        <v>128000</v>
      </c>
      <c r="R132" s="935"/>
      <c r="S132" s="910"/>
      <c r="T132" s="911"/>
      <c r="U132" s="936" t="s">
        <v>972</v>
      </c>
      <c r="V132" s="959"/>
      <c r="W132" s="960"/>
      <c r="X132" s="960"/>
      <c r="Y132" s="957"/>
      <c r="Z132" s="921"/>
      <c r="AA132" s="921"/>
      <c r="AB132" s="921"/>
      <c r="AC132" s="921"/>
      <c r="AD132" s="921"/>
      <c r="AE132" s="921"/>
      <c r="AF132" s="921"/>
      <c r="AG132" s="921"/>
    </row>
    <row r="133" spans="1:33" s="958" customFormat="1" ht="34.5" hidden="1" customHeight="1" x14ac:dyDescent="0.2">
      <c r="A133" s="918">
        <v>125</v>
      </c>
      <c r="B133" s="914" t="s">
        <v>1145</v>
      </c>
      <c r="C133" s="910" t="s">
        <v>1310</v>
      </c>
      <c r="D133" s="910"/>
      <c r="E133" s="914" t="s">
        <v>1145</v>
      </c>
      <c r="F133" s="910"/>
      <c r="G133" s="914"/>
      <c r="H133" s="914"/>
      <c r="I133" s="914"/>
      <c r="J133" s="914"/>
      <c r="K133" s="914"/>
      <c r="L133" s="915">
        <v>5</v>
      </c>
      <c r="M133" s="910">
        <v>2017</v>
      </c>
      <c r="N133" s="910" t="s">
        <v>81</v>
      </c>
      <c r="O133" s="919">
        <v>750000</v>
      </c>
      <c r="P133" s="936"/>
      <c r="Q133" s="974">
        <f t="shared" si="1"/>
        <v>150000</v>
      </c>
      <c r="R133" s="935"/>
      <c r="S133" s="910"/>
      <c r="T133" s="911"/>
      <c r="U133" s="936" t="s">
        <v>972</v>
      </c>
      <c r="V133" s="959"/>
      <c r="W133" s="960"/>
      <c r="X133" s="960"/>
      <c r="Y133" s="957"/>
      <c r="Z133" s="921"/>
      <c r="AA133" s="921"/>
      <c r="AB133" s="921"/>
      <c r="AC133" s="921"/>
      <c r="AD133" s="921"/>
      <c r="AE133" s="921"/>
      <c r="AF133" s="921"/>
      <c r="AG133" s="921"/>
    </row>
    <row r="134" spans="1:33" s="958" customFormat="1" ht="34.5" hidden="1" customHeight="1" x14ac:dyDescent="0.2">
      <c r="A134" s="918">
        <v>126</v>
      </c>
      <c r="B134" s="914" t="s">
        <v>1146</v>
      </c>
      <c r="C134" s="910" t="s">
        <v>1310</v>
      </c>
      <c r="D134" s="910"/>
      <c r="E134" s="914" t="s">
        <v>1146</v>
      </c>
      <c r="F134" s="910"/>
      <c r="G134" s="914"/>
      <c r="H134" s="914"/>
      <c r="I134" s="914"/>
      <c r="J134" s="914"/>
      <c r="K134" s="914"/>
      <c r="L134" s="915">
        <v>5</v>
      </c>
      <c r="M134" s="910">
        <v>2017</v>
      </c>
      <c r="N134" s="910" t="s">
        <v>81</v>
      </c>
      <c r="O134" s="919">
        <v>665000</v>
      </c>
      <c r="P134" s="936"/>
      <c r="Q134" s="974">
        <f t="shared" si="1"/>
        <v>133000</v>
      </c>
      <c r="R134" s="935"/>
      <c r="S134" s="910"/>
      <c r="T134" s="911"/>
      <c r="U134" s="936" t="s">
        <v>972</v>
      </c>
      <c r="V134" s="959"/>
      <c r="W134" s="960"/>
      <c r="X134" s="960"/>
      <c r="Y134" s="957"/>
      <c r="Z134" s="921"/>
      <c r="AA134" s="921"/>
      <c r="AB134" s="921"/>
      <c r="AC134" s="921"/>
      <c r="AD134" s="921"/>
      <c r="AE134" s="921"/>
      <c r="AF134" s="921"/>
      <c r="AG134" s="921"/>
    </row>
    <row r="135" spans="1:33" s="958" customFormat="1" ht="34.5" hidden="1" customHeight="1" x14ac:dyDescent="0.2">
      <c r="A135" s="918">
        <v>127</v>
      </c>
      <c r="B135" s="914" t="s">
        <v>1147</v>
      </c>
      <c r="C135" s="910" t="s">
        <v>1310</v>
      </c>
      <c r="D135" s="910"/>
      <c r="E135" s="914" t="s">
        <v>1147</v>
      </c>
      <c r="F135" s="910"/>
      <c r="G135" s="914"/>
      <c r="H135" s="914"/>
      <c r="I135" s="914"/>
      <c r="J135" s="914"/>
      <c r="K135" s="914"/>
      <c r="L135" s="915">
        <v>5</v>
      </c>
      <c r="M135" s="910">
        <v>2017</v>
      </c>
      <c r="N135" s="910" t="s">
        <v>81</v>
      </c>
      <c r="O135" s="919">
        <v>1100000</v>
      </c>
      <c r="P135" s="936"/>
      <c r="Q135" s="974">
        <f t="shared" si="1"/>
        <v>220000</v>
      </c>
      <c r="R135" s="935"/>
      <c r="S135" s="910"/>
      <c r="T135" s="911"/>
      <c r="U135" s="936" t="s">
        <v>972</v>
      </c>
      <c r="V135" s="959"/>
      <c r="W135" s="960"/>
      <c r="X135" s="960"/>
      <c r="Y135" s="957"/>
      <c r="Z135" s="921"/>
      <c r="AA135" s="921"/>
      <c r="AB135" s="921"/>
      <c r="AC135" s="921"/>
      <c r="AD135" s="921"/>
      <c r="AE135" s="921"/>
      <c r="AF135" s="921"/>
      <c r="AG135" s="921"/>
    </row>
    <row r="136" spans="1:33" s="958" customFormat="1" ht="34.5" hidden="1" customHeight="1" x14ac:dyDescent="0.2">
      <c r="A136" s="918">
        <v>128</v>
      </c>
      <c r="B136" s="914" t="s">
        <v>1148</v>
      </c>
      <c r="C136" s="910" t="s">
        <v>1310</v>
      </c>
      <c r="D136" s="910"/>
      <c r="E136" s="914" t="s">
        <v>1148</v>
      </c>
      <c r="F136" s="910"/>
      <c r="G136" s="914"/>
      <c r="H136" s="914"/>
      <c r="I136" s="914"/>
      <c r="J136" s="914"/>
      <c r="K136" s="914"/>
      <c r="L136" s="915">
        <v>5</v>
      </c>
      <c r="M136" s="910">
        <v>2017</v>
      </c>
      <c r="N136" s="910" t="s">
        <v>81</v>
      </c>
      <c r="O136" s="919">
        <v>2260000</v>
      </c>
      <c r="P136" s="936"/>
      <c r="Q136" s="974">
        <f t="shared" si="1"/>
        <v>452000</v>
      </c>
      <c r="R136" s="935"/>
      <c r="S136" s="910"/>
      <c r="T136" s="911"/>
      <c r="U136" s="936" t="s">
        <v>972</v>
      </c>
      <c r="V136" s="959"/>
      <c r="W136" s="960"/>
      <c r="X136" s="960"/>
      <c r="Y136" s="957"/>
      <c r="Z136" s="921"/>
      <c r="AA136" s="921"/>
      <c r="AB136" s="921"/>
      <c r="AC136" s="921"/>
      <c r="AD136" s="921"/>
      <c r="AE136" s="921"/>
      <c r="AF136" s="921"/>
      <c r="AG136" s="921"/>
    </row>
    <row r="137" spans="1:33" s="958" customFormat="1" ht="41.25" hidden="1" customHeight="1" x14ac:dyDescent="0.2">
      <c r="A137" s="918">
        <v>129</v>
      </c>
      <c r="B137" s="914" t="s">
        <v>1783</v>
      </c>
      <c r="C137" s="910" t="s">
        <v>1330</v>
      </c>
      <c r="D137" s="910"/>
      <c r="E137" s="914"/>
      <c r="F137" s="910"/>
      <c r="G137" s="914"/>
      <c r="H137" s="914"/>
      <c r="I137" s="914"/>
      <c r="J137" s="914"/>
      <c r="K137" s="914"/>
      <c r="L137" s="915">
        <v>14</v>
      </c>
      <c r="M137" s="910">
        <v>2017</v>
      </c>
      <c r="N137" s="910" t="s">
        <v>81</v>
      </c>
      <c r="O137" s="919">
        <v>29268750</v>
      </c>
      <c r="P137" s="936"/>
      <c r="Q137" s="974">
        <f t="shared" si="1"/>
        <v>2090625</v>
      </c>
      <c r="R137" s="935"/>
      <c r="S137" s="910"/>
      <c r="T137" s="911"/>
      <c r="U137" s="936" t="s">
        <v>972</v>
      </c>
      <c r="V137" s="959"/>
      <c r="W137" s="960"/>
      <c r="X137" s="960"/>
      <c r="Y137" s="957"/>
      <c r="Z137" s="921"/>
      <c r="AA137" s="921"/>
      <c r="AB137" s="921"/>
      <c r="AC137" s="921"/>
      <c r="AD137" s="921"/>
      <c r="AE137" s="921"/>
      <c r="AF137" s="921"/>
      <c r="AG137" s="921"/>
    </row>
    <row r="138" spans="1:33" s="958" customFormat="1" ht="41.25" hidden="1" customHeight="1" x14ac:dyDescent="0.2">
      <c r="A138" s="918">
        <v>130</v>
      </c>
      <c r="B138" s="914" t="s">
        <v>1767</v>
      </c>
      <c r="C138" s="910" t="s">
        <v>1396</v>
      </c>
      <c r="D138" s="910"/>
      <c r="E138" s="914" t="s">
        <v>1784</v>
      </c>
      <c r="F138" s="910"/>
      <c r="G138" s="914"/>
      <c r="H138" s="914"/>
      <c r="I138" s="914"/>
      <c r="J138" s="914"/>
      <c r="K138" s="914"/>
      <c r="L138" s="915">
        <v>5</v>
      </c>
      <c r="M138" s="910">
        <v>2018</v>
      </c>
      <c r="N138" s="910" t="s">
        <v>81</v>
      </c>
      <c r="O138" s="919">
        <v>1341527.4157061295</v>
      </c>
      <c r="P138" s="936"/>
      <c r="Q138" s="974">
        <f t="shared" si="1"/>
        <v>268305.48314122588</v>
      </c>
      <c r="R138" s="935"/>
      <c r="S138" s="910"/>
      <c r="T138" s="911"/>
      <c r="U138" s="936"/>
      <c r="V138" s="959"/>
      <c r="W138" s="960"/>
      <c r="X138" s="960"/>
      <c r="Y138" s="957"/>
      <c r="Z138" s="921"/>
      <c r="AA138" s="921"/>
      <c r="AB138" s="921"/>
      <c r="AC138" s="921"/>
      <c r="AD138" s="921"/>
      <c r="AE138" s="921"/>
      <c r="AF138" s="921"/>
      <c r="AG138" s="921"/>
    </row>
    <row r="139" spans="1:33" s="958" customFormat="1" ht="41.25" hidden="1" customHeight="1" x14ac:dyDescent="0.2">
      <c r="A139" s="918">
        <v>131</v>
      </c>
      <c r="B139" s="914" t="s">
        <v>1768</v>
      </c>
      <c r="C139" s="910" t="s">
        <v>1301</v>
      </c>
      <c r="D139" s="910"/>
      <c r="E139" s="914" t="s">
        <v>1785</v>
      </c>
      <c r="F139" s="910"/>
      <c r="G139" s="914"/>
      <c r="H139" s="914"/>
      <c r="I139" s="914"/>
      <c r="J139" s="914"/>
      <c r="K139" s="914"/>
      <c r="L139" s="915">
        <v>5</v>
      </c>
      <c r="M139" s="910">
        <v>2018</v>
      </c>
      <c r="N139" s="910" t="s">
        <v>81</v>
      </c>
      <c r="O139" s="919">
        <v>785853.17246579775</v>
      </c>
      <c r="P139" s="936"/>
      <c r="Q139" s="974">
        <f t="shared" si="1"/>
        <v>157170.63449315954</v>
      </c>
      <c r="R139" s="935"/>
      <c r="S139" s="910"/>
      <c r="T139" s="911"/>
      <c r="U139" s="936"/>
      <c r="V139" s="959"/>
      <c r="W139" s="960"/>
      <c r="X139" s="960"/>
      <c r="Y139" s="957"/>
      <c r="Z139" s="921"/>
      <c r="AA139" s="921"/>
      <c r="AB139" s="921"/>
      <c r="AC139" s="921"/>
      <c r="AD139" s="921"/>
      <c r="AE139" s="921"/>
      <c r="AF139" s="921"/>
      <c r="AG139" s="921"/>
    </row>
    <row r="140" spans="1:33" s="958" customFormat="1" ht="41.25" hidden="1" customHeight="1" x14ac:dyDescent="0.2">
      <c r="A140" s="918">
        <v>132</v>
      </c>
      <c r="B140" s="914" t="s">
        <v>1771</v>
      </c>
      <c r="C140" s="910" t="s">
        <v>1309</v>
      </c>
      <c r="D140" s="910"/>
      <c r="E140" s="914" t="s">
        <v>1786</v>
      </c>
      <c r="F140" s="910"/>
      <c r="G140" s="914"/>
      <c r="H140" s="914"/>
      <c r="I140" s="914"/>
      <c r="J140" s="914"/>
      <c r="K140" s="914"/>
      <c r="L140" s="915">
        <v>5</v>
      </c>
      <c r="M140" s="910">
        <v>2018</v>
      </c>
      <c r="N140" s="910" t="s">
        <v>81</v>
      </c>
      <c r="O140" s="919">
        <v>836553.37714101048</v>
      </c>
      <c r="P140" s="936"/>
      <c r="Q140" s="974">
        <f t="shared" si="1"/>
        <v>167310.67542820208</v>
      </c>
      <c r="R140" s="935"/>
      <c r="S140" s="910"/>
      <c r="T140" s="911"/>
      <c r="U140" s="936"/>
      <c r="V140" s="959"/>
      <c r="W140" s="960"/>
      <c r="X140" s="960"/>
      <c r="Y140" s="957"/>
      <c r="Z140" s="921"/>
      <c r="AA140" s="921"/>
      <c r="AB140" s="921"/>
      <c r="AC140" s="921"/>
      <c r="AD140" s="921"/>
      <c r="AE140" s="921"/>
      <c r="AF140" s="921"/>
      <c r="AG140" s="921"/>
    </row>
    <row r="141" spans="1:33" s="958" customFormat="1" ht="41.25" hidden="1" customHeight="1" x14ac:dyDescent="0.2">
      <c r="A141" s="918">
        <v>133</v>
      </c>
      <c r="B141" s="914" t="s">
        <v>1768</v>
      </c>
      <c r="C141" s="910" t="s">
        <v>1301</v>
      </c>
      <c r="D141" s="910"/>
      <c r="E141" s="914" t="s">
        <v>1787</v>
      </c>
      <c r="F141" s="910"/>
      <c r="G141" s="914"/>
      <c r="H141" s="914"/>
      <c r="I141" s="914"/>
      <c r="J141" s="914"/>
      <c r="K141" s="914"/>
      <c r="L141" s="915">
        <v>5</v>
      </c>
      <c r="M141" s="910">
        <v>2018</v>
      </c>
      <c r="N141" s="910" t="s">
        <v>81</v>
      </c>
      <c r="O141" s="919">
        <v>725012.92685554235</v>
      </c>
      <c r="P141" s="936"/>
      <c r="Q141" s="974">
        <f t="shared" si="1"/>
        <v>145002.58537110846</v>
      </c>
      <c r="R141" s="935"/>
      <c r="S141" s="910"/>
      <c r="T141" s="911"/>
      <c r="U141" s="936"/>
      <c r="V141" s="959"/>
      <c r="W141" s="960"/>
      <c r="X141" s="960"/>
      <c r="Y141" s="957"/>
      <c r="Z141" s="921"/>
      <c r="AA141" s="921"/>
      <c r="AB141" s="921"/>
      <c r="AC141" s="921"/>
      <c r="AD141" s="921"/>
      <c r="AE141" s="921"/>
      <c r="AF141" s="921"/>
      <c r="AG141" s="921"/>
    </row>
    <row r="142" spans="1:33" s="958" customFormat="1" ht="41.25" hidden="1" customHeight="1" x14ac:dyDescent="0.2">
      <c r="A142" s="918">
        <v>134</v>
      </c>
      <c r="B142" s="914" t="s">
        <v>1768</v>
      </c>
      <c r="C142" s="910" t="s">
        <v>1301</v>
      </c>
      <c r="D142" s="910"/>
      <c r="E142" s="914" t="s">
        <v>1788</v>
      </c>
      <c r="F142" s="910"/>
      <c r="G142" s="914"/>
      <c r="H142" s="914"/>
      <c r="I142" s="914"/>
      <c r="J142" s="914"/>
      <c r="K142" s="914"/>
      <c r="L142" s="915">
        <v>5</v>
      </c>
      <c r="M142" s="910">
        <v>2018</v>
      </c>
      <c r="N142" s="910" t="s">
        <v>81</v>
      </c>
      <c r="O142" s="919">
        <v>500918.02219110203</v>
      </c>
      <c r="P142" s="936"/>
      <c r="Q142" s="974">
        <f t="shared" ref="Q142:Q205" si="2">O142/L142</f>
        <v>100183.60443822041</v>
      </c>
      <c r="R142" s="935"/>
      <c r="S142" s="910"/>
      <c r="T142" s="911"/>
      <c r="U142" s="936"/>
      <c r="V142" s="959"/>
      <c r="W142" s="960"/>
      <c r="X142" s="960"/>
      <c r="Y142" s="957"/>
      <c r="Z142" s="921"/>
      <c r="AA142" s="921"/>
      <c r="AB142" s="921"/>
      <c r="AC142" s="921"/>
      <c r="AD142" s="921"/>
      <c r="AE142" s="921"/>
      <c r="AF142" s="921"/>
      <c r="AG142" s="921"/>
    </row>
    <row r="143" spans="1:33" s="958" customFormat="1" ht="41.25" hidden="1" customHeight="1" x14ac:dyDescent="0.2">
      <c r="A143" s="918">
        <v>135</v>
      </c>
      <c r="B143" s="914" t="s">
        <v>1768</v>
      </c>
      <c r="C143" s="910" t="s">
        <v>1301</v>
      </c>
      <c r="D143" s="910"/>
      <c r="E143" s="914" t="s">
        <v>1789</v>
      </c>
      <c r="F143" s="910"/>
      <c r="G143" s="914"/>
      <c r="H143" s="914"/>
      <c r="I143" s="914"/>
      <c r="J143" s="914"/>
      <c r="K143" s="914"/>
      <c r="L143" s="915">
        <v>5</v>
      </c>
      <c r="M143" s="910">
        <v>2018</v>
      </c>
      <c r="N143" s="910" t="s">
        <v>81</v>
      </c>
      <c r="O143" s="919">
        <v>1127065.5499299795</v>
      </c>
      <c r="P143" s="936"/>
      <c r="Q143" s="974">
        <f t="shared" si="2"/>
        <v>225413.10998599589</v>
      </c>
      <c r="R143" s="935"/>
      <c r="S143" s="910"/>
      <c r="T143" s="911"/>
      <c r="U143" s="936"/>
      <c r="V143" s="959"/>
      <c r="W143" s="960"/>
      <c r="X143" s="960"/>
      <c r="Y143" s="957"/>
      <c r="Z143" s="921"/>
      <c r="AA143" s="921"/>
      <c r="AB143" s="921"/>
      <c r="AC143" s="921"/>
      <c r="AD143" s="921"/>
      <c r="AE143" s="921"/>
      <c r="AF143" s="921"/>
      <c r="AG143" s="921"/>
    </row>
    <row r="144" spans="1:33" s="958" customFormat="1" ht="41.25" hidden="1" customHeight="1" x14ac:dyDescent="0.2">
      <c r="A144" s="918">
        <v>136</v>
      </c>
      <c r="B144" s="914" t="s">
        <v>1768</v>
      </c>
      <c r="C144" s="910" t="s">
        <v>1301</v>
      </c>
      <c r="D144" s="910"/>
      <c r="E144" s="914" t="s">
        <v>1790</v>
      </c>
      <c r="F144" s="910"/>
      <c r="G144" s="914"/>
      <c r="H144" s="914"/>
      <c r="I144" s="914"/>
      <c r="J144" s="914"/>
      <c r="K144" s="914"/>
      <c r="L144" s="915">
        <v>5</v>
      </c>
      <c r="M144" s="910">
        <v>2018</v>
      </c>
      <c r="N144" s="910" t="s">
        <v>81</v>
      </c>
      <c r="O144" s="919">
        <v>709802.86545297853</v>
      </c>
      <c r="P144" s="936"/>
      <c r="Q144" s="974">
        <f t="shared" si="2"/>
        <v>141960.57309059572</v>
      </c>
      <c r="R144" s="935"/>
      <c r="S144" s="910"/>
      <c r="T144" s="911"/>
      <c r="U144" s="936"/>
      <c r="V144" s="959"/>
      <c r="W144" s="960"/>
      <c r="X144" s="960"/>
      <c r="Y144" s="957"/>
      <c r="Z144" s="921"/>
      <c r="AA144" s="921"/>
      <c r="AB144" s="921"/>
      <c r="AC144" s="921"/>
      <c r="AD144" s="921"/>
      <c r="AE144" s="921"/>
      <c r="AF144" s="921"/>
      <c r="AG144" s="921"/>
    </row>
    <row r="145" spans="1:33" s="958" customFormat="1" ht="41.25" hidden="1" customHeight="1" x14ac:dyDescent="0.2">
      <c r="A145" s="918">
        <v>137</v>
      </c>
      <c r="B145" s="914" t="s">
        <v>1771</v>
      </c>
      <c r="C145" s="910" t="s">
        <v>1309</v>
      </c>
      <c r="D145" s="910"/>
      <c r="E145" s="914" t="s">
        <v>1791</v>
      </c>
      <c r="F145" s="910"/>
      <c r="G145" s="914"/>
      <c r="H145" s="914"/>
      <c r="I145" s="914"/>
      <c r="J145" s="914"/>
      <c r="K145" s="914"/>
      <c r="L145" s="915">
        <v>5</v>
      </c>
      <c r="M145" s="910">
        <v>2018</v>
      </c>
      <c r="N145" s="910" t="s">
        <v>81</v>
      </c>
      <c r="O145" s="919">
        <v>659102.66077776579</v>
      </c>
      <c r="P145" s="936"/>
      <c r="Q145" s="974">
        <f t="shared" si="2"/>
        <v>131820.53215555317</v>
      </c>
      <c r="R145" s="935"/>
      <c r="S145" s="910"/>
      <c r="T145" s="911"/>
      <c r="U145" s="936"/>
      <c r="V145" s="959"/>
      <c r="W145" s="960"/>
      <c r="X145" s="960"/>
      <c r="Y145" s="957"/>
      <c r="Z145" s="921"/>
      <c r="AA145" s="921"/>
      <c r="AB145" s="921"/>
      <c r="AC145" s="921"/>
      <c r="AD145" s="921"/>
      <c r="AE145" s="921"/>
      <c r="AF145" s="921"/>
      <c r="AG145" s="921"/>
    </row>
    <row r="146" spans="1:33" s="958" customFormat="1" ht="41.25" hidden="1" customHeight="1" x14ac:dyDescent="0.2">
      <c r="A146" s="918">
        <v>138</v>
      </c>
      <c r="B146" s="914" t="s">
        <v>1768</v>
      </c>
      <c r="C146" s="910" t="s">
        <v>1301</v>
      </c>
      <c r="D146" s="910"/>
      <c r="E146" s="914" t="s">
        <v>1792</v>
      </c>
      <c r="F146" s="910"/>
      <c r="G146" s="914"/>
      <c r="H146" s="914"/>
      <c r="I146" s="914"/>
      <c r="J146" s="914"/>
      <c r="K146" s="914"/>
      <c r="L146" s="915">
        <v>5</v>
      </c>
      <c r="M146" s="910">
        <v>2018</v>
      </c>
      <c r="N146" s="910" t="s">
        <v>81</v>
      </c>
      <c r="O146" s="919">
        <v>795993.21340084029</v>
      </c>
      <c r="P146" s="936"/>
      <c r="Q146" s="974">
        <f t="shared" si="2"/>
        <v>159198.64268016806</v>
      </c>
      <c r="R146" s="935"/>
      <c r="S146" s="910"/>
      <c r="T146" s="911"/>
      <c r="U146" s="936"/>
      <c r="V146" s="959"/>
      <c r="W146" s="960"/>
      <c r="X146" s="960"/>
      <c r="Y146" s="957"/>
      <c r="Z146" s="921"/>
      <c r="AA146" s="921"/>
      <c r="AB146" s="921"/>
      <c r="AC146" s="921"/>
      <c r="AD146" s="921"/>
      <c r="AE146" s="921"/>
      <c r="AF146" s="921"/>
      <c r="AG146" s="921"/>
    </row>
    <row r="147" spans="1:33" s="958" customFormat="1" ht="54.75" hidden="1" customHeight="1" x14ac:dyDescent="0.2">
      <c r="A147" s="918">
        <v>139</v>
      </c>
      <c r="B147" s="914" t="s">
        <v>1779</v>
      </c>
      <c r="C147" s="910" t="s">
        <v>1399</v>
      </c>
      <c r="D147" s="910"/>
      <c r="E147" s="914" t="s">
        <v>1793</v>
      </c>
      <c r="F147" s="910"/>
      <c r="G147" s="914"/>
      <c r="H147" s="914"/>
      <c r="I147" s="914"/>
      <c r="J147" s="914"/>
      <c r="K147" s="914"/>
      <c r="L147" s="915">
        <v>5</v>
      </c>
      <c r="M147" s="910">
        <v>2018</v>
      </c>
      <c r="N147" s="910" t="s">
        <v>81</v>
      </c>
      <c r="O147" s="919">
        <v>659102.66077776579</v>
      </c>
      <c r="P147" s="936"/>
      <c r="Q147" s="974">
        <f t="shared" si="2"/>
        <v>131820.53215555317</v>
      </c>
      <c r="R147" s="935"/>
      <c r="S147" s="910"/>
      <c r="T147" s="911"/>
      <c r="U147" s="936"/>
      <c r="V147" s="959"/>
      <c r="W147" s="960"/>
      <c r="X147" s="960"/>
      <c r="Y147" s="957"/>
      <c r="Z147" s="921"/>
      <c r="AA147" s="921"/>
      <c r="AB147" s="921"/>
      <c r="AC147" s="921"/>
      <c r="AD147" s="921"/>
      <c r="AE147" s="921"/>
      <c r="AF147" s="921"/>
      <c r="AG147" s="921"/>
    </row>
    <row r="148" spans="1:33" s="958" customFormat="1" ht="41.25" hidden="1" customHeight="1" x14ac:dyDescent="0.2">
      <c r="A148" s="918">
        <v>140</v>
      </c>
      <c r="B148" s="914" t="s">
        <v>1781</v>
      </c>
      <c r="C148" s="910" t="s">
        <v>1315</v>
      </c>
      <c r="D148" s="910"/>
      <c r="E148" s="914" t="s">
        <v>1794</v>
      </c>
      <c r="F148" s="910"/>
      <c r="G148" s="914"/>
      <c r="H148" s="914"/>
      <c r="I148" s="914"/>
      <c r="J148" s="914"/>
      <c r="K148" s="914"/>
      <c r="L148" s="915">
        <v>5</v>
      </c>
      <c r="M148" s="910">
        <v>2018</v>
      </c>
      <c r="N148" s="910" t="s">
        <v>81</v>
      </c>
      <c r="O148" s="919">
        <v>2636410.6431110632</v>
      </c>
      <c r="P148" s="936"/>
      <c r="Q148" s="974">
        <f t="shared" si="2"/>
        <v>527282.12862221268</v>
      </c>
      <c r="R148" s="935"/>
      <c r="S148" s="910"/>
      <c r="T148" s="911"/>
      <c r="U148" s="936"/>
      <c r="V148" s="959"/>
      <c r="W148" s="960"/>
      <c r="X148" s="960"/>
      <c r="Y148" s="957"/>
      <c r="Z148" s="921"/>
      <c r="AA148" s="921"/>
      <c r="AB148" s="921"/>
      <c r="AC148" s="921"/>
      <c r="AD148" s="921"/>
      <c r="AE148" s="921"/>
      <c r="AF148" s="921"/>
      <c r="AG148" s="921"/>
    </row>
    <row r="149" spans="1:33" s="958" customFormat="1" ht="41.25" hidden="1" customHeight="1" x14ac:dyDescent="0.2">
      <c r="A149" s="918">
        <v>141</v>
      </c>
      <c r="B149" s="914" t="s">
        <v>1768</v>
      </c>
      <c r="C149" s="910" t="s">
        <v>1301</v>
      </c>
      <c r="D149" s="910"/>
      <c r="E149" s="914" t="s">
        <v>1795</v>
      </c>
      <c r="F149" s="910"/>
      <c r="G149" s="914"/>
      <c r="H149" s="914"/>
      <c r="I149" s="914"/>
      <c r="J149" s="914"/>
      <c r="K149" s="914"/>
      <c r="L149" s="915">
        <v>5</v>
      </c>
      <c r="M149" s="910">
        <v>2018</v>
      </c>
      <c r="N149" s="910" t="s">
        <v>81</v>
      </c>
      <c r="O149" s="919">
        <v>532352.14908973395</v>
      </c>
      <c r="P149" s="936"/>
      <c r="Q149" s="974">
        <f t="shared" si="2"/>
        <v>106470.42981794679</v>
      </c>
      <c r="R149" s="935"/>
      <c r="S149" s="910"/>
      <c r="T149" s="911"/>
      <c r="U149" s="936"/>
      <c r="V149" s="959"/>
      <c r="W149" s="960"/>
      <c r="X149" s="960"/>
      <c r="Y149" s="957"/>
      <c r="Z149" s="921"/>
      <c r="AA149" s="921"/>
      <c r="AB149" s="921"/>
      <c r="AC149" s="921"/>
      <c r="AD149" s="921"/>
      <c r="AE149" s="921"/>
      <c r="AF149" s="921"/>
      <c r="AG149" s="921"/>
    </row>
    <row r="150" spans="1:33" s="958" customFormat="1" ht="41.25" hidden="1" customHeight="1" x14ac:dyDescent="0.2">
      <c r="A150" s="918">
        <v>142</v>
      </c>
      <c r="B150" s="914" t="s">
        <v>1780</v>
      </c>
      <c r="C150" s="910" t="s">
        <v>1402</v>
      </c>
      <c r="D150" s="910"/>
      <c r="E150" s="914" t="s">
        <v>1796</v>
      </c>
      <c r="F150" s="910"/>
      <c r="G150" s="914"/>
      <c r="H150" s="914"/>
      <c r="I150" s="914"/>
      <c r="J150" s="914"/>
      <c r="K150" s="914"/>
      <c r="L150" s="915">
        <v>5</v>
      </c>
      <c r="M150" s="910">
        <v>2018</v>
      </c>
      <c r="N150" s="910" t="s">
        <v>81</v>
      </c>
      <c r="O150" s="919">
        <v>500918.02219110203</v>
      </c>
      <c r="P150" s="936"/>
      <c r="Q150" s="974">
        <f t="shared" si="2"/>
        <v>100183.60443822041</v>
      </c>
      <c r="R150" s="935"/>
      <c r="S150" s="910"/>
      <c r="T150" s="911"/>
      <c r="U150" s="936"/>
      <c r="V150" s="959"/>
      <c r="W150" s="960"/>
      <c r="X150" s="960"/>
      <c r="Y150" s="957"/>
      <c r="Z150" s="921"/>
      <c r="AA150" s="921"/>
      <c r="AB150" s="921"/>
      <c r="AC150" s="921"/>
      <c r="AD150" s="921"/>
      <c r="AE150" s="921"/>
      <c r="AF150" s="921"/>
      <c r="AG150" s="921"/>
    </row>
    <row r="151" spans="1:33" s="958" customFormat="1" ht="41.25" hidden="1" customHeight="1" x14ac:dyDescent="0.2">
      <c r="A151" s="918">
        <v>143</v>
      </c>
      <c r="B151" s="914" t="s">
        <v>1782</v>
      </c>
      <c r="C151" s="910" t="s">
        <v>1404</v>
      </c>
      <c r="D151" s="910"/>
      <c r="E151" s="914" t="s">
        <v>1797</v>
      </c>
      <c r="F151" s="910"/>
      <c r="G151" s="914"/>
      <c r="H151" s="914"/>
      <c r="I151" s="914"/>
      <c r="J151" s="914"/>
      <c r="K151" s="914"/>
      <c r="L151" s="915">
        <v>5</v>
      </c>
      <c r="M151" s="910">
        <v>2018</v>
      </c>
      <c r="N151" s="910" t="s">
        <v>81</v>
      </c>
      <c r="O151" s="919">
        <v>583052.35376494669</v>
      </c>
      <c r="P151" s="936"/>
      <c r="Q151" s="974">
        <f t="shared" si="2"/>
        <v>116610.47075298933</v>
      </c>
      <c r="R151" s="935"/>
      <c r="S151" s="910"/>
      <c r="T151" s="911"/>
      <c r="U151" s="936"/>
      <c r="V151" s="959"/>
      <c r="W151" s="960"/>
      <c r="X151" s="960"/>
      <c r="Y151" s="957"/>
      <c r="Z151" s="921"/>
      <c r="AA151" s="921"/>
      <c r="AB151" s="921"/>
      <c r="AC151" s="921"/>
      <c r="AD151" s="921"/>
      <c r="AE151" s="921"/>
      <c r="AF151" s="921"/>
      <c r="AG151" s="921"/>
    </row>
    <row r="152" spans="1:33" s="958" customFormat="1" ht="41.25" hidden="1" customHeight="1" x14ac:dyDescent="0.2">
      <c r="A152" s="918">
        <v>144</v>
      </c>
      <c r="B152" s="914" t="s">
        <v>1782</v>
      </c>
      <c r="C152" s="910" t="s">
        <v>1404</v>
      </c>
      <c r="D152" s="910"/>
      <c r="E152" s="914" t="s">
        <v>1798</v>
      </c>
      <c r="F152" s="910"/>
      <c r="G152" s="914"/>
      <c r="H152" s="914"/>
      <c r="I152" s="914"/>
      <c r="J152" s="914"/>
      <c r="K152" s="914"/>
      <c r="L152" s="915">
        <v>5</v>
      </c>
      <c r="M152" s="910">
        <v>2018</v>
      </c>
      <c r="N152" s="910" t="s">
        <v>81</v>
      </c>
      <c r="O152" s="919">
        <v>919701.71280835941</v>
      </c>
      <c r="P152" s="936"/>
      <c r="Q152" s="974">
        <f t="shared" si="2"/>
        <v>183940.34256167189</v>
      </c>
      <c r="R152" s="935"/>
      <c r="S152" s="910"/>
      <c r="T152" s="911"/>
      <c r="U152" s="936"/>
      <c r="V152" s="959"/>
      <c r="W152" s="960"/>
      <c r="X152" s="960"/>
      <c r="Y152" s="957"/>
      <c r="Z152" s="921"/>
      <c r="AA152" s="921"/>
      <c r="AB152" s="921"/>
      <c r="AC152" s="921"/>
      <c r="AD152" s="921"/>
      <c r="AE152" s="921"/>
      <c r="AF152" s="921"/>
      <c r="AG152" s="921"/>
    </row>
    <row r="153" spans="1:33" s="958" customFormat="1" ht="41.25" hidden="1" customHeight="1" x14ac:dyDescent="0.2">
      <c r="A153" s="918">
        <v>145</v>
      </c>
      <c r="B153" s="914" t="s">
        <v>1773</v>
      </c>
      <c r="C153" s="910" t="s">
        <v>1405</v>
      </c>
      <c r="D153" s="910"/>
      <c r="E153" s="914" t="s">
        <v>1799</v>
      </c>
      <c r="F153" s="910"/>
      <c r="G153" s="914"/>
      <c r="H153" s="914"/>
      <c r="I153" s="914"/>
      <c r="J153" s="914"/>
      <c r="K153" s="914"/>
      <c r="L153" s="915">
        <v>10</v>
      </c>
      <c r="M153" s="910">
        <v>2018</v>
      </c>
      <c r="N153" s="910" t="s">
        <v>81</v>
      </c>
      <c r="O153" s="919">
        <v>1529118.1730044167</v>
      </c>
      <c r="P153" s="936"/>
      <c r="Q153" s="974">
        <f t="shared" si="2"/>
        <v>152911.81730044167</v>
      </c>
      <c r="R153" s="935"/>
      <c r="S153" s="910"/>
      <c r="T153" s="911"/>
      <c r="U153" s="936"/>
      <c r="V153" s="959"/>
      <c r="W153" s="960"/>
      <c r="X153" s="960"/>
      <c r="Y153" s="957"/>
      <c r="Z153" s="921"/>
      <c r="AA153" s="921"/>
      <c r="AB153" s="921"/>
      <c r="AC153" s="921"/>
      <c r="AD153" s="921"/>
      <c r="AE153" s="921"/>
      <c r="AF153" s="921"/>
      <c r="AG153" s="921"/>
    </row>
    <row r="154" spans="1:33" s="958" customFormat="1" ht="41.25" hidden="1" customHeight="1" x14ac:dyDescent="0.2">
      <c r="A154" s="918">
        <v>146</v>
      </c>
      <c r="B154" s="914" t="s">
        <v>1778</v>
      </c>
      <c r="C154" s="910" t="s">
        <v>1312</v>
      </c>
      <c r="D154" s="910"/>
      <c r="E154" s="914" t="s">
        <v>1800</v>
      </c>
      <c r="F154" s="910"/>
      <c r="G154" s="914"/>
      <c r="H154" s="914"/>
      <c r="I154" s="914"/>
      <c r="J154" s="914"/>
      <c r="K154" s="914"/>
      <c r="L154" s="915">
        <v>5</v>
      </c>
      <c r="M154" s="910">
        <v>2018</v>
      </c>
      <c r="N154" s="910" t="s">
        <v>81</v>
      </c>
      <c r="O154" s="919">
        <v>645920.60756221053</v>
      </c>
      <c r="P154" s="936"/>
      <c r="Q154" s="974">
        <f t="shared" si="2"/>
        <v>129184.1215124421</v>
      </c>
      <c r="R154" s="935"/>
      <c r="S154" s="910"/>
      <c r="T154" s="911"/>
      <c r="U154" s="936"/>
      <c r="V154" s="959"/>
      <c r="W154" s="960"/>
      <c r="X154" s="960"/>
      <c r="Y154" s="957"/>
      <c r="Z154" s="921"/>
      <c r="AA154" s="921"/>
      <c r="AB154" s="921"/>
      <c r="AC154" s="921"/>
      <c r="AD154" s="921"/>
      <c r="AE154" s="921"/>
      <c r="AF154" s="921"/>
      <c r="AG154" s="921"/>
    </row>
    <row r="155" spans="1:33" s="958" customFormat="1" ht="41.25" hidden="1" customHeight="1" x14ac:dyDescent="0.2">
      <c r="A155" s="918">
        <v>147</v>
      </c>
      <c r="B155" s="914" t="s">
        <v>1773</v>
      </c>
      <c r="C155" s="910" t="s">
        <v>1405</v>
      </c>
      <c r="D155" s="910"/>
      <c r="E155" s="914" t="s">
        <v>1801</v>
      </c>
      <c r="F155" s="910"/>
      <c r="G155" s="914"/>
      <c r="H155" s="914"/>
      <c r="I155" s="914"/>
      <c r="J155" s="914"/>
      <c r="K155" s="914"/>
      <c r="L155" s="915">
        <v>10</v>
      </c>
      <c r="M155" s="910">
        <v>2018</v>
      </c>
      <c r="N155" s="910" t="s">
        <v>81</v>
      </c>
      <c r="O155" s="919">
        <v>3244813.0992136165</v>
      </c>
      <c r="P155" s="936"/>
      <c r="Q155" s="974">
        <f t="shared" si="2"/>
        <v>324481.30992136162</v>
      </c>
      <c r="R155" s="935"/>
      <c r="S155" s="910"/>
      <c r="T155" s="911"/>
      <c r="U155" s="936"/>
      <c r="V155" s="959"/>
      <c r="W155" s="960"/>
      <c r="X155" s="960"/>
      <c r="Y155" s="957"/>
      <c r="Z155" s="921"/>
      <c r="AA155" s="921"/>
      <c r="AB155" s="921"/>
      <c r="AC155" s="921"/>
      <c r="AD155" s="921"/>
      <c r="AE155" s="921"/>
      <c r="AF155" s="921"/>
      <c r="AG155" s="921"/>
    </row>
    <row r="156" spans="1:33" s="958" customFormat="1" ht="41.25" hidden="1" customHeight="1" x14ac:dyDescent="0.2">
      <c r="A156" s="918">
        <v>148</v>
      </c>
      <c r="B156" s="914" t="s">
        <v>1773</v>
      </c>
      <c r="C156" s="910" t="s">
        <v>1405</v>
      </c>
      <c r="D156" s="910"/>
      <c r="E156" s="914" t="s">
        <v>1802</v>
      </c>
      <c r="F156" s="910"/>
      <c r="G156" s="914"/>
      <c r="H156" s="914"/>
      <c r="I156" s="914"/>
      <c r="J156" s="914"/>
      <c r="K156" s="914"/>
      <c r="L156" s="915">
        <v>10</v>
      </c>
      <c r="M156" s="910">
        <v>2018</v>
      </c>
      <c r="N156" s="910" t="s">
        <v>81</v>
      </c>
      <c r="O156" s="919">
        <v>1581846.385866638</v>
      </c>
      <c r="P156" s="936"/>
      <c r="Q156" s="974">
        <f t="shared" si="2"/>
        <v>158184.63858666382</v>
      </c>
      <c r="R156" s="935"/>
      <c r="S156" s="910"/>
      <c r="T156" s="911"/>
      <c r="U156" s="936"/>
      <c r="V156" s="959"/>
      <c r="W156" s="960"/>
      <c r="X156" s="960"/>
      <c r="Y156" s="957"/>
      <c r="Z156" s="921"/>
      <c r="AA156" s="921"/>
      <c r="AB156" s="921"/>
      <c r="AC156" s="921"/>
      <c r="AD156" s="921"/>
      <c r="AE156" s="921"/>
      <c r="AF156" s="921"/>
      <c r="AG156" s="921"/>
    </row>
    <row r="157" spans="1:33" s="958" customFormat="1" ht="41.25" hidden="1" customHeight="1" x14ac:dyDescent="0.2">
      <c r="A157" s="918">
        <v>149</v>
      </c>
      <c r="B157" s="914" t="s">
        <v>1772</v>
      </c>
      <c r="C157" s="910" t="s">
        <v>1405</v>
      </c>
      <c r="D157" s="910"/>
      <c r="E157" s="914" t="s">
        <v>1803</v>
      </c>
      <c r="F157" s="910"/>
      <c r="G157" s="914"/>
      <c r="H157" s="914"/>
      <c r="I157" s="914"/>
      <c r="J157" s="914"/>
      <c r="K157" s="914"/>
      <c r="L157" s="915">
        <v>10</v>
      </c>
      <c r="M157" s="910">
        <v>2018</v>
      </c>
      <c r="N157" s="910" t="s">
        <v>81</v>
      </c>
      <c r="O157" s="919">
        <v>3549014.3272648929</v>
      </c>
      <c r="P157" s="936"/>
      <c r="Q157" s="974">
        <f t="shared" si="2"/>
        <v>354901.43272648926</v>
      </c>
      <c r="R157" s="935"/>
      <c r="S157" s="910"/>
      <c r="T157" s="911"/>
      <c r="U157" s="936"/>
      <c r="V157" s="959"/>
      <c r="W157" s="960"/>
      <c r="X157" s="960"/>
      <c r="Y157" s="957"/>
      <c r="Z157" s="921"/>
      <c r="AA157" s="921"/>
      <c r="AB157" s="921"/>
      <c r="AC157" s="921"/>
      <c r="AD157" s="921"/>
      <c r="AE157" s="921"/>
      <c r="AF157" s="921"/>
      <c r="AG157" s="921"/>
    </row>
    <row r="158" spans="1:33" s="958" customFormat="1" ht="41.25" hidden="1" customHeight="1" x14ac:dyDescent="0.2">
      <c r="A158" s="918">
        <v>150</v>
      </c>
      <c r="B158" s="914" t="s">
        <v>1772</v>
      </c>
      <c r="C158" s="910" t="s">
        <v>1405</v>
      </c>
      <c r="D158" s="910"/>
      <c r="E158" s="914" t="s">
        <v>1804</v>
      </c>
      <c r="F158" s="910"/>
      <c r="G158" s="914"/>
      <c r="H158" s="914"/>
      <c r="I158" s="914"/>
      <c r="J158" s="914"/>
      <c r="K158" s="914"/>
      <c r="L158" s="915">
        <v>10</v>
      </c>
      <c r="M158" s="910">
        <v>2018</v>
      </c>
      <c r="N158" s="910" t="s">
        <v>81</v>
      </c>
      <c r="O158" s="919">
        <v>1216804.9122051061</v>
      </c>
      <c r="P158" s="936"/>
      <c r="Q158" s="974">
        <f t="shared" si="2"/>
        <v>121680.49122051061</v>
      </c>
      <c r="R158" s="935"/>
      <c r="S158" s="910"/>
      <c r="T158" s="911"/>
      <c r="U158" s="936"/>
      <c r="V158" s="959"/>
      <c r="W158" s="960"/>
      <c r="X158" s="960"/>
      <c r="Y158" s="957"/>
      <c r="Z158" s="921"/>
      <c r="AA158" s="921"/>
      <c r="AB158" s="921"/>
      <c r="AC158" s="921"/>
      <c r="AD158" s="921"/>
      <c r="AE158" s="921"/>
      <c r="AF158" s="921"/>
      <c r="AG158" s="921"/>
    </row>
    <row r="159" spans="1:33" s="958" customFormat="1" ht="41.25" hidden="1" customHeight="1" x14ac:dyDescent="0.2">
      <c r="A159" s="918">
        <v>151</v>
      </c>
      <c r="B159" s="914" t="s">
        <v>1769</v>
      </c>
      <c r="C159" s="910" t="s">
        <v>1310</v>
      </c>
      <c r="D159" s="910"/>
      <c r="E159" s="914" t="s">
        <v>1805</v>
      </c>
      <c r="F159" s="910"/>
      <c r="G159" s="914"/>
      <c r="H159" s="914"/>
      <c r="I159" s="914"/>
      <c r="J159" s="914"/>
      <c r="K159" s="914"/>
      <c r="L159" s="915">
        <v>5</v>
      </c>
      <c r="M159" s="910">
        <v>2018</v>
      </c>
      <c r="N159" s="910" t="s">
        <v>81</v>
      </c>
      <c r="O159" s="919">
        <v>2237907.034363891</v>
      </c>
      <c r="P159" s="936"/>
      <c r="Q159" s="974">
        <f t="shared" si="2"/>
        <v>447581.4068727782</v>
      </c>
      <c r="R159" s="935"/>
      <c r="S159" s="910"/>
      <c r="T159" s="911"/>
      <c r="U159" s="936"/>
      <c r="V159" s="959"/>
      <c r="W159" s="960"/>
      <c r="X159" s="960"/>
      <c r="Y159" s="957"/>
      <c r="Z159" s="921"/>
      <c r="AA159" s="921"/>
      <c r="AB159" s="921"/>
      <c r="AC159" s="921"/>
      <c r="AD159" s="921"/>
      <c r="AE159" s="921"/>
      <c r="AF159" s="921"/>
      <c r="AG159" s="921"/>
    </row>
    <row r="160" spans="1:33" s="958" customFormat="1" ht="41.25" hidden="1" customHeight="1" x14ac:dyDescent="0.2">
      <c r="A160" s="918">
        <v>152</v>
      </c>
      <c r="B160" s="914" t="s">
        <v>1769</v>
      </c>
      <c r="C160" s="910" t="s">
        <v>1310</v>
      </c>
      <c r="D160" s="910"/>
      <c r="E160" s="914" t="s">
        <v>1806</v>
      </c>
      <c r="F160" s="910"/>
      <c r="G160" s="914"/>
      <c r="H160" s="914"/>
      <c r="I160" s="914"/>
      <c r="J160" s="914"/>
      <c r="K160" s="914"/>
      <c r="L160" s="915">
        <v>5</v>
      </c>
      <c r="M160" s="910">
        <v>2018</v>
      </c>
      <c r="N160" s="910" t="s">
        <v>81</v>
      </c>
      <c r="O160" s="919">
        <v>3209322.9559409674</v>
      </c>
      <c r="P160" s="936"/>
      <c r="Q160" s="974">
        <f t="shared" si="2"/>
        <v>641864.59118819353</v>
      </c>
      <c r="R160" s="935"/>
      <c r="S160" s="910"/>
      <c r="T160" s="911"/>
      <c r="U160" s="936"/>
      <c r="V160" s="959"/>
      <c r="W160" s="960"/>
      <c r="X160" s="960"/>
      <c r="Y160" s="957"/>
      <c r="Z160" s="921"/>
      <c r="AA160" s="921"/>
      <c r="AB160" s="921"/>
      <c r="AC160" s="921"/>
      <c r="AD160" s="921"/>
      <c r="AE160" s="921"/>
      <c r="AF160" s="921"/>
      <c r="AG160" s="921"/>
    </row>
    <row r="161" spans="1:33" s="958" customFormat="1" ht="56.25" hidden="1" customHeight="1" x14ac:dyDescent="0.2">
      <c r="A161" s="918">
        <v>153</v>
      </c>
      <c r="B161" s="914" t="s">
        <v>1769</v>
      </c>
      <c r="C161" s="910" t="s">
        <v>1310</v>
      </c>
      <c r="D161" s="910"/>
      <c r="E161" s="914" t="s">
        <v>1807</v>
      </c>
      <c r="F161" s="910"/>
      <c r="G161" s="914"/>
      <c r="H161" s="914"/>
      <c r="I161" s="914"/>
      <c r="J161" s="914"/>
      <c r="K161" s="914"/>
      <c r="L161" s="915">
        <v>5</v>
      </c>
      <c r="M161" s="910">
        <v>2018</v>
      </c>
      <c r="N161" s="910" t="s">
        <v>81</v>
      </c>
      <c r="O161" s="919">
        <v>3720888.0211138641</v>
      </c>
      <c r="P161" s="936"/>
      <c r="Q161" s="974">
        <f t="shared" si="2"/>
        <v>744177.60422277288</v>
      </c>
      <c r="R161" s="935"/>
      <c r="S161" s="910"/>
      <c r="T161" s="911"/>
      <c r="U161" s="936"/>
      <c r="V161" s="959"/>
      <c r="W161" s="960"/>
      <c r="X161" s="960"/>
      <c r="Y161" s="957"/>
      <c r="Z161" s="921"/>
      <c r="AA161" s="921"/>
      <c r="AB161" s="921"/>
      <c r="AC161" s="921"/>
      <c r="AD161" s="921"/>
      <c r="AE161" s="921"/>
      <c r="AF161" s="921"/>
      <c r="AG161" s="921"/>
    </row>
    <row r="162" spans="1:33" s="958" customFormat="1" ht="41.25" hidden="1" customHeight="1" x14ac:dyDescent="0.2">
      <c r="A162" s="918">
        <v>154</v>
      </c>
      <c r="B162" s="914" t="s">
        <v>1769</v>
      </c>
      <c r="C162" s="910" t="s">
        <v>1310</v>
      </c>
      <c r="D162" s="910"/>
      <c r="E162" s="914" t="s">
        <v>1808</v>
      </c>
      <c r="F162" s="910"/>
      <c r="G162" s="914"/>
      <c r="H162" s="914"/>
      <c r="I162" s="914"/>
      <c r="J162" s="914"/>
      <c r="K162" s="914"/>
      <c r="L162" s="915">
        <v>5</v>
      </c>
      <c r="M162" s="910">
        <v>2018</v>
      </c>
      <c r="N162" s="910" t="s">
        <v>81</v>
      </c>
      <c r="O162" s="919">
        <v>3078009.4258321663</v>
      </c>
      <c r="P162" s="936"/>
      <c r="Q162" s="974">
        <f t="shared" si="2"/>
        <v>615601.88516643329</v>
      </c>
      <c r="R162" s="935"/>
      <c r="S162" s="910"/>
      <c r="T162" s="911"/>
      <c r="U162" s="936"/>
      <c r="V162" s="959"/>
      <c r="W162" s="960"/>
      <c r="X162" s="960"/>
      <c r="Y162" s="957"/>
      <c r="Z162" s="921"/>
      <c r="AA162" s="921"/>
      <c r="AB162" s="921"/>
      <c r="AC162" s="921"/>
      <c r="AD162" s="921"/>
      <c r="AE162" s="921"/>
      <c r="AF162" s="921"/>
      <c r="AG162" s="921"/>
    </row>
    <row r="163" spans="1:33" s="958" customFormat="1" ht="41.25" hidden="1" customHeight="1" x14ac:dyDescent="0.2">
      <c r="A163" s="918">
        <v>155</v>
      </c>
      <c r="B163" s="914" t="s">
        <v>1769</v>
      </c>
      <c r="C163" s="910" t="s">
        <v>1310</v>
      </c>
      <c r="D163" s="910"/>
      <c r="E163" s="914" t="s">
        <v>1809</v>
      </c>
      <c r="F163" s="910"/>
      <c r="G163" s="914"/>
      <c r="H163" s="914"/>
      <c r="I163" s="914"/>
      <c r="J163" s="914"/>
      <c r="K163" s="914"/>
      <c r="L163" s="915">
        <v>5</v>
      </c>
      <c r="M163" s="910">
        <v>2018</v>
      </c>
      <c r="N163" s="910" t="s">
        <v>81</v>
      </c>
      <c r="O163" s="919">
        <v>3381196.6497899387</v>
      </c>
      <c r="P163" s="936"/>
      <c r="Q163" s="974">
        <f t="shared" si="2"/>
        <v>676239.32995798776</v>
      </c>
      <c r="R163" s="935"/>
      <c r="S163" s="910"/>
      <c r="T163" s="911"/>
      <c r="U163" s="936"/>
      <c r="V163" s="959"/>
      <c r="W163" s="960"/>
      <c r="X163" s="960"/>
      <c r="Y163" s="957"/>
      <c r="Z163" s="921"/>
      <c r="AA163" s="921"/>
      <c r="AB163" s="921"/>
      <c r="AC163" s="921"/>
      <c r="AD163" s="921"/>
      <c r="AE163" s="921"/>
      <c r="AF163" s="921"/>
      <c r="AG163" s="921"/>
    </row>
    <row r="164" spans="1:33" s="958" customFormat="1" ht="41.25" hidden="1" customHeight="1" x14ac:dyDescent="0.2">
      <c r="A164" s="918">
        <v>156</v>
      </c>
      <c r="B164" s="914" t="s">
        <v>1769</v>
      </c>
      <c r="C164" s="910" t="s">
        <v>1310</v>
      </c>
      <c r="D164" s="910"/>
      <c r="E164" s="914" t="s">
        <v>1810</v>
      </c>
      <c r="F164" s="910"/>
      <c r="G164" s="914"/>
      <c r="H164" s="914"/>
      <c r="I164" s="914"/>
      <c r="J164" s="914"/>
      <c r="K164" s="914"/>
      <c r="L164" s="915">
        <v>5</v>
      </c>
      <c r="M164" s="910">
        <v>2018</v>
      </c>
      <c r="N164" s="910" t="s">
        <v>81</v>
      </c>
      <c r="O164" s="919">
        <v>3252925.1319616502</v>
      </c>
      <c r="P164" s="936"/>
      <c r="Q164" s="974">
        <f t="shared" si="2"/>
        <v>650585.02639233007</v>
      </c>
      <c r="R164" s="935"/>
      <c r="S164" s="910"/>
      <c r="T164" s="911"/>
      <c r="U164" s="936"/>
      <c r="V164" s="959"/>
      <c r="W164" s="960"/>
      <c r="X164" s="960"/>
      <c r="Y164" s="957"/>
      <c r="Z164" s="921"/>
      <c r="AA164" s="921"/>
      <c r="AB164" s="921"/>
      <c r="AC164" s="921"/>
      <c r="AD164" s="921"/>
      <c r="AE164" s="921"/>
      <c r="AF164" s="921"/>
      <c r="AG164" s="921"/>
    </row>
    <row r="165" spans="1:33" s="958" customFormat="1" ht="41.25" hidden="1" customHeight="1" x14ac:dyDescent="0.2">
      <c r="A165" s="918">
        <v>157</v>
      </c>
      <c r="B165" s="914" t="s">
        <v>1768</v>
      </c>
      <c r="C165" s="910" t="s">
        <v>1301</v>
      </c>
      <c r="D165" s="910"/>
      <c r="E165" s="914" t="s">
        <v>1811</v>
      </c>
      <c r="F165" s="910"/>
      <c r="G165" s="914"/>
      <c r="H165" s="914"/>
      <c r="I165" s="914"/>
      <c r="J165" s="914"/>
      <c r="K165" s="914"/>
      <c r="L165" s="915">
        <v>5</v>
      </c>
      <c r="M165" s="910">
        <v>2018</v>
      </c>
      <c r="N165" s="910" t="s">
        <v>81</v>
      </c>
      <c r="O165" s="919">
        <v>500918.02219110203</v>
      </c>
      <c r="P165" s="936"/>
      <c r="Q165" s="974">
        <f t="shared" si="2"/>
        <v>100183.60443822041</v>
      </c>
      <c r="R165" s="935"/>
      <c r="S165" s="910"/>
      <c r="T165" s="911"/>
      <c r="U165" s="936"/>
      <c r="V165" s="959"/>
      <c r="W165" s="960"/>
      <c r="X165" s="960"/>
      <c r="Y165" s="957"/>
      <c r="Z165" s="921"/>
      <c r="AA165" s="921"/>
      <c r="AB165" s="921"/>
      <c r="AC165" s="921"/>
      <c r="AD165" s="921"/>
      <c r="AE165" s="921"/>
      <c r="AF165" s="921"/>
      <c r="AG165" s="921"/>
    </row>
    <row r="166" spans="1:33" s="958" customFormat="1" ht="41.25" hidden="1" customHeight="1" x14ac:dyDescent="0.2">
      <c r="A166" s="918">
        <v>158</v>
      </c>
      <c r="B166" s="914" t="s">
        <v>1781</v>
      </c>
      <c r="C166" s="910" t="s">
        <v>1315</v>
      </c>
      <c r="D166" s="910"/>
      <c r="E166" s="914" t="s">
        <v>1812</v>
      </c>
      <c r="F166" s="910"/>
      <c r="G166" s="914"/>
      <c r="H166" s="914"/>
      <c r="I166" s="914"/>
      <c r="J166" s="914"/>
      <c r="K166" s="914"/>
      <c r="L166" s="915">
        <v>5</v>
      </c>
      <c r="M166" s="910">
        <v>2018</v>
      </c>
      <c r="N166" s="910" t="s">
        <v>81</v>
      </c>
      <c r="O166" s="919">
        <v>1115404.5028546806</v>
      </c>
      <c r="P166" s="936"/>
      <c r="Q166" s="974">
        <f t="shared" si="2"/>
        <v>223080.90057093612</v>
      </c>
      <c r="R166" s="935"/>
      <c r="S166" s="910"/>
      <c r="T166" s="911"/>
      <c r="U166" s="936"/>
      <c r="V166" s="959"/>
      <c r="W166" s="960"/>
      <c r="X166" s="960"/>
      <c r="Y166" s="957"/>
      <c r="Z166" s="921"/>
      <c r="AA166" s="921"/>
      <c r="AB166" s="921"/>
      <c r="AC166" s="921"/>
      <c r="AD166" s="921"/>
      <c r="AE166" s="921"/>
      <c r="AF166" s="921"/>
      <c r="AG166" s="921"/>
    </row>
    <row r="167" spans="1:33" s="958" customFormat="1" ht="41.25" hidden="1" customHeight="1" x14ac:dyDescent="0.2">
      <c r="A167" s="918">
        <v>159</v>
      </c>
      <c r="B167" s="914" t="s">
        <v>1772</v>
      </c>
      <c r="C167" s="910" t="s">
        <v>1405</v>
      </c>
      <c r="D167" s="910"/>
      <c r="E167" s="914" t="s">
        <v>1813</v>
      </c>
      <c r="F167" s="910"/>
      <c r="G167" s="914"/>
      <c r="H167" s="914"/>
      <c r="I167" s="914"/>
      <c r="J167" s="914"/>
      <c r="K167" s="914"/>
      <c r="L167" s="915">
        <v>10</v>
      </c>
      <c r="M167" s="910">
        <v>2018</v>
      </c>
      <c r="N167" s="910" t="s">
        <v>81</v>
      </c>
      <c r="O167" s="919">
        <v>1216804.9122051061</v>
      </c>
      <c r="P167" s="936"/>
      <c r="Q167" s="974">
        <f t="shared" si="2"/>
        <v>121680.49122051061</v>
      </c>
      <c r="R167" s="935"/>
      <c r="S167" s="910"/>
      <c r="T167" s="911"/>
      <c r="U167" s="936"/>
      <c r="V167" s="959"/>
      <c r="W167" s="960"/>
      <c r="X167" s="960"/>
      <c r="Y167" s="957"/>
      <c r="Z167" s="921"/>
      <c r="AA167" s="921"/>
      <c r="AB167" s="921"/>
      <c r="AC167" s="921"/>
      <c r="AD167" s="921"/>
      <c r="AE167" s="921"/>
      <c r="AF167" s="921"/>
      <c r="AG167" s="921"/>
    </row>
    <row r="168" spans="1:33" s="958" customFormat="1" ht="41.25" hidden="1" customHeight="1" x14ac:dyDescent="0.2">
      <c r="A168" s="918">
        <v>160</v>
      </c>
      <c r="B168" s="914" t="s">
        <v>1772</v>
      </c>
      <c r="C168" s="910" t="s">
        <v>1405</v>
      </c>
      <c r="D168" s="910"/>
      <c r="E168" s="914" t="s">
        <v>1814</v>
      </c>
      <c r="F168" s="910"/>
      <c r="G168" s="914"/>
      <c r="H168" s="914"/>
      <c r="I168" s="914"/>
      <c r="J168" s="914"/>
      <c r="K168" s="914"/>
      <c r="L168" s="915">
        <v>10</v>
      </c>
      <c r="M168" s="910">
        <v>2018</v>
      </c>
      <c r="N168" s="910" t="s">
        <v>81</v>
      </c>
      <c r="O168" s="919">
        <v>1379045.5671657869</v>
      </c>
      <c r="P168" s="936"/>
      <c r="Q168" s="974">
        <f t="shared" si="2"/>
        <v>137904.55671657869</v>
      </c>
      <c r="R168" s="935"/>
      <c r="S168" s="910"/>
      <c r="T168" s="911"/>
      <c r="U168" s="936"/>
      <c r="V168" s="959"/>
      <c r="W168" s="960"/>
      <c r="X168" s="960"/>
      <c r="Y168" s="957"/>
      <c r="Z168" s="921"/>
      <c r="AA168" s="921"/>
      <c r="AB168" s="921"/>
      <c r="AC168" s="921"/>
      <c r="AD168" s="921"/>
      <c r="AE168" s="921"/>
      <c r="AF168" s="921"/>
      <c r="AG168" s="921"/>
    </row>
    <row r="169" spans="1:33" s="958" customFormat="1" ht="41.25" hidden="1" customHeight="1" x14ac:dyDescent="0.2">
      <c r="A169" s="918">
        <v>161</v>
      </c>
      <c r="B169" s="914" t="s">
        <v>1768</v>
      </c>
      <c r="C169" s="910" t="s">
        <v>1301</v>
      </c>
      <c r="D169" s="910"/>
      <c r="E169" s="914" t="s">
        <v>1815</v>
      </c>
      <c r="F169" s="910"/>
      <c r="G169" s="914"/>
      <c r="H169" s="914"/>
      <c r="I169" s="914"/>
      <c r="J169" s="914"/>
      <c r="K169" s="914"/>
      <c r="L169" s="915">
        <v>5</v>
      </c>
      <c r="M169" s="910">
        <v>2018</v>
      </c>
      <c r="N169" s="910" t="s">
        <v>81</v>
      </c>
      <c r="O169" s="919">
        <v>718421.90024776477</v>
      </c>
      <c r="P169" s="936"/>
      <c r="Q169" s="974">
        <f t="shared" si="2"/>
        <v>143684.38004955294</v>
      </c>
      <c r="R169" s="935"/>
      <c r="S169" s="910"/>
      <c r="T169" s="911"/>
      <c r="U169" s="936"/>
      <c r="V169" s="959"/>
      <c r="W169" s="960"/>
      <c r="X169" s="960"/>
      <c r="Y169" s="957"/>
      <c r="Z169" s="921"/>
      <c r="AA169" s="921"/>
      <c r="AB169" s="921"/>
      <c r="AC169" s="921"/>
      <c r="AD169" s="921"/>
      <c r="AE169" s="921"/>
      <c r="AF169" s="921"/>
      <c r="AG169" s="921"/>
    </row>
    <row r="170" spans="1:33" s="958" customFormat="1" ht="41.25" hidden="1" customHeight="1" x14ac:dyDescent="0.2">
      <c r="A170" s="918">
        <v>162</v>
      </c>
      <c r="B170" s="914" t="s">
        <v>1772</v>
      </c>
      <c r="C170" s="910" t="s">
        <v>1405</v>
      </c>
      <c r="D170" s="910"/>
      <c r="E170" s="914" t="s">
        <v>1816</v>
      </c>
      <c r="F170" s="910"/>
      <c r="G170" s="914"/>
      <c r="H170" s="914"/>
      <c r="I170" s="914"/>
      <c r="J170" s="914"/>
      <c r="K170" s="914"/>
      <c r="L170" s="915">
        <v>10</v>
      </c>
      <c r="M170" s="910">
        <v>2018</v>
      </c>
      <c r="N170" s="910" t="s">
        <v>81</v>
      </c>
      <c r="O170" s="919">
        <v>2839211.4618119141</v>
      </c>
      <c r="P170" s="936"/>
      <c r="Q170" s="974">
        <f t="shared" si="2"/>
        <v>283921.14618119143</v>
      </c>
      <c r="R170" s="935"/>
      <c r="S170" s="910"/>
      <c r="T170" s="911"/>
      <c r="U170" s="936"/>
      <c r="V170" s="959"/>
      <c r="W170" s="960"/>
      <c r="X170" s="960"/>
      <c r="Y170" s="957"/>
      <c r="Z170" s="921"/>
      <c r="AA170" s="921"/>
      <c r="AB170" s="921"/>
      <c r="AC170" s="921"/>
      <c r="AD170" s="921"/>
      <c r="AE170" s="921"/>
      <c r="AF170" s="921"/>
      <c r="AG170" s="921"/>
    </row>
    <row r="171" spans="1:33" s="958" customFormat="1" ht="41.25" hidden="1" customHeight="1" x14ac:dyDescent="0.2">
      <c r="A171" s="918">
        <v>163</v>
      </c>
      <c r="B171" s="914" t="s">
        <v>1780</v>
      </c>
      <c r="C171" s="910" t="s">
        <v>1402</v>
      </c>
      <c r="D171" s="910"/>
      <c r="E171" s="914" t="s">
        <v>1817</v>
      </c>
      <c r="F171" s="910"/>
      <c r="G171" s="914"/>
      <c r="H171" s="914"/>
      <c r="I171" s="914"/>
      <c r="J171" s="914"/>
      <c r="K171" s="914"/>
      <c r="L171" s="915">
        <v>10</v>
      </c>
      <c r="M171" s="910">
        <v>2018</v>
      </c>
      <c r="N171" s="910" t="s">
        <v>81</v>
      </c>
      <c r="O171" s="919">
        <v>1450025.8537110847</v>
      </c>
      <c r="P171" s="936"/>
      <c r="Q171" s="974">
        <f t="shared" si="2"/>
        <v>145002.58537110846</v>
      </c>
      <c r="R171" s="935"/>
      <c r="S171" s="910"/>
      <c r="T171" s="911"/>
      <c r="U171" s="936"/>
      <c r="V171" s="959"/>
      <c r="W171" s="960"/>
      <c r="X171" s="960"/>
      <c r="Y171" s="957"/>
      <c r="Z171" s="921"/>
      <c r="AA171" s="921"/>
      <c r="AB171" s="921"/>
      <c r="AC171" s="921"/>
      <c r="AD171" s="921"/>
      <c r="AE171" s="921"/>
      <c r="AF171" s="921"/>
      <c r="AG171" s="921"/>
    </row>
    <row r="172" spans="1:33" s="958" customFormat="1" ht="41.25" hidden="1" customHeight="1" x14ac:dyDescent="0.2">
      <c r="A172" s="918">
        <v>164</v>
      </c>
      <c r="B172" s="914" t="s">
        <v>1776</v>
      </c>
      <c r="C172" s="910" t="s">
        <v>1303</v>
      </c>
      <c r="D172" s="910"/>
      <c r="E172" s="914" t="s">
        <v>1818</v>
      </c>
      <c r="F172" s="910"/>
      <c r="G172" s="914"/>
      <c r="H172" s="914"/>
      <c r="I172" s="914"/>
      <c r="J172" s="914"/>
      <c r="K172" s="914"/>
      <c r="L172" s="915">
        <v>5</v>
      </c>
      <c r="M172" s="910">
        <v>2018</v>
      </c>
      <c r="N172" s="910" t="s">
        <v>81</v>
      </c>
      <c r="O172" s="919">
        <v>896379.61865776149</v>
      </c>
      <c r="P172" s="936"/>
      <c r="Q172" s="974">
        <f t="shared" si="2"/>
        <v>179275.92373155229</v>
      </c>
      <c r="R172" s="935"/>
      <c r="S172" s="910"/>
      <c r="T172" s="911"/>
      <c r="U172" s="936"/>
      <c r="V172" s="959"/>
      <c r="W172" s="960"/>
      <c r="X172" s="960"/>
      <c r="Y172" s="957"/>
      <c r="Z172" s="921"/>
      <c r="AA172" s="921"/>
      <c r="AB172" s="921"/>
      <c r="AC172" s="921"/>
      <c r="AD172" s="921"/>
      <c r="AE172" s="921"/>
      <c r="AF172" s="921"/>
      <c r="AG172" s="921"/>
    </row>
    <row r="173" spans="1:33" s="958" customFormat="1" ht="41.25" hidden="1" customHeight="1" x14ac:dyDescent="0.2">
      <c r="A173" s="918">
        <v>165</v>
      </c>
      <c r="B173" s="914" t="s">
        <v>1777</v>
      </c>
      <c r="C173" s="910" t="s">
        <v>1304</v>
      </c>
      <c r="D173" s="910"/>
      <c r="E173" s="914" t="s">
        <v>1819</v>
      </c>
      <c r="F173" s="910"/>
      <c r="G173" s="914"/>
      <c r="H173" s="914"/>
      <c r="I173" s="914"/>
      <c r="J173" s="914"/>
      <c r="K173" s="914"/>
      <c r="L173" s="915">
        <v>10</v>
      </c>
      <c r="M173" s="910">
        <v>2018</v>
      </c>
      <c r="N173" s="910" t="s">
        <v>81</v>
      </c>
      <c r="O173" s="919">
        <v>5510098.2441021223</v>
      </c>
      <c r="P173" s="936"/>
      <c r="Q173" s="974">
        <f t="shared" si="2"/>
        <v>551009.82441021223</v>
      </c>
      <c r="R173" s="935"/>
      <c r="S173" s="910"/>
      <c r="T173" s="911"/>
      <c r="U173" s="936"/>
      <c r="V173" s="959"/>
      <c r="W173" s="960"/>
      <c r="X173" s="960"/>
      <c r="Y173" s="957"/>
      <c r="Z173" s="921"/>
      <c r="AA173" s="921"/>
      <c r="AB173" s="921"/>
      <c r="AC173" s="921"/>
      <c r="AD173" s="921"/>
      <c r="AE173" s="921"/>
      <c r="AF173" s="921"/>
      <c r="AG173" s="921"/>
    </row>
    <row r="174" spans="1:33" s="958" customFormat="1" ht="41.25" hidden="1" customHeight="1" x14ac:dyDescent="0.2">
      <c r="A174" s="918">
        <v>166</v>
      </c>
      <c r="B174" s="914" t="s">
        <v>1777</v>
      </c>
      <c r="C174" s="910" t="s">
        <v>1304</v>
      </c>
      <c r="D174" s="910"/>
      <c r="E174" s="914" t="s">
        <v>1820</v>
      </c>
      <c r="F174" s="910"/>
      <c r="G174" s="914"/>
      <c r="H174" s="914"/>
      <c r="I174" s="914"/>
      <c r="J174" s="914"/>
      <c r="K174" s="914"/>
      <c r="L174" s="915">
        <v>10</v>
      </c>
      <c r="M174" s="910">
        <v>2018</v>
      </c>
      <c r="N174" s="910" t="s">
        <v>81</v>
      </c>
      <c r="O174" s="919">
        <v>3625064.6342777121</v>
      </c>
      <c r="P174" s="936"/>
      <c r="Q174" s="974">
        <f t="shared" si="2"/>
        <v>362506.46342777123</v>
      </c>
      <c r="R174" s="935"/>
      <c r="S174" s="910"/>
      <c r="T174" s="911"/>
      <c r="U174" s="936"/>
      <c r="V174" s="959"/>
      <c r="W174" s="960"/>
      <c r="X174" s="960"/>
      <c r="Y174" s="957"/>
      <c r="Z174" s="921"/>
      <c r="AA174" s="921"/>
      <c r="AB174" s="921"/>
      <c r="AC174" s="921"/>
      <c r="AD174" s="921"/>
      <c r="AE174" s="921"/>
      <c r="AF174" s="921"/>
      <c r="AG174" s="921"/>
    </row>
    <row r="175" spans="1:33" s="958" customFormat="1" ht="41.25" hidden="1" customHeight="1" x14ac:dyDescent="0.2">
      <c r="A175" s="918">
        <v>167</v>
      </c>
      <c r="B175" s="914" t="s">
        <v>1772</v>
      </c>
      <c r="C175" s="910" t="s">
        <v>1405</v>
      </c>
      <c r="D175" s="910"/>
      <c r="E175" s="914" t="s">
        <v>1821</v>
      </c>
      <c r="F175" s="910"/>
      <c r="G175" s="914"/>
      <c r="H175" s="914"/>
      <c r="I175" s="914"/>
      <c r="J175" s="914"/>
      <c r="K175" s="914"/>
      <c r="L175" s="915">
        <v>10</v>
      </c>
      <c r="M175" s="910">
        <v>2018</v>
      </c>
      <c r="N175" s="910" t="s">
        <v>81</v>
      </c>
      <c r="O175" s="919">
        <v>1252295.0554777551</v>
      </c>
      <c r="P175" s="936"/>
      <c r="Q175" s="974">
        <f t="shared" si="2"/>
        <v>125229.50554777551</v>
      </c>
      <c r="R175" s="935"/>
      <c r="S175" s="910"/>
      <c r="T175" s="911"/>
      <c r="U175" s="936"/>
      <c r="V175" s="959"/>
      <c r="W175" s="960"/>
      <c r="X175" s="960"/>
      <c r="Y175" s="957"/>
      <c r="Z175" s="921"/>
      <c r="AA175" s="921"/>
      <c r="AB175" s="921"/>
      <c r="AC175" s="921"/>
      <c r="AD175" s="921"/>
      <c r="AE175" s="921"/>
      <c r="AF175" s="921"/>
      <c r="AG175" s="921"/>
    </row>
    <row r="176" spans="1:33" s="958" customFormat="1" ht="41.25" hidden="1" customHeight="1" x14ac:dyDescent="0.2">
      <c r="A176" s="918">
        <v>168</v>
      </c>
      <c r="B176" s="914" t="s">
        <v>1774</v>
      </c>
      <c r="C176" s="910" t="s">
        <v>1329</v>
      </c>
      <c r="D176" s="910"/>
      <c r="E176" s="914" t="s">
        <v>1822</v>
      </c>
      <c r="F176" s="910"/>
      <c r="G176" s="914"/>
      <c r="H176" s="914"/>
      <c r="I176" s="914"/>
      <c r="J176" s="914"/>
      <c r="K176" s="914"/>
      <c r="L176" s="915">
        <v>5</v>
      </c>
      <c r="M176" s="910">
        <v>2018</v>
      </c>
      <c r="N176" s="910" t="s">
        <v>81</v>
      </c>
      <c r="O176" s="919">
        <v>593192.39469998924</v>
      </c>
      <c r="P176" s="936"/>
      <c r="Q176" s="974">
        <f t="shared" si="2"/>
        <v>118638.47893999785</v>
      </c>
      <c r="R176" s="935"/>
      <c r="S176" s="910"/>
      <c r="T176" s="911"/>
      <c r="U176" s="936"/>
      <c r="V176" s="959"/>
      <c r="W176" s="960"/>
      <c r="X176" s="960"/>
      <c r="Y176" s="957"/>
      <c r="Z176" s="921"/>
      <c r="AA176" s="921"/>
      <c r="AB176" s="921"/>
      <c r="AC176" s="921"/>
      <c r="AD176" s="921"/>
      <c r="AE176" s="921"/>
      <c r="AF176" s="921"/>
      <c r="AG176" s="921"/>
    </row>
    <row r="177" spans="1:33" s="958" customFormat="1" ht="41.25" hidden="1" customHeight="1" x14ac:dyDescent="0.2">
      <c r="A177" s="918">
        <v>169</v>
      </c>
      <c r="B177" s="914" t="s">
        <v>1781</v>
      </c>
      <c r="C177" s="910" t="s">
        <v>1315</v>
      </c>
      <c r="D177" s="910"/>
      <c r="E177" s="914" t="s">
        <v>1823</v>
      </c>
      <c r="F177" s="910"/>
      <c r="G177" s="914"/>
      <c r="H177" s="914"/>
      <c r="I177" s="914"/>
      <c r="J177" s="914"/>
      <c r="K177" s="914"/>
      <c r="L177" s="915">
        <v>5</v>
      </c>
      <c r="M177" s="910">
        <v>2018</v>
      </c>
      <c r="N177" s="910" t="s">
        <v>81</v>
      </c>
      <c r="O177" s="919">
        <v>997273.02596143493</v>
      </c>
      <c r="P177" s="936"/>
      <c r="Q177" s="974">
        <f t="shared" si="2"/>
        <v>199454.60519228698</v>
      </c>
      <c r="R177" s="935"/>
      <c r="S177" s="910"/>
      <c r="T177" s="911"/>
      <c r="U177" s="936"/>
      <c r="V177" s="959"/>
      <c r="W177" s="960"/>
      <c r="X177" s="960"/>
      <c r="Y177" s="957"/>
      <c r="Z177" s="921"/>
      <c r="AA177" s="921"/>
      <c r="AB177" s="921"/>
      <c r="AC177" s="921"/>
      <c r="AD177" s="921"/>
      <c r="AE177" s="921"/>
      <c r="AF177" s="921"/>
      <c r="AG177" s="921"/>
    </row>
    <row r="178" spans="1:33" s="958" customFormat="1" ht="41.25" hidden="1" customHeight="1" x14ac:dyDescent="0.2">
      <c r="A178" s="918">
        <v>170</v>
      </c>
      <c r="B178" s="914" t="s">
        <v>1770</v>
      </c>
      <c r="C178" s="910" t="s">
        <v>1314</v>
      </c>
      <c r="D178" s="910"/>
      <c r="E178" s="914" t="s">
        <v>1824</v>
      </c>
      <c r="F178" s="910"/>
      <c r="G178" s="914"/>
      <c r="H178" s="914"/>
      <c r="I178" s="914"/>
      <c r="J178" s="914"/>
      <c r="K178" s="914"/>
      <c r="L178" s="915">
        <v>5</v>
      </c>
      <c r="M178" s="910">
        <v>2018</v>
      </c>
      <c r="N178" s="910" t="s">
        <v>81</v>
      </c>
      <c r="O178" s="919">
        <v>606374.4479155445</v>
      </c>
      <c r="P178" s="936"/>
      <c r="Q178" s="974">
        <f t="shared" si="2"/>
        <v>121274.8895831089</v>
      </c>
      <c r="R178" s="935"/>
      <c r="S178" s="910"/>
      <c r="T178" s="911"/>
      <c r="U178" s="936"/>
      <c r="V178" s="959"/>
      <c r="W178" s="960"/>
      <c r="X178" s="960"/>
      <c r="Y178" s="957"/>
      <c r="Z178" s="921"/>
      <c r="AA178" s="921"/>
      <c r="AB178" s="921"/>
      <c r="AC178" s="921"/>
      <c r="AD178" s="921"/>
      <c r="AE178" s="921"/>
      <c r="AF178" s="921"/>
      <c r="AG178" s="921"/>
    </row>
    <row r="179" spans="1:33" s="958" customFormat="1" ht="41.25" hidden="1" customHeight="1" x14ac:dyDescent="0.2">
      <c r="A179" s="918">
        <v>171</v>
      </c>
      <c r="B179" s="914" t="s">
        <v>1768</v>
      </c>
      <c r="C179" s="910" t="s">
        <v>1301</v>
      </c>
      <c r="D179" s="910"/>
      <c r="E179" s="914" t="s">
        <v>1825</v>
      </c>
      <c r="F179" s="910"/>
      <c r="G179" s="914"/>
      <c r="H179" s="914"/>
      <c r="I179" s="914"/>
      <c r="J179" s="914"/>
      <c r="K179" s="914"/>
      <c r="L179" s="915">
        <v>5</v>
      </c>
      <c r="M179" s="910">
        <v>2018</v>
      </c>
      <c r="N179" s="910" t="s">
        <v>81</v>
      </c>
      <c r="O179" s="919">
        <v>547055.20844554564</v>
      </c>
      <c r="P179" s="936"/>
      <c r="Q179" s="974">
        <f t="shared" si="2"/>
        <v>109411.04168910913</v>
      </c>
      <c r="R179" s="935"/>
      <c r="S179" s="910"/>
      <c r="T179" s="911"/>
      <c r="U179" s="936"/>
      <c r="V179" s="959"/>
      <c r="W179" s="960"/>
      <c r="X179" s="960"/>
      <c r="Y179" s="957"/>
      <c r="Z179" s="921"/>
      <c r="AA179" s="921"/>
      <c r="AB179" s="921"/>
      <c r="AC179" s="921"/>
      <c r="AD179" s="921"/>
      <c r="AE179" s="921"/>
      <c r="AF179" s="921"/>
      <c r="AG179" s="921"/>
    </row>
    <row r="180" spans="1:33" s="958" customFormat="1" ht="41.25" hidden="1" customHeight="1" x14ac:dyDescent="0.2">
      <c r="A180" s="918">
        <v>172</v>
      </c>
      <c r="B180" s="914" t="s">
        <v>1772</v>
      </c>
      <c r="C180" s="910" t="s">
        <v>1405</v>
      </c>
      <c r="D180" s="910"/>
      <c r="E180" s="914" t="s">
        <v>1826</v>
      </c>
      <c r="F180" s="910"/>
      <c r="G180" s="914"/>
      <c r="H180" s="914"/>
      <c r="I180" s="914"/>
      <c r="J180" s="914"/>
      <c r="K180" s="914"/>
      <c r="L180" s="915">
        <v>10</v>
      </c>
      <c r="M180" s="910">
        <v>2018</v>
      </c>
      <c r="N180" s="910" t="s">
        <v>81</v>
      </c>
      <c r="O180" s="919">
        <v>2183150.8133146614</v>
      </c>
      <c r="P180" s="936"/>
      <c r="Q180" s="974">
        <f t="shared" si="2"/>
        <v>218315.08133146615</v>
      </c>
      <c r="R180" s="935"/>
      <c r="S180" s="910"/>
      <c r="T180" s="911"/>
      <c r="U180" s="936"/>
      <c r="V180" s="959"/>
      <c r="W180" s="960"/>
      <c r="X180" s="960"/>
      <c r="Y180" s="957"/>
      <c r="Z180" s="921"/>
      <c r="AA180" s="921"/>
      <c r="AB180" s="921"/>
      <c r="AC180" s="921"/>
      <c r="AD180" s="921"/>
      <c r="AE180" s="921"/>
      <c r="AF180" s="921"/>
      <c r="AG180" s="921"/>
    </row>
    <row r="181" spans="1:33" s="958" customFormat="1" ht="41.25" hidden="1" customHeight="1" x14ac:dyDescent="0.2">
      <c r="A181" s="918">
        <v>173</v>
      </c>
      <c r="B181" s="914" t="s">
        <v>1780</v>
      </c>
      <c r="C181" s="910" t="s">
        <v>1402</v>
      </c>
      <c r="D181" s="910"/>
      <c r="E181" s="914" t="s">
        <v>1827</v>
      </c>
      <c r="F181" s="910"/>
      <c r="G181" s="914"/>
      <c r="H181" s="914"/>
      <c r="I181" s="914"/>
      <c r="J181" s="914"/>
      <c r="K181" s="914"/>
      <c r="L181" s="915">
        <v>5</v>
      </c>
      <c r="M181" s="910">
        <v>2018</v>
      </c>
      <c r="N181" s="910" t="s">
        <v>81</v>
      </c>
      <c r="O181" s="919">
        <v>942516.80491220509</v>
      </c>
      <c r="P181" s="936"/>
      <c r="Q181" s="974">
        <f t="shared" si="2"/>
        <v>188503.36098244102</v>
      </c>
      <c r="R181" s="935"/>
      <c r="S181" s="910"/>
      <c r="T181" s="911"/>
      <c r="U181" s="936"/>
      <c r="V181" s="959"/>
      <c r="W181" s="960"/>
      <c r="X181" s="960"/>
      <c r="Y181" s="957"/>
      <c r="Z181" s="921"/>
      <c r="AA181" s="921"/>
      <c r="AB181" s="921"/>
      <c r="AC181" s="921"/>
      <c r="AD181" s="921"/>
      <c r="AE181" s="921"/>
      <c r="AF181" s="921"/>
      <c r="AG181" s="921"/>
    </row>
    <row r="182" spans="1:33" s="958" customFormat="1" ht="41.25" hidden="1" customHeight="1" x14ac:dyDescent="0.2">
      <c r="A182" s="918">
        <v>174</v>
      </c>
      <c r="B182" s="914" t="s">
        <v>1772</v>
      </c>
      <c r="C182" s="910" t="s">
        <v>1405</v>
      </c>
      <c r="D182" s="910"/>
      <c r="E182" s="914" t="s">
        <v>1828</v>
      </c>
      <c r="F182" s="910"/>
      <c r="G182" s="914"/>
      <c r="H182" s="914"/>
      <c r="I182" s="914"/>
      <c r="J182" s="914"/>
      <c r="K182" s="914"/>
      <c r="L182" s="915">
        <v>10</v>
      </c>
      <c r="M182" s="910">
        <v>2018</v>
      </c>
      <c r="N182" s="910" t="s">
        <v>81</v>
      </c>
      <c r="O182" s="919">
        <v>1500726.0583862974</v>
      </c>
      <c r="P182" s="936"/>
      <c r="Q182" s="974">
        <f t="shared" si="2"/>
        <v>150072.60583862974</v>
      </c>
      <c r="R182" s="935"/>
      <c r="S182" s="910"/>
      <c r="T182" s="911"/>
      <c r="U182" s="936"/>
      <c r="V182" s="959"/>
      <c r="W182" s="960"/>
      <c r="X182" s="960"/>
      <c r="Y182" s="957"/>
      <c r="Z182" s="921"/>
      <c r="AA182" s="921"/>
      <c r="AB182" s="921"/>
      <c r="AC182" s="921"/>
      <c r="AD182" s="921"/>
      <c r="AE182" s="921"/>
      <c r="AF182" s="921"/>
      <c r="AG182" s="921"/>
    </row>
    <row r="183" spans="1:33" s="958" customFormat="1" ht="41.25" hidden="1" customHeight="1" x14ac:dyDescent="0.2">
      <c r="A183" s="918">
        <v>175</v>
      </c>
      <c r="B183" s="914" t="s">
        <v>1772</v>
      </c>
      <c r="C183" s="910" t="s">
        <v>1405</v>
      </c>
      <c r="D183" s="910"/>
      <c r="E183" s="914" t="s">
        <v>1829</v>
      </c>
      <c r="F183" s="910"/>
      <c r="G183" s="914"/>
      <c r="H183" s="914"/>
      <c r="I183" s="914"/>
      <c r="J183" s="914"/>
      <c r="K183" s="914"/>
      <c r="L183" s="915">
        <v>10</v>
      </c>
      <c r="M183" s="910">
        <v>2018</v>
      </c>
      <c r="N183" s="910" t="s">
        <v>81</v>
      </c>
      <c r="O183" s="919">
        <v>1977307.9823332974</v>
      </c>
      <c r="P183" s="936"/>
      <c r="Q183" s="974">
        <f t="shared" si="2"/>
        <v>197730.79823332973</v>
      </c>
      <c r="R183" s="935"/>
      <c r="S183" s="910"/>
      <c r="T183" s="911"/>
      <c r="U183" s="936"/>
      <c r="V183" s="959"/>
      <c r="W183" s="960"/>
      <c r="X183" s="960"/>
      <c r="Y183" s="957"/>
      <c r="Z183" s="921"/>
      <c r="AA183" s="921"/>
      <c r="AB183" s="921"/>
      <c r="AC183" s="921"/>
      <c r="AD183" s="921"/>
      <c r="AE183" s="921"/>
      <c r="AF183" s="921"/>
      <c r="AG183" s="921"/>
    </row>
    <row r="184" spans="1:33" s="958" customFormat="1" ht="41.25" hidden="1" customHeight="1" x14ac:dyDescent="0.2">
      <c r="A184" s="918">
        <v>176</v>
      </c>
      <c r="B184" s="914" t="s">
        <v>1770</v>
      </c>
      <c r="C184" s="910" t="s">
        <v>1314</v>
      </c>
      <c r="D184" s="910"/>
      <c r="E184" s="914" t="s">
        <v>1830</v>
      </c>
      <c r="F184" s="910"/>
      <c r="G184" s="914"/>
      <c r="H184" s="914"/>
      <c r="I184" s="914"/>
      <c r="J184" s="914"/>
      <c r="K184" s="914"/>
      <c r="L184" s="915">
        <v>5</v>
      </c>
      <c r="M184" s="910">
        <v>2018</v>
      </c>
      <c r="N184" s="910" t="s">
        <v>81</v>
      </c>
      <c r="O184" s="919">
        <v>544013.1961650328</v>
      </c>
      <c r="P184" s="936"/>
      <c r="Q184" s="974">
        <f t="shared" si="2"/>
        <v>108802.63923300656</v>
      </c>
      <c r="R184" s="935"/>
      <c r="S184" s="910"/>
      <c r="T184" s="911"/>
      <c r="U184" s="936"/>
      <c r="V184" s="959"/>
      <c r="W184" s="960"/>
      <c r="X184" s="960"/>
      <c r="Y184" s="957"/>
      <c r="Z184" s="921"/>
      <c r="AA184" s="921"/>
      <c r="AB184" s="921"/>
      <c r="AC184" s="921"/>
      <c r="AD184" s="921"/>
      <c r="AE184" s="921"/>
      <c r="AF184" s="921"/>
      <c r="AG184" s="921"/>
    </row>
    <row r="185" spans="1:33" s="958" customFormat="1" ht="41.25" hidden="1" customHeight="1" x14ac:dyDescent="0.2">
      <c r="A185" s="918">
        <v>177</v>
      </c>
      <c r="B185" s="914" t="s">
        <v>1770</v>
      </c>
      <c r="C185" s="910" t="s">
        <v>1314</v>
      </c>
      <c r="D185" s="910"/>
      <c r="E185" s="914" t="s">
        <v>1831</v>
      </c>
      <c r="F185" s="910"/>
      <c r="G185" s="914"/>
      <c r="H185" s="914"/>
      <c r="I185" s="914"/>
      <c r="J185" s="914"/>
      <c r="K185" s="914"/>
      <c r="L185" s="915">
        <v>5</v>
      </c>
      <c r="M185" s="910">
        <v>2018</v>
      </c>
      <c r="N185" s="910" t="s">
        <v>81</v>
      </c>
      <c r="O185" s="919">
        <v>576968.32920392114</v>
      </c>
      <c r="P185" s="936"/>
      <c r="Q185" s="974">
        <f t="shared" si="2"/>
        <v>115393.66584078423</v>
      </c>
      <c r="R185" s="935"/>
      <c r="S185" s="910"/>
      <c r="T185" s="911"/>
      <c r="U185" s="936"/>
      <c r="V185" s="959"/>
      <c r="W185" s="960"/>
      <c r="X185" s="960"/>
      <c r="Y185" s="957"/>
      <c r="Z185" s="921"/>
      <c r="AA185" s="921"/>
      <c r="AB185" s="921"/>
      <c r="AC185" s="921"/>
      <c r="AD185" s="921"/>
      <c r="AE185" s="921"/>
      <c r="AF185" s="921"/>
      <c r="AG185" s="921"/>
    </row>
    <row r="186" spans="1:33" s="958" customFormat="1" ht="41.25" hidden="1" customHeight="1" x14ac:dyDescent="0.2">
      <c r="A186" s="918">
        <v>178</v>
      </c>
      <c r="B186" s="914" t="s">
        <v>1770</v>
      </c>
      <c r="C186" s="910" t="s">
        <v>1314</v>
      </c>
      <c r="D186" s="910"/>
      <c r="E186" s="914" t="s">
        <v>1832</v>
      </c>
      <c r="F186" s="910"/>
      <c r="G186" s="914"/>
      <c r="H186" s="914"/>
      <c r="I186" s="914"/>
      <c r="J186" s="914"/>
      <c r="K186" s="914"/>
      <c r="L186" s="915">
        <v>5</v>
      </c>
      <c r="M186" s="910">
        <v>2018</v>
      </c>
      <c r="N186" s="910" t="s">
        <v>81</v>
      </c>
      <c r="O186" s="919">
        <v>500918.02219110203</v>
      </c>
      <c r="P186" s="936"/>
      <c r="Q186" s="974">
        <f t="shared" si="2"/>
        <v>100183.60443822041</v>
      </c>
      <c r="R186" s="935"/>
      <c r="S186" s="910"/>
      <c r="T186" s="911"/>
      <c r="U186" s="936"/>
      <c r="V186" s="959"/>
      <c r="W186" s="960"/>
      <c r="X186" s="960"/>
      <c r="Y186" s="957"/>
      <c r="Z186" s="921"/>
      <c r="AA186" s="921"/>
      <c r="AB186" s="921"/>
      <c r="AC186" s="921"/>
      <c r="AD186" s="921"/>
      <c r="AE186" s="921"/>
      <c r="AF186" s="921"/>
      <c r="AG186" s="921"/>
    </row>
    <row r="187" spans="1:33" s="958" customFormat="1" ht="55.5" hidden="1" customHeight="1" x14ac:dyDescent="0.2">
      <c r="A187" s="918">
        <v>179</v>
      </c>
      <c r="B187" s="914" t="s">
        <v>1770</v>
      </c>
      <c r="C187" s="910" t="s">
        <v>1314</v>
      </c>
      <c r="D187" s="910"/>
      <c r="E187" s="914" t="s">
        <v>1833</v>
      </c>
      <c r="F187" s="910"/>
      <c r="G187" s="914"/>
      <c r="H187" s="914"/>
      <c r="I187" s="914"/>
      <c r="J187" s="914"/>
      <c r="K187" s="914"/>
      <c r="L187" s="915">
        <v>5</v>
      </c>
      <c r="M187" s="910">
        <v>2018</v>
      </c>
      <c r="N187" s="910" t="s">
        <v>81</v>
      </c>
      <c r="O187" s="919">
        <v>919701.71280835941</v>
      </c>
      <c r="P187" s="936"/>
      <c r="Q187" s="974">
        <f t="shared" si="2"/>
        <v>183940.34256167189</v>
      </c>
      <c r="R187" s="935"/>
      <c r="S187" s="910"/>
      <c r="T187" s="911"/>
      <c r="U187" s="936"/>
      <c r="V187" s="959"/>
      <c r="W187" s="960"/>
      <c r="X187" s="960"/>
      <c r="Y187" s="957"/>
      <c r="Z187" s="921"/>
      <c r="AA187" s="921"/>
      <c r="AB187" s="921"/>
      <c r="AC187" s="921"/>
      <c r="AD187" s="921"/>
      <c r="AE187" s="921"/>
      <c r="AF187" s="921"/>
      <c r="AG187" s="921"/>
    </row>
    <row r="188" spans="1:33" s="958" customFormat="1" ht="41.25" hidden="1" customHeight="1" x14ac:dyDescent="0.2">
      <c r="A188" s="918">
        <v>180</v>
      </c>
      <c r="B188" s="914" t="s">
        <v>1770</v>
      </c>
      <c r="C188" s="910" t="s">
        <v>1314</v>
      </c>
      <c r="D188" s="910"/>
      <c r="E188" s="914" t="s">
        <v>1834</v>
      </c>
      <c r="F188" s="910"/>
      <c r="G188" s="914"/>
      <c r="H188" s="914"/>
      <c r="I188" s="914"/>
      <c r="J188" s="914"/>
      <c r="K188" s="914"/>
      <c r="L188" s="915">
        <v>5</v>
      </c>
      <c r="M188" s="910">
        <v>2018</v>
      </c>
      <c r="N188" s="910" t="s">
        <v>81</v>
      </c>
      <c r="O188" s="919">
        <v>684452.76311537216</v>
      </c>
      <c r="P188" s="936"/>
      <c r="Q188" s="974">
        <f t="shared" si="2"/>
        <v>136890.55262307444</v>
      </c>
      <c r="R188" s="935"/>
      <c r="S188" s="910"/>
      <c r="T188" s="911"/>
      <c r="U188" s="936"/>
      <c r="V188" s="959"/>
      <c r="W188" s="960"/>
      <c r="X188" s="960"/>
      <c r="Y188" s="957"/>
      <c r="Z188" s="921"/>
      <c r="AA188" s="921"/>
      <c r="AB188" s="921"/>
      <c r="AC188" s="921"/>
      <c r="AD188" s="921"/>
      <c r="AE188" s="921"/>
      <c r="AF188" s="921"/>
      <c r="AG188" s="921"/>
    </row>
    <row r="189" spans="1:33" s="958" customFormat="1" ht="41.25" hidden="1" customHeight="1" x14ac:dyDescent="0.2">
      <c r="A189" s="918">
        <v>181</v>
      </c>
      <c r="B189" s="914" t="s">
        <v>1770</v>
      </c>
      <c r="C189" s="910" t="s">
        <v>1314</v>
      </c>
      <c r="D189" s="910"/>
      <c r="E189" s="914" t="s">
        <v>1835</v>
      </c>
      <c r="F189" s="910"/>
      <c r="G189" s="914"/>
      <c r="H189" s="914"/>
      <c r="I189" s="914"/>
      <c r="J189" s="914"/>
      <c r="K189" s="914"/>
      <c r="L189" s="915">
        <v>5</v>
      </c>
      <c r="M189" s="910">
        <v>2018</v>
      </c>
      <c r="N189" s="910" t="s">
        <v>81</v>
      </c>
      <c r="O189" s="919">
        <v>827427.34029947221</v>
      </c>
      <c r="P189" s="936"/>
      <c r="Q189" s="974">
        <f t="shared" si="2"/>
        <v>165485.46805989445</v>
      </c>
      <c r="R189" s="935"/>
      <c r="S189" s="910"/>
      <c r="T189" s="911"/>
      <c r="U189" s="936"/>
      <c r="V189" s="959"/>
      <c r="W189" s="960"/>
      <c r="X189" s="960"/>
      <c r="Y189" s="957"/>
      <c r="Z189" s="921"/>
      <c r="AA189" s="921"/>
      <c r="AB189" s="921"/>
      <c r="AC189" s="921"/>
      <c r="AD189" s="921"/>
      <c r="AE189" s="921"/>
      <c r="AF189" s="921"/>
      <c r="AG189" s="921"/>
    </row>
    <row r="190" spans="1:33" s="958" customFormat="1" ht="41.25" hidden="1" customHeight="1" x14ac:dyDescent="0.2">
      <c r="A190" s="918">
        <v>182</v>
      </c>
      <c r="B190" s="914" t="s">
        <v>1772</v>
      </c>
      <c r="C190" s="910" t="s">
        <v>1405</v>
      </c>
      <c r="D190" s="910"/>
      <c r="E190" s="914" t="s">
        <v>1836</v>
      </c>
      <c r="F190" s="910"/>
      <c r="G190" s="914"/>
      <c r="H190" s="914"/>
      <c r="I190" s="914"/>
      <c r="J190" s="914"/>
      <c r="K190" s="914"/>
      <c r="L190" s="915">
        <v>10</v>
      </c>
      <c r="M190" s="910">
        <v>2018</v>
      </c>
      <c r="N190" s="910" t="s">
        <v>81</v>
      </c>
      <c r="O190" s="919">
        <v>1521006.1402563825</v>
      </c>
      <c r="P190" s="936"/>
      <c r="Q190" s="974">
        <f t="shared" si="2"/>
        <v>152100.61402563826</v>
      </c>
      <c r="R190" s="935"/>
      <c r="S190" s="910"/>
      <c r="T190" s="911"/>
      <c r="U190" s="936"/>
      <c r="V190" s="959"/>
      <c r="W190" s="960"/>
      <c r="X190" s="960"/>
      <c r="Y190" s="957"/>
      <c r="Z190" s="921"/>
      <c r="AA190" s="921"/>
      <c r="AB190" s="921"/>
      <c r="AC190" s="921"/>
      <c r="AD190" s="921"/>
      <c r="AE190" s="921"/>
      <c r="AF190" s="921"/>
      <c r="AG190" s="921"/>
    </row>
    <row r="191" spans="1:33" s="958" customFormat="1" ht="41.25" hidden="1" customHeight="1" x14ac:dyDescent="0.2">
      <c r="A191" s="918">
        <v>183</v>
      </c>
      <c r="B191" s="914" t="s">
        <v>1772</v>
      </c>
      <c r="C191" s="910" t="s">
        <v>1405</v>
      </c>
      <c r="D191" s="910"/>
      <c r="E191" s="914" t="s">
        <v>1837</v>
      </c>
      <c r="F191" s="910"/>
      <c r="G191" s="914"/>
      <c r="H191" s="914"/>
      <c r="I191" s="914"/>
      <c r="J191" s="914"/>
      <c r="K191" s="914"/>
      <c r="L191" s="915">
        <v>10</v>
      </c>
      <c r="M191" s="910">
        <v>2018</v>
      </c>
      <c r="N191" s="910" t="s">
        <v>81</v>
      </c>
      <c r="O191" s="919">
        <v>1977307.9823332974</v>
      </c>
      <c r="P191" s="936"/>
      <c r="Q191" s="974">
        <f t="shared" si="2"/>
        <v>197730.79823332973</v>
      </c>
      <c r="R191" s="935"/>
      <c r="S191" s="910"/>
      <c r="T191" s="911"/>
      <c r="U191" s="936"/>
      <c r="V191" s="959"/>
      <c r="W191" s="960"/>
      <c r="X191" s="960"/>
      <c r="Y191" s="957"/>
      <c r="Z191" s="921"/>
      <c r="AA191" s="921"/>
      <c r="AB191" s="921"/>
      <c r="AC191" s="921"/>
      <c r="AD191" s="921"/>
      <c r="AE191" s="921"/>
      <c r="AF191" s="921"/>
      <c r="AG191" s="921"/>
    </row>
    <row r="192" spans="1:33" s="958" customFormat="1" ht="41.25" hidden="1" customHeight="1" x14ac:dyDescent="0.2">
      <c r="A192" s="918">
        <v>184</v>
      </c>
      <c r="B192" s="914" t="s">
        <v>1768</v>
      </c>
      <c r="C192" s="910" t="s">
        <v>1301</v>
      </c>
      <c r="D192" s="910"/>
      <c r="E192" s="914" t="s">
        <v>1838</v>
      </c>
      <c r="F192" s="910"/>
      <c r="G192" s="914"/>
      <c r="H192" s="914"/>
      <c r="I192" s="914"/>
      <c r="J192" s="914"/>
      <c r="K192" s="914"/>
      <c r="L192" s="915">
        <v>5</v>
      </c>
      <c r="M192" s="910">
        <v>2018</v>
      </c>
      <c r="N192" s="910" t="s">
        <v>81</v>
      </c>
      <c r="O192" s="919">
        <v>1028200.1508133147</v>
      </c>
      <c r="P192" s="936"/>
      <c r="Q192" s="974">
        <f t="shared" si="2"/>
        <v>205640.03016266294</v>
      </c>
      <c r="R192" s="935"/>
      <c r="S192" s="910"/>
      <c r="T192" s="911"/>
      <c r="U192" s="936"/>
      <c r="V192" s="959"/>
      <c r="W192" s="960"/>
      <c r="X192" s="960"/>
      <c r="Y192" s="957"/>
      <c r="Z192" s="921"/>
      <c r="AA192" s="921"/>
      <c r="AB192" s="921"/>
      <c r="AC192" s="921"/>
      <c r="AD192" s="921"/>
      <c r="AE192" s="921"/>
      <c r="AF192" s="921"/>
      <c r="AG192" s="921"/>
    </row>
    <row r="193" spans="1:33" s="958" customFormat="1" ht="41.25" hidden="1" customHeight="1" x14ac:dyDescent="0.2">
      <c r="A193" s="918">
        <v>185</v>
      </c>
      <c r="B193" s="914" t="s">
        <v>1772</v>
      </c>
      <c r="C193" s="910" t="s">
        <v>1405</v>
      </c>
      <c r="D193" s="910"/>
      <c r="E193" s="914" t="s">
        <v>1839</v>
      </c>
      <c r="F193" s="910"/>
      <c r="G193" s="914"/>
      <c r="H193" s="914"/>
      <c r="I193" s="914"/>
      <c r="J193" s="914"/>
      <c r="K193" s="914"/>
      <c r="L193" s="915">
        <v>10</v>
      </c>
      <c r="M193" s="910">
        <v>2018</v>
      </c>
      <c r="N193" s="910" t="s">
        <v>81</v>
      </c>
      <c r="O193" s="919">
        <v>2048288.2688785952</v>
      </c>
      <c r="P193" s="936"/>
      <c r="Q193" s="974">
        <f t="shared" si="2"/>
        <v>204828.82688785953</v>
      </c>
      <c r="R193" s="935"/>
      <c r="S193" s="910"/>
      <c r="T193" s="911"/>
      <c r="U193" s="936"/>
      <c r="V193" s="959"/>
      <c r="W193" s="960"/>
      <c r="X193" s="960"/>
      <c r="Y193" s="957"/>
      <c r="Z193" s="921"/>
      <c r="AA193" s="921"/>
      <c r="AB193" s="921"/>
      <c r="AC193" s="921"/>
      <c r="AD193" s="921"/>
      <c r="AE193" s="921"/>
      <c r="AF193" s="921"/>
      <c r="AG193" s="921"/>
    </row>
    <row r="194" spans="1:33" s="958" customFormat="1" ht="41.25" hidden="1" customHeight="1" x14ac:dyDescent="0.2">
      <c r="A194" s="918">
        <v>186</v>
      </c>
      <c r="B194" s="914" t="s">
        <v>1780</v>
      </c>
      <c r="C194" s="910" t="s">
        <v>1402</v>
      </c>
      <c r="D194" s="910"/>
      <c r="E194" s="914" t="s">
        <v>1840</v>
      </c>
      <c r="F194" s="910"/>
      <c r="G194" s="914"/>
      <c r="H194" s="914"/>
      <c r="I194" s="914"/>
      <c r="J194" s="914"/>
      <c r="K194" s="914"/>
      <c r="L194" s="915">
        <v>5</v>
      </c>
      <c r="M194" s="910">
        <v>2018</v>
      </c>
      <c r="N194" s="910" t="s">
        <v>81</v>
      </c>
      <c r="O194" s="919">
        <v>659102.66077776579</v>
      </c>
      <c r="P194" s="936"/>
      <c r="Q194" s="974">
        <f t="shared" si="2"/>
        <v>131820.53215555317</v>
      </c>
      <c r="R194" s="935"/>
      <c r="S194" s="910"/>
      <c r="T194" s="911"/>
      <c r="U194" s="936"/>
      <c r="V194" s="959"/>
      <c r="W194" s="960"/>
      <c r="X194" s="960"/>
      <c r="Y194" s="957"/>
      <c r="Z194" s="921"/>
      <c r="AA194" s="921"/>
      <c r="AB194" s="921"/>
      <c r="AC194" s="921"/>
      <c r="AD194" s="921"/>
      <c r="AE194" s="921"/>
      <c r="AF194" s="921"/>
      <c r="AG194" s="921"/>
    </row>
    <row r="195" spans="1:33" s="958" customFormat="1" ht="41.25" hidden="1" customHeight="1" x14ac:dyDescent="0.2">
      <c r="A195" s="918">
        <v>187</v>
      </c>
      <c r="B195" s="914" t="s">
        <v>1780</v>
      </c>
      <c r="C195" s="910" t="s">
        <v>1402</v>
      </c>
      <c r="D195" s="910"/>
      <c r="E195" s="914" t="s">
        <v>1841</v>
      </c>
      <c r="F195" s="910"/>
      <c r="G195" s="914"/>
      <c r="H195" s="914"/>
      <c r="I195" s="914"/>
      <c r="J195" s="914"/>
      <c r="K195" s="914"/>
      <c r="L195" s="915">
        <v>5</v>
      </c>
      <c r="M195" s="910">
        <v>2018</v>
      </c>
      <c r="N195" s="910" t="s">
        <v>81</v>
      </c>
      <c r="O195" s="919">
        <v>645920.60756221053</v>
      </c>
      <c r="P195" s="936"/>
      <c r="Q195" s="974">
        <f t="shared" si="2"/>
        <v>129184.1215124421</v>
      </c>
      <c r="R195" s="935"/>
      <c r="S195" s="910"/>
      <c r="T195" s="911"/>
      <c r="U195" s="936"/>
      <c r="V195" s="959"/>
      <c r="W195" s="960"/>
      <c r="X195" s="960"/>
      <c r="Y195" s="957"/>
      <c r="Z195" s="921"/>
      <c r="AA195" s="921"/>
      <c r="AB195" s="921"/>
      <c r="AC195" s="921"/>
      <c r="AD195" s="921"/>
      <c r="AE195" s="921"/>
      <c r="AF195" s="921"/>
      <c r="AG195" s="921"/>
    </row>
    <row r="196" spans="1:33" s="958" customFormat="1" ht="41.25" hidden="1" customHeight="1" x14ac:dyDescent="0.2">
      <c r="A196" s="918">
        <v>188</v>
      </c>
      <c r="B196" s="914" t="s">
        <v>1772</v>
      </c>
      <c r="C196" s="910" t="s">
        <v>1405</v>
      </c>
      <c r="D196" s="910"/>
      <c r="E196" s="914" t="s">
        <v>1842</v>
      </c>
      <c r="F196" s="910"/>
      <c r="G196" s="914"/>
      <c r="H196" s="914"/>
      <c r="I196" s="914"/>
      <c r="J196" s="914"/>
      <c r="K196" s="914"/>
      <c r="L196" s="915">
        <v>5</v>
      </c>
      <c r="M196" s="910">
        <v>2018</v>
      </c>
      <c r="N196" s="910" t="s">
        <v>81</v>
      </c>
      <c r="O196" s="919">
        <v>1014004.0935042551</v>
      </c>
      <c r="P196" s="936"/>
      <c r="Q196" s="974">
        <f t="shared" si="2"/>
        <v>202800.818700851</v>
      </c>
      <c r="R196" s="935"/>
      <c r="S196" s="910"/>
      <c r="T196" s="911"/>
      <c r="U196" s="936"/>
      <c r="V196" s="959"/>
      <c r="W196" s="960"/>
      <c r="X196" s="960"/>
      <c r="Y196" s="957"/>
      <c r="Z196" s="921"/>
      <c r="AA196" s="921"/>
      <c r="AB196" s="921"/>
      <c r="AC196" s="921"/>
      <c r="AD196" s="921"/>
      <c r="AE196" s="921"/>
      <c r="AF196" s="921"/>
      <c r="AG196" s="921"/>
    </row>
    <row r="197" spans="1:33" s="958" customFormat="1" ht="41.25" hidden="1" customHeight="1" x14ac:dyDescent="0.2">
      <c r="A197" s="918">
        <v>189</v>
      </c>
      <c r="B197" s="914" t="s">
        <v>1772</v>
      </c>
      <c r="C197" s="910" t="s">
        <v>1405</v>
      </c>
      <c r="D197" s="910"/>
      <c r="E197" s="914" t="s">
        <v>1843</v>
      </c>
      <c r="F197" s="910"/>
      <c r="G197" s="914"/>
      <c r="H197" s="914"/>
      <c r="I197" s="914"/>
      <c r="J197" s="914"/>
      <c r="K197" s="914"/>
      <c r="L197" s="915">
        <v>10</v>
      </c>
      <c r="M197" s="910">
        <v>2018</v>
      </c>
      <c r="N197" s="910" t="s">
        <v>81</v>
      </c>
      <c r="O197" s="919">
        <v>1652826.6724119359</v>
      </c>
      <c r="P197" s="936"/>
      <c r="Q197" s="974">
        <f t="shared" si="2"/>
        <v>165282.66724119359</v>
      </c>
      <c r="R197" s="935"/>
      <c r="S197" s="910"/>
      <c r="T197" s="911"/>
      <c r="U197" s="936"/>
      <c r="V197" s="959"/>
      <c r="W197" s="960"/>
      <c r="X197" s="960"/>
      <c r="Y197" s="957"/>
      <c r="Z197" s="921"/>
      <c r="AA197" s="921"/>
      <c r="AB197" s="921"/>
      <c r="AC197" s="921"/>
      <c r="AD197" s="921"/>
      <c r="AE197" s="921"/>
      <c r="AF197" s="921"/>
      <c r="AG197" s="921"/>
    </row>
    <row r="198" spans="1:33" s="958" customFormat="1" ht="41.25" hidden="1" customHeight="1" x14ac:dyDescent="0.2">
      <c r="A198" s="918">
        <v>190</v>
      </c>
      <c r="B198" s="914" t="s">
        <v>1772</v>
      </c>
      <c r="C198" s="910" t="s">
        <v>1405</v>
      </c>
      <c r="D198" s="910"/>
      <c r="E198" s="914" t="s">
        <v>1844</v>
      </c>
      <c r="F198" s="910"/>
      <c r="G198" s="914"/>
      <c r="H198" s="914"/>
      <c r="I198" s="914"/>
      <c r="J198" s="914"/>
      <c r="K198" s="914"/>
      <c r="L198" s="915">
        <v>5</v>
      </c>
      <c r="M198" s="910">
        <v>2018</v>
      </c>
      <c r="N198" s="910" t="s">
        <v>81</v>
      </c>
      <c r="O198" s="919">
        <v>659102.66077776579</v>
      </c>
      <c r="P198" s="936"/>
      <c r="Q198" s="974">
        <f t="shared" si="2"/>
        <v>131820.53215555317</v>
      </c>
      <c r="R198" s="935"/>
      <c r="S198" s="910"/>
      <c r="T198" s="911"/>
      <c r="U198" s="936"/>
      <c r="V198" s="959"/>
      <c r="W198" s="960"/>
      <c r="X198" s="960"/>
      <c r="Y198" s="957"/>
      <c r="Z198" s="921"/>
      <c r="AA198" s="921"/>
      <c r="AB198" s="921"/>
      <c r="AC198" s="921"/>
      <c r="AD198" s="921"/>
      <c r="AE198" s="921"/>
      <c r="AF198" s="921"/>
      <c r="AG198" s="921"/>
    </row>
    <row r="199" spans="1:33" s="958" customFormat="1" ht="41.25" hidden="1" customHeight="1" x14ac:dyDescent="0.2">
      <c r="A199" s="918">
        <v>191</v>
      </c>
      <c r="B199" s="914" t="s">
        <v>1772</v>
      </c>
      <c r="C199" s="910" t="s">
        <v>1405</v>
      </c>
      <c r="D199" s="910"/>
      <c r="E199" s="914" t="s">
        <v>1845</v>
      </c>
      <c r="F199" s="910"/>
      <c r="G199" s="914"/>
      <c r="H199" s="914"/>
      <c r="I199" s="914"/>
      <c r="J199" s="914"/>
      <c r="K199" s="914"/>
      <c r="L199" s="915">
        <v>10</v>
      </c>
      <c r="M199" s="910">
        <v>2018</v>
      </c>
      <c r="N199" s="910" t="s">
        <v>81</v>
      </c>
      <c r="O199" s="919">
        <v>1357751.4812021975</v>
      </c>
      <c r="P199" s="936"/>
      <c r="Q199" s="974">
        <f t="shared" si="2"/>
        <v>135775.14812021976</v>
      </c>
      <c r="R199" s="935"/>
      <c r="S199" s="910"/>
      <c r="T199" s="911"/>
      <c r="U199" s="936"/>
      <c r="V199" s="959"/>
      <c r="W199" s="960"/>
      <c r="X199" s="960"/>
      <c r="Y199" s="957"/>
      <c r="Z199" s="921"/>
      <c r="AA199" s="921"/>
      <c r="AB199" s="921"/>
      <c r="AC199" s="921"/>
      <c r="AD199" s="921"/>
      <c r="AE199" s="921"/>
      <c r="AF199" s="921"/>
      <c r="AG199" s="921"/>
    </row>
    <row r="200" spans="1:33" s="958" customFormat="1" ht="41.25" hidden="1" customHeight="1" x14ac:dyDescent="0.2">
      <c r="A200" s="918">
        <v>192</v>
      </c>
      <c r="B200" s="914" t="s">
        <v>1772</v>
      </c>
      <c r="C200" s="910" t="s">
        <v>1405</v>
      </c>
      <c r="D200" s="910"/>
      <c r="E200" s="914" t="s">
        <v>1846</v>
      </c>
      <c r="F200" s="910"/>
      <c r="G200" s="914"/>
      <c r="H200" s="914"/>
      <c r="I200" s="914"/>
      <c r="J200" s="914"/>
      <c r="K200" s="914"/>
      <c r="L200" s="915">
        <v>10</v>
      </c>
      <c r="M200" s="910">
        <v>2018</v>
      </c>
      <c r="N200" s="910" t="s">
        <v>81</v>
      </c>
      <c r="O200" s="919">
        <v>4360217.6020682966</v>
      </c>
      <c r="P200" s="936"/>
      <c r="Q200" s="974">
        <f t="shared" si="2"/>
        <v>436021.76020682964</v>
      </c>
      <c r="R200" s="935"/>
      <c r="S200" s="910"/>
      <c r="T200" s="911"/>
      <c r="U200" s="936"/>
      <c r="V200" s="959"/>
      <c r="W200" s="960"/>
      <c r="X200" s="960"/>
      <c r="Y200" s="957"/>
      <c r="Z200" s="921"/>
      <c r="AA200" s="921"/>
      <c r="AB200" s="921"/>
      <c r="AC200" s="921"/>
      <c r="AD200" s="921"/>
      <c r="AE200" s="921"/>
      <c r="AF200" s="921"/>
      <c r="AG200" s="921"/>
    </row>
    <row r="201" spans="1:33" s="958" customFormat="1" ht="41.25" hidden="1" customHeight="1" x14ac:dyDescent="0.2">
      <c r="A201" s="918">
        <v>193</v>
      </c>
      <c r="B201" s="914" t="s">
        <v>1772</v>
      </c>
      <c r="C201" s="910" t="s">
        <v>1405</v>
      </c>
      <c r="D201" s="910"/>
      <c r="E201" s="914" t="s">
        <v>1847</v>
      </c>
      <c r="F201" s="910"/>
      <c r="G201" s="914"/>
      <c r="H201" s="914"/>
      <c r="I201" s="914"/>
      <c r="J201" s="914"/>
      <c r="K201" s="914"/>
      <c r="L201" s="915">
        <v>10</v>
      </c>
      <c r="M201" s="910">
        <v>2018</v>
      </c>
      <c r="N201" s="910" t="s">
        <v>81</v>
      </c>
      <c r="O201" s="919">
        <v>2230809.0057093613</v>
      </c>
      <c r="P201" s="936"/>
      <c r="Q201" s="974">
        <f t="shared" si="2"/>
        <v>223080.90057093612</v>
      </c>
      <c r="R201" s="935"/>
      <c r="S201" s="910"/>
      <c r="T201" s="911"/>
      <c r="U201" s="936"/>
      <c r="V201" s="959"/>
      <c r="W201" s="960"/>
      <c r="X201" s="960"/>
      <c r="Y201" s="957"/>
      <c r="Z201" s="921"/>
      <c r="AA201" s="921"/>
      <c r="AB201" s="921"/>
      <c r="AC201" s="921"/>
      <c r="AD201" s="921"/>
      <c r="AE201" s="921"/>
      <c r="AF201" s="921"/>
      <c r="AG201" s="921"/>
    </row>
    <row r="202" spans="1:33" s="958" customFormat="1" ht="45" hidden="1" customHeight="1" x14ac:dyDescent="0.2">
      <c r="A202" s="918">
        <v>194</v>
      </c>
      <c r="B202" s="914" t="s">
        <v>1774</v>
      </c>
      <c r="C202" s="910" t="s">
        <v>1329</v>
      </c>
      <c r="D202" s="910"/>
      <c r="E202" s="914" t="s">
        <v>1848</v>
      </c>
      <c r="F202" s="910"/>
      <c r="G202" s="914"/>
      <c r="H202" s="914"/>
      <c r="I202" s="914"/>
      <c r="J202" s="914"/>
      <c r="K202" s="914"/>
      <c r="L202" s="915">
        <v>5</v>
      </c>
      <c r="M202" s="910">
        <v>2018</v>
      </c>
      <c r="N202" s="910" t="s">
        <v>81</v>
      </c>
      <c r="O202" s="919">
        <v>1133656.5765377572</v>
      </c>
      <c r="P202" s="936"/>
      <c r="Q202" s="974">
        <f t="shared" si="2"/>
        <v>226731.31530755144</v>
      </c>
      <c r="R202" s="935"/>
      <c r="S202" s="910"/>
      <c r="T202" s="911"/>
      <c r="U202" s="936"/>
      <c r="V202" s="959"/>
      <c r="W202" s="960"/>
      <c r="X202" s="960"/>
      <c r="Y202" s="957"/>
      <c r="Z202" s="921"/>
      <c r="AA202" s="921"/>
      <c r="AB202" s="921"/>
      <c r="AC202" s="921"/>
      <c r="AD202" s="921"/>
      <c r="AE202" s="921"/>
      <c r="AF202" s="921"/>
      <c r="AG202" s="921"/>
    </row>
    <row r="203" spans="1:33" s="958" customFormat="1" ht="41.25" hidden="1" customHeight="1" x14ac:dyDescent="0.2">
      <c r="A203" s="918">
        <v>195</v>
      </c>
      <c r="B203" s="914" t="s">
        <v>1776</v>
      </c>
      <c r="C203" s="910" t="s">
        <v>1303</v>
      </c>
      <c r="D203" s="910"/>
      <c r="E203" s="914" t="s">
        <v>1849</v>
      </c>
      <c r="F203" s="910"/>
      <c r="G203" s="914"/>
      <c r="H203" s="914"/>
      <c r="I203" s="914"/>
      <c r="J203" s="914"/>
      <c r="K203" s="914"/>
      <c r="L203" s="915">
        <v>5</v>
      </c>
      <c r="M203" s="910">
        <v>2018</v>
      </c>
      <c r="N203" s="910" t="s">
        <v>81</v>
      </c>
      <c r="O203" s="919">
        <v>1749157.06129484</v>
      </c>
      <c r="P203" s="936"/>
      <c r="Q203" s="974">
        <f t="shared" si="2"/>
        <v>349831.41225896799</v>
      </c>
      <c r="R203" s="935"/>
      <c r="S203" s="910"/>
      <c r="T203" s="911"/>
      <c r="U203" s="936"/>
      <c r="V203" s="959"/>
      <c r="W203" s="960"/>
      <c r="X203" s="960"/>
      <c r="Y203" s="957"/>
      <c r="Z203" s="921"/>
      <c r="AA203" s="921"/>
      <c r="AB203" s="921"/>
      <c r="AC203" s="921"/>
      <c r="AD203" s="921"/>
      <c r="AE203" s="921"/>
      <c r="AF203" s="921"/>
      <c r="AG203" s="921"/>
    </row>
    <row r="204" spans="1:33" s="958" customFormat="1" ht="41.25" hidden="1" customHeight="1" x14ac:dyDescent="0.2">
      <c r="A204" s="918">
        <v>196</v>
      </c>
      <c r="B204" s="914" t="s">
        <v>1780</v>
      </c>
      <c r="C204" s="910" t="s">
        <v>1402</v>
      </c>
      <c r="D204" s="910"/>
      <c r="E204" s="914" t="s">
        <v>1850</v>
      </c>
      <c r="F204" s="910"/>
      <c r="G204" s="914"/>
      <c r="H204" s="914"/>
      <c r="I204" s="914"/>
      <c r="J204" s="914"/>
      <c r="K204" s="914"/>
      <c r="L204" s="915">
        <v>5</v>
      </c>
      <c r="M204" s="910">
        <v>2018</v>
      </c>
      <c r="N204" s="910" t="s">
        <v>81</v>
      </c>
      <c r="O204" s="919">
        <v>709802.86545297853</v>
      </c>
      <c r="P204" s="936"/>
      <c r="Q204" s="974">
        <f t="shared" si="2"/>
        <v>141960.57309059572</v>
      </c>
      <c r="R204" s="935"/>
      <c r="S204" s="910"/>
      <c r="T204" s="911"/>
      <c r="U204" s="936"/>
      <c r="V204" s="959"/>
      <c r="W204" s="960"/>
      <c r="X204" s="960"/>
      <c r="Y204" s="957"/>
      <c r="Z204" s="921"/>
      <c r="AA204" s="921"/>
      <c r="AB204" s="921"/>
      <c r="AC204" s="921"/>
      <c r="AD204" s="921"/>
      <c r="AE204" s="921"/>
      <c r="AF204" s="921"/>
      <c r="AG204" s="921"/>
    </row>
    <row r="205" spans="1:33" s="958" customFormat="1" ht="41.25" hidden="1" customHeight="1" x14ac:dyDescent="0.2">
      <c r="A205" s="918">
        <v>197</v>
      </c>
      <c r="B205" s="914" t="s">
        <v>1780</v>
      </c>
      <c r="C205" s="910" t="s">
        <v>1402</v>
      </c>
      <c r="D205" s="910"/>
      <c r="E205" s="914" t="s">
        <v>1851</v>
      </c>
      <c r="F205" s="910"/>
      <c r="G205" s="914"/>
      <c r="H205" s="914"/>
      <c r="I205" s="914"/>
      <c r="J205" s="914"/>
      <c r="K205" s="914"/>
      <c r="L205" s="915">
        <v>5</v>
      </c>
      <c r="M205" s="910">
        <v>2018</v>
      </c>
      <c r="N205" s="910" t="s">
        <v>81</v>
      </c>
      <c r="O205" s="919">
        <v>659102.66077776579</v>
      </c>
      <c r="P205" s="936"/>
      <c r="Q205" s="974">
        <f t="shared" si="2"/>
        <v>131820.53215555317</v>
      </c>
      <c r="R205" s="935"/>
      <c r="S205" s="910"/>
      <c r="T205" s="911"/>
      <c r="U205" s="936"/>
      <c r="V205" s="959"/>
      <c r="W205" s="960"/>
      <c r="X205" s="960"/>
      <c r="Y205" s="957"/>
      <c r="Z205" s="921"/>
      <c r="AA205" s="921"/>
      <c r="AB205" s="921"/>
      <c r="AC205" s="921"/>
      <c r="AD205" s="921"/>
      <c r="AE205" s="921"/>
      <c r="AF205" s="921"/>
      <c r="AG205" s="921"/>
    </row>
    <row r="206" spans="1:33" s="958" customFormat="1" ht="41.25" hidden="1" customHeight="1" x14ac:dyDescent="0.2">
      <c r="A206" s="918">
        <v>198</v>
      </c>
      <c r="B206" s="914" t="s">
        <v>1780</v>
      </c>
      <c r="C206" s="910" t="s">
        <v>1402</v>
      </c>
      <c r="D206" s="910"/>
      <c r="E206" s="914" t="s">
        <v>1852</v>
      </c>
      <c r="F206" s="910"/>
      <c r="G206" s="914"/>
      <c r="H206" s="914"/>
      <c r="I206" s="914"/>
      <c r="J206" s="914"/>
      <c r="K206" s="914"/>
      <c r="L206" s="915">
        <v>5</v>
      </c>
      <c r="M206" s="910">
        <v>2018</v>
      </c>
      <c r="N206" s="910" t="s">
        <v>81</v>
      </c>
      <c r="O206" s="919">
        <v>544013.1961650328</v>
      </c>
      <c r="P206" s="936"/>
      <c r="Q206" s="974">
        <f t="shared" ref="Q206:Q269" si="3">O206/L206</f>
        <v>108802.63923300656</v>
      </c>
      <c r="R206" s="935"/>
      <c r="S206" s="910"/>
      <c r="T206" s="911"/>
      <c r="U206" s="936"/>
      <c r="V206" s="959"/>
      <c r="W206" s="960"/>
      <c r="X206" s="960"/>
      <c r="Y206" s="957"/>
      <c r="Z206" s="921"/>
      <c r="AA206" s="921"/>
      <c r="AB206" s="921"/>
      <c r="AC206" s="921"/>
      <c r="AD206" s="921"/>
      <c r="AE206" s="921"/>
      <c r="AF206" s="921"/>
      <c r="AG206" s="921"/>
    </row>
    <row r="207" spans="1:33" s="958" customFormat="1" ht="41.25" hidden="1" customHeight="1" x14ac:dyDescent="0.2">
      <c r="A207" s="918">
        <v>199</v>
      </c>
      <c r="B207" s="914" t="s">
        <v>1780</v>
      </c>
      <c r="C207" s="910" t="s">
        <v>1402</v>
      </c>
      <c r="D207" s="910"/>
      <c r="E207" s="914" t="s">
        <v>1853</v>
      </c>
      <c r="F207" s="910"/>
      <c r="G207" s="914"/>
      <c r="H207" s="914"/>
      <c r="I207" s="914"/>
      <c r="J207" s="914"/>
      <c r="K207" s="914"/>
      <c r="L207" s="915">
        <v>5</v>
      </c>
      <c r="M207" s="910">
        <v>2018</v>
      </c>
      <c r="N207" s="910" t="s">
        <v>81</v>
      </c>
      <c r="O207" s="919">
        <v>659102.66077776579</v>
      </c>
      <c r="P207" s="936"/>
      <c r="Q207" s="974">
        <f t="shared" si="3"/>
        <v>131820.53215555317</v>
      </c>
      <c r="R207" s="935"/>
      <c r="S207" s="910"/>
      <c r="T207" s="911"/>
      <c r="U207" s="936"/>
      <c r="V207" s="959"/>
      <c r="W207" s="960"/>
      <c r="X207" s="960"/>
      <c r="Y207" s="957"/>
      <c r="Z207" s="921"/>
      <c r="AA207" s="921"/>
      <c r="AB207" s="921"/>
      <c r="AC207" s="921"/>
      <c r="AD207" s="921"/>
      <c r="AE207" s="921"/>
      <c r="AF207" s="921"/>
      <c r="AG207" s="921"/>
    </row>
    <row r="208" spans="1:33" s="958" customFormat="1" ht="41.25" hidden="1" customHeight="1" x14ac:dyDescent="0.2">
      <c r="A208" s="918">
        <v>200</v>
      </c>
      <c r="B208" s="914" t="s">
        <v>1780</v>
      </c>
      <c r="C208" s="910" t="s">
        <v>1402</v>
      </c>
      <c r="D208" s="910"/>
      <c r="E208" s="914" t="s">
        <v>1854</v>
      </c>
      <c r="F208" s="910"/>
      <c r="G208" s="914"/>
      <c r="H208" s="914"/>
      <c r="I208" s="914"/>
      <c r="J208" s="914"/>
      <c r="K208" s="914"/>
      <c r="L208" s="915">
        <v>5</v>
      </c>
      <c r="M208" s="910">
        <v>2018</v>
      </c>
      <c r="N208" s="910" t="s">
        <v>81</v>
      </c>
      <c r="O208" s="919">
        <v>669242.70171280834</v>
      </c>
      <c r="P208" s="936"/>
      <c r="Q208" s="974">
        <f t="shared" si="3"/>
        <v>133848.54034256167</v>
      </c>
      <c r="R208" s="935"/>
      <c r="S208" s="910"/>
      <c r="T208" s="911"/>
      <c r="U208" s="936"/>
      <c r="V208" s="959"/>
      <c r="W208" s="960"/>
      <c r="X208" s="960"/>
      <c r="Y208" s="957"/>
      <c r="Z208" s="921"/>
      <c r="AA208" s="921"/>
      <c r="AB208" s="921"/>
      <c r="AC208" s="921"/>
      <c r="AD208" s="921"/>
      <c r="AE208" s="921"/>
      <c r="AF208" s="921"/>
      <c r="AG208" s="921"/>
    </row>
    <row r="209" spans="1:33" s="958" customFormat="1" ht="41.25" hidden="1" customHeight="1" x14ac:dyDescent="0.2">
      <c r="A209" s="918">
        <v>201</v>
      </c>
      <c r="B209" s="914" t="s">
        <v>1771</v>
      </c>
      <c r="C209" s="910" t="s">
        <v>1309</v>
      </c>
      <c r="D209" s="910"/>
      <c r="E209" s="914" t="s">
        <v>1855</v>
      </c>
      <c r="F209" s="910"/>
      <c r="G209" s="914"/>
      <c r="H209" s="914"/>
      <c r="I209" s="914"/>
      <c r="J209" s="914"/>
      <c r="K209" s="914"/>
      <c r="L209" s="915">
        <v>5</v>
      </c>
      <c r="M209" s="910">
        <v>2018</v>
      </c>
      <c r="N209" s="910" t="s">
        <v>81</v>
      </c>
      <c r="O209" s="919">
        <v>1133656.5765377572</v>
      </c>
      <c r="P209" s="936"/>
      <c r="Q209" s="974">
        <f t="shared" si="3"/>
        <v>226731.31530755144</v>
      </c>
      <c r="R209" s="935"/>
      <c r="S209" s="910"/>
      <c r="T209" s="911"/>
      <c r="U209" s="936"/>
      <c r="V209" s="959"/>
      <c r="W209" s="960"/>
      <c r="X209" s="960"/>
      <c r="Y209" s="957"/>
      <c r="Z209" s="921"/>
      <c r="AA209" s="921"/>
      <c r="AB209" s="921"/>
      <c r="AC209" s="921"/>
      <c r="AD209" s="921"/>
      <c r="AE209" s="921"/>
      <c r="AF209" s="921"/>
      <c r="AG209" s="921"/>
    </row>
    <row r="210" spans="1:33" s="958" customFormat="1" ht="41.25" hidden="1" customHeight="1" x14ac:dyDescent="0.2">
      <c r="A210" s="918">
        <v>202</v>
      </c>
      <c r="B210" s="914" t="s">
        <v>1775</v>
      </c>
      <c r="C210" s="910" t="s">
        <v>1413</v>
      </c>
      <c r="D210" s="910"/>
      <c r="E210" s="914" t="s">
        <v>1856</v>
      </c>
      <c r="F210" s="910"/>
      <c r="G210" s="914"/>
      <c r="H210" s="914"/>
      <c r="I210" s="914"/>
      <c r="J210" s="914"/>
      <c r="K210" s="914"/>
      <c r="L210" s="915">
        <v>5</v>
      </c>
      <c r="M210" s="910">
        <v>2018</v>
      </c>
      <c r="N210" s="910" t="s">
        <v>81</v>
      </c>
      <c r="O210" s="919">
        <v>2217880.4535171818</v>
      </c>
      <c r="P210" s="936"/>
      <c r="Q210" s="974">
        <f t="shared" si="3"/>
        <v>443576.09070343635</v>
      </c>
      <c r="R210" s="935"/>
      <c r="S210" s="910"/>
      <c r="T210" s="911"/>
      <c r="U210" s="936"/>
      <c r="V210" s="959"/>
      <c r="W210" s="960"/>
      <c r="X210" s="960"/>
      <c r="Y210" s="957"/>
      <c r="Z210" s="921"/>
      <c r="AA210" s="921"/>
      <c r="AB210" s="921"/>
      <c r="AC210" s="921"/>
      <c r="AD210" s="921"/>
      <c r="AE210" s="921"/>
      <c r="AF210" s="921"/>
      <c r="AG210" s="921"/>
    </row>
    <row r="211" spans="1:33" s="958" customFormat="1" ht="41.25" hidden="1" customHeight="1" x14ac:dyDescent="0.2">
      <c r="A211" s="918">
        <v>203</v>
      </c>
      <c r="B211" s="914" t="s">
        <v>1769</v>
      </c>
      <c r="C211" s="910" t="s">
        <v>1310</v>
      </c>
      <c r="D211" s="910"/>
      <c r="E211" s="914" t="s">
        <v>1857</v>
      </c>
      <c r="F211" s="910"/>
      <c r="G211" s="914"/>
      <c r="H211" s="914"/>
      <c r="I211" s="914"/>
      <c r="J211" s="914"/>
      <c r="K211" s="914"/>
      <c r="L211" s="915">
        <v>5</v>
      </c>
      <c r="M211" s="910">
        <v>2018</v>
      </c>
      <c r="N211" s="910" t="s">
        <v>81</v>
      </c>
      <c r="O211" s="919">
        <v>1521006.1402563825</v>
      </c>
      <c r="P211" s="936"/>
      <c r="Q211" s="974">
        <f t="shared" si="3"/>
        <v>304201.22805127653</v>
      </c>
      <c r="R211" s="935"/>
      <c r="S211" s="910"/>
      <c r="T211" s="911"/>
      <c r="U211" s="936"/>
      <c r="V211" s="959"/>
      <c r="W211" s="960"/>
      <c r="X211" s="960"/>
      <c r="Y211" s="957"/>
      <c r="Z211" s="921"/>
      <c r="AA211" s="921"/>
      <c r="AB211" s="921"/>
      <c r="AC211" s="921"/>
      <c r="AD211" s="921"/>
      <c r="AE211" s="921"/>
      <c r="AF211" s="921"/>
      <c r="AG211" s="921"/>
    </row>
    <row r="212" spans="1:33" s="958" customFormat="1" ht="37.5" hidden="1" customHeight="1" x14ac:dyDescent="0.2">
      <c r="A212" s="918">
        <v>204</v>
      </c>
      <c r="B212" s="914" t="s">
        <v>1768</v>
      </c>
      <c r="C212" s="910" t="s">
        <v>1301</v>
      </c>
      <c r="D212" s="910"/>
      <c r="E212" s="914" t="s">
        <v>1858</v>
      </c>
      <c r="F212" s="910"/>
      <c r="G212" s="914"/>
      <c r="H212" s="914"/>
      <c r="I212" s="914"/>
      <c r="J212" s="914"/>
      <c r="K212" s="914"/>
      <c r="L212" s="915">
        <v>5</v>
      </c>
      <c r="M212" s="910">
        <v>2018</v>
      </c>
      <c r="N212" s="910" t="s">
        <v>81</v>
      </c>
      <c r="O212" s="919">
        <v>1285250.1885166434</v>
      </c>
      <c r="P212" s="936"/>
      <c r="Q212" s="974">
        <f t="shared" si="3"/>
        <v>257050.03770332868</v>
      </c>
      <c r="R212" s="935"/>
      <c r="S212" s="910"/>
      <c r="T212" s="911"/>
      <c r="U212" s="936"/>
      <c r="V212" s="959"/>
      <c r="W212" s="960"/>
      <c r="X212" s="960"/>
      <c r="Y212" s="957"/>
      <c r="Z212" s="921"/>
      <c r="AA212" s="921"/>
      <c r="AB212" s="921"/>
      <c r="AC212" s="921"/>
      <c r="AD212" s="921"/>
      <c r="AE212" s="921"/>
      <c r="AF212" s="921"/>
      <c r="AG212" s="921"/>
    </row>
    <row r="213" spans="1:33" s="958" customFormat="1" ht="37.5" hidden="1" customHeight="1" x14ac:dyDescent="0.2">
      <c r="A213" s="918"/>
      <c r="B213" s="914" t="s">
        <v>1769</v>
      </c>
      <c r="C213" s="910" t="s">
        <v>1310</v>
      </c>
      <c r="D213" s="910"/>
      <c r="E213" s="914" t="s">
        <v>1863</v>
      </c>
      <c r="F213" s="910"/>
      <c r="G213" s="914"/>
      <c r="H213" s="914"/>
      <c r="I213" s="914"/>
      <c r="J213" s="914"/>
      <c r="K213" s="914"/>
      <c r="L213" s="915">
        <v>6</v>
      </c>
      <c r="M213" s="910">
        <v>2019</v>
      </c>
      <c r="N213" s="910" t="s">
        <v>81</v>
      </c>
      <c r="O213" s="919">
        <v>639393.41411054111</v>
      </c>
      <c r="P213" s="936"/>
      <c r="Q213" s="974">
        <f t="shared" si="3"/>
        <v>106565.56901842351</v>
      </c>
      <c r="R213" s="935"/>
      <c r="S213" s="910"/>
      <c r="T213" s="911"/>
      <c r="U213" s="936"/>
      <c r="V213" s="959"/>
      <c r="W213" s="960"/>
      <c r="X213" s="960"/>
      <c r="Y213" s="984"/>
      <c r="Z213" s="921"/>
      <c r="AA213" s="921"/>
      <c r="AB213" s="921"/>
      <c r="AC213" s="921"/>
      <c r="AD213" s="921"/>
      <c r="AE213" s="921"/>
      <c r="AF213" s="921"/>
      <c r="AG213" s="921"/>
    </row>
    <row r="214" spans="1:33" s="958" customFormat="1" ht="37.5" hidden="1" customHeight="1" x14ac:dyDescent="0.2">
      <c r="A214" s="918"/>
      <c r="B214" s="1010" t="s">
        <v>1774</v>
      </c>
      <c r="C214" s="910" t="s">
        <v>1329</v>
      </c>
      <c r="D214" s="910"/>
      <c r="E214" s="914" t="s">
        <v>1864</v>
      </c>
      <c r="F214" s="910"/>
      <c r="G214" s="914"/>
      <c r="H214" s="914"/>
      <c r="I214" s="914"/>
      <c r="J214" s="914"/>
      <c r="K214" s="914"/>
      <c r="L214" s="915">
        <v>6</v>
      </c>
      <c r="M214" s="910">
        <v>2019</v>
      </c>
      <c r="N214" s="910" t="s">
        <v>81</v>
      </c>
      <c r="O214" s="919">
        <v>639393.41411054111</v>
      </c>
      <c r="P214" s="936"/>
      <c r="Q214" s="974">
        <f t="shared" si="3"/>
        <v>106565.56901842351</v>
      </c>
      <c r="R214" s="935"/>
      <c r="S214" s="910"/>
      <c r="T214" s="911"/>
      <c r="U214" s="936"/>
      <c r="V214" s="959"/>
      <c r="W214" s="960"/>
      <c r="X214" s="960"/>
      <c r="Y214" s="984"/>
      <c r="Z214" s="921"/>
      <c r="AA214" s="921"/>
      <c r="AB214" s="921"/>
      <c r="AC214" s="921"/>
      <c r="AD214" s="921"/>
      <c r="AE214" s="921"/>
      <c r="AF214" s="921"/>
      <c r="AG214" s="921"/>
    </row>
    <row r="215" spans="1:33" s="958" customFormat="1" ht="37.5" customHeight="1" x14ac:dyDescent="0.2">
      <c r="A215" s="918"/>
      <c r="B215" s="1010" t="s">
        <v>2231</v>
      </c>
      <c r="C215" s="910" t="s">
        <v>1305</v>
      </c>
      <c r="D215" s="910"/>
      <c r="E215" s="914" t="s">
        <v>1865</v>
      </c>
      <c r="F215" s="910"/>
      <c r="G215" s="914"/>
      <c r="H215" s="914"/>
      <c r="I215" s="914"/>
      <c r="J215" s="914"/>
      <c r="K215" s="914"/>
      <c r="L215" s="915">
        <v>6</v>
      </c>
      <c r="M215" s="910">
        <v>2019</v>
      </c>
      <c r="N215" s="910" t="s">
        <v>81</v>
      </c>
      <c r="O215" s="919">
        <v>594502.4153968977</v>
      </c>
      <c r="P215" s="936"/>
      <c r="Q215" s="974">
        <f t="shared" si="3"/>
        <v>99083.735899482956</v>
      </c>
      <c r="R215" s="935"/>
      <c r="S215" s="910"/>
      <c r="T215" s="911"/>
      <c r="U215" s="936"/>
      <c r="V215" s="959"/>
      <c r="W215" s="960"/>
      <c r="X215" s="960"/>
      <c r="Y215" s="984"/>
      <c r="Z215" s="921"/>
      <c r="AA215" s="921"/>
      <c r="AB215" s="921"/>
      <c r="AC215" s="921"/>
      <c r="AD215" s="921"/>
      <c r="AE215" s="921"/>
      <c r="AF215" s="921"/>
      <c r="AG215" s="921"/>
    </row>
    <row r="216" spans="1:33" s="958" customFormat="1" ht="37.5" customHeight="1" x14ac:dyDescent="0.2">
      <c r="A216" s="918"/>
      <c r="B216" s="914" t="s">
        <v>1862</v>
      </c>
      <c r="C216" s="910"/>
      <c r="D216" s="910"/>
      <c r="E216" s="914" t="s">
        <v>1866</v>
      </c>
      <c r="F216" s="910"/>
      <c r="G216" s="914"/>
      <c r="H216" s="914"/>
      <c r="I216" s="914"/>
      <c r="J216" s="914"/>
      <c r="K216" s="914"/>
      <c r="L216" s="915">
        <v>6</v>
      </c>
      <c r="M216" s="910">
        <v>2019</v>
      </c>
      <c r="N216" s="910" t="s">
        <v>81</v>
      </c>
      <c r="O216" s="919">
        <v>507146.95844061888</v>
      </c>
      <c r="P216" s="936"/>
      <c r="Q216" s="974">
        <f t="shared" si="3"/>
        <v>84524.493073436475</v>
      </c>
      <c r="R216" s="935"/>
      <c r="S216" s="910"/>
      <c r="T216" s="911"/>
      <c r="U216" s="936"/>
      <c r="V216" s="959"/>
      <c r="W216" s="960"/>
      <c r="X216" s="960"/>
      <c r="Y216" s="984"/>
      <c r="Z216" s="921"/>
      <c r="AA216" s="921"/>
      <c r="AB216" s="921"/>
      <c r="AC216" s="921"/>
      <c r="AD216" s="921"/>
      <c r="AE216" s="921"/>
      <c r="AF216" s="921"/>
      <c r="AG216" s="921"/>
    </row>
    <row r="217" spans="1:33" s="958" customFormat="1" ht="37.5" hidden="1" customHeight="1" x14ac:dyDescent="0.2">
      <c r="A217" s="918"/>
      <c r="B217" s="914" t="s">
        <v>1862</v>
      </c>
      <c r="C217" s="910"/>
      <c r="D217" s="910"/>
      <c r="E217" s="914" t="s">
        <v>1867</v>
      </c>
      <c r="F217" s="910"/>
      <c r="G217" s="914"/>
      <c r="H217" s="914"/>
      <c r="I217" s="914"/>
      <c r="J217" s="914"/>
      <c r="K217" s="914"/>
      <c r="L217" s="915">
        <v>6</v>
      </c>
      <c r="M217" s="910">
        <v>2019</v>
      </c>
      <c r="N217" s="910" t="s">
        <v>81</v>
      </c>
      <c r="O217" s="919">
        <v>667298.62952713016</v>
      </c>
      <c r="P217" s="936"/>
      <c r="Q217" s="974">
        <f t="shared" si="3"/>
        <v>111216.43825452169</v>
      </c>
      <c r="R217" s="935"/>
      <c r="S217" s="910"/>
      <c r="T217" s="911"/>
      <c r="U217" s="936"/>
      <c r="V217" s="959"/>
      <c r="W217" s="960"/>
      <c r="X217" s="960"/>
      <c r="Y217" s="984"/>
      <c r="Z217" s="921"/>
      <c r="AA217" s="921"/>
      <c r="AB217" s="921"/>
      <c r="AC217" s="921"/>
      <c r="AD217" s="921"/>
      <c r="AE217" s="921"/>
      <c r="AF217" s="921"/>
      <c r="AG217" s="921"/>
    </row>
    <row r="218" spans="1:33" s="958" customFormat="1" ht="37.5" customHeight="1" x14ac:dyDescent="0.2">
      <c r="A218" s="918"/>
      <c r="B218" s="914" t="s">
        <v>1774</v>
      </c>
      <c r="C218" s="910" t="s">
        <v>1329</v>
      </c>
      <c r="D218" s="910"/>
      <c r="E218" s="914" t="s">
        <v>1868</v>
      </c>
      <c r="F218" s="910"/>
      <c r="G218" s="914"/>
      <c r="H218" s="914"/>
      <c r="I218" s="914"/>
      <c r="J218" s="914"/>
      <c r="K218" s="914"/>
      <c r="L218" s="915">
        <v>6</v>
      </c>
      <c r="M218" s="910">
        <v>2019</v>
      </c>
      <c r="N218" s="910" t="s">
        <v>81</v>
      </c>
      <c r="O218" s="919">
        <v>200189.58885813903</v>
      </c>
      <c r="P218" s="936"/>
      <c r="Q218" s="974">
        <f t="shared" si="3"/>
        <v>33364.931476356505</v>
      </c>
      <c r="R218" s="935"/>
      <c r="S218" s="910"/>
      <c r="T218" s="911"/>
      <c r="U218" s="936"/>
      <c r="V218" s="959"/>
      <c r="W218" s="960"/>
      <c r="X218" s="960"/>
      <c r="Y218" s="984"/>
      <c r="Z218" s="921"/>
      <c r="AA218" s="921"/>
      <c r="AB218" s="921"/>
      <c r="AC218" s="921"/>
      <c r="AD218" s="921"/>
      <c r="AE218" s="921"/>
      <c r="AF218" s="921"/>
      <c r="AG218" s="921"/>
    </row>
    <row r="219" spans="1:33" s="958" customFormat="1" ht="37.5" customHeight="1" x14ac:dyDescent="0.2">
      <c r="A219" s="918"/>
      <c r="B219" s="914" t="s">
        <v>1862</v>
      </c>
      <c r="C219" s="910"/>
      <c r="D219" s="910"/>
      <c r="E219" s="914" t="s">
        <v>1869</v>
      </c>
      <c r="F219" s="910"/>
      <c r="G219" s="914"/>
      <c r="H219" s="914"/>
      <c r="I219" s="914"/>
      <c r="J219" s="914"/>
      <c r="K219" s="914"/>
      <c r="L219" s="915">
        <v>6</v>
      </c>
      <c r="M219" s="910">
        <v>2019</v>
      </c>
      <c r="N219" s="910" t="s">
        <v>81</v>
      </c>
      <c r="O219" s="919">
        <v>291184.85652092949</v>
      </c>
      <c r="P219" s="936"/>
      <c r="Q219" s="974">
        <f t="shared" si="3"/>
        <v>48530.809420154917</v>
      </c>
      <c r="R219" s="935"/>
      <c r="S219" s="910"/>
      <c r="T219" s="911"/>
      <c r="U219" s="936"/>
      <c r="V219" s="959"/>
      <c r="W219" s="960"/>
      <c r="X219" s="960"/>
      <c r="Y219" s="984"/>
      <c r="Z219" s="921"/>
      <c r="AA219" s="921"/>
      <c r="AB219" s="921"/>
      <c r="AC219" s="921"/>
      <c r="AD219" s="921"/>
      <c r="AE219" s="921"/>
      <c r="AF219" s="921"/>
      <c r="AG219" s="921"/>
    </row>
    <row r="220" spans="1:33" s="958" customFormat="1" ht="37.5" customHeight="1" x14ac:dyDescent="0.2">
      <c r="A220" s="918"/>
      <c r="B220" s="914" t="s">
        <v>1862</v>
      </c>
      <c r="C220" s="910"/>
      <c r="D220" s="910"/>
      <c r="E220" s="914" t="s">
        <v>1870</v>
      </c>
      <c r="F220" s="910"/>
      <c r="G220" s="914"/>
      <c r="H220" s="914"/>
      <c r="I220" s="914"/>
      <c r="J220" s="914"/>
      <c r="K220" s="914"/>
      <c r="L220" s="915">
        <v>6</v>
      </c>
      <c r="M220" s="910">
        <v>2019</v>
      </c>
      <c r="N220" s="910" t="s">
        <v>81</v>
      </c>
      <c r="O220" s="919">
        <v>312417.08564224729</v>
      </c>
      <c r="P220" s="936"/>
      <c r="Q220" s="974">
        <f t="shared" si="3"/>
        <v>52069.514273707879</v>
      </c>
      <c r="R220" s="935"/>
      <c r="S220" s="910"/>
      <c r="T220" s="911"/>
      <c r="U220" s="936"/>
      <c r="V220" s="959"/>
      <c r="W220" s="960"/>
      <c r="X220" s="960"/>
      <c r="Y220" s="984"/>
      <c r="Z220" s="921"/>
      <c r="AA220" s="921"/>
      <c r="AB220" s="921"/>
      <c r="AC220" s="921"/>
      <c r="AD220" s="921"/>
      <c r="AE220" s="921"/>
      <c r="AF220" s="921"/>
      <c r="AG220" s="921"/>
    </row>
    <row r="221" spans="1:33" s="958" customFormat="1" ht="37.5" customHeight="1" x14ac:dyDescent="0.2">
      <c r="A221" s="918"/>
      <c r="B221" s="914" t="s">
        <v>1862</v>
      </c>
      <c r="C221" s="910"/>
      <c r="D221" s="910"/>
      <c r="E221" s="914" t="s">
        <v>1871</v>
      </c>
      <c r="F221" s="910"/>
      <c r="G221" s="914"/>
      <c r="H221" s="914"/>
      <c r="I221" s="914"/>
      <c r="J221" s="914"/>
      <c r="K221" s="914"/>
      <c r="L221" s="915">
        <v>6</v>
      </c>
      <c r="M221" s="910">
        <v>2019</v>
      </c>
      <c r="N221" s="910" t="s">
        <v>81</v>
      </c>
      <c r="O221" s="919">
        <v>312417.08564224729</v>
      </c>
      <c r="P221" s="936"/>
      <c r="Q221" s="974">
        <f t="shared" si="3"/>
        <v>52069.514273707879</v>
      </c>
      <c r="R221" s="935"/>
      <c r="S221" s="910"/>
      <c r="T221" s="911"/>
      <c r="U221" s="936"/>
      <c r="V221" s="959"/>
      <c r="W221" s="960"/>
      <c r="X221" s="960"/>
      <c r="Y221" s="984"/>
      <c r="Z221" s="921"/>
      <c r="AA221" s="921"/>
      <c r="AB221" s="921"/>
      <c r="AC221" s="921"/>
      <c r="AD221" s="921"/>
      <c r="AE221" s="921"/>
      <c r="AF221" s="921"/>
      <c r="AG221" s="921"/>
    </row>
    <row r="222" spans="1:33" s="958" customFormat="1" ht="37.5" customHeight="1" x14ac:dyDescent="0.2">
      <c r="A222" s="918"/>
      <c r="B222" s="1010" t="s">
        <v>2231</v>
      </c>
      <c r="C222" s="910" t="s">
        <v>1305</v>
      </c>
      <c r="D222" s="910"/>
      <c r="E222" s="914" t="s">
        <v>1872</v>
      </c>
      <c r="F222" s="910"/>
      <c r="G222" s="914"/>
      <c r="H222" s="914"/>
      <c r="I222" s="914"/>
      <c r="J222" s="914"/>
      <c r="K222" s="914"/>
      <c r="L222" s="915">
        <v>6</v>
      </c>
      <c r="M222" s="910">
        <v>2019</v>
      </c>
      <c r="N222" s="910" t="s">
        <v>81</v>
      </c>
      <c r="O222" s="919">
        <v>280265.42440139467</v>
      </c>
      <c r="P222" s="936"/>
      <c r="Q222" s="974">
        <f t="shared" si="3"/>
        <v>46710.904066899115</v>
      </c>
      <c r="R222" s="935"/>
      <c r="S222" s="910"/>
      <c r="T222" s="911"/>
      <c r="U222" s="936"/>
      <c r="V222" s="959"/>
      <c r="W222" s="960"/>
      <c r="X222" s="960"/>
      <c r="Y222" s="984"/>
      <c r="Z222" s="921"/>
      <c r="AA222" s="921"/>
      <c r="AB222" s="921"/>
      <c r="AC222" s="921"/>
      <c r="AD222" s="921"/>
      <c r="AE222" s="921"/>
      <c r="AF222" s="921"/>
      <c r="AG222" s="921"/>
    </row>
    <row r="223" spans="1:33" s="958" customFormat="1" ht="37.5" customHeight="1" x14ac:dyDescent="0.2">
      <c r="A223" s="918"/>
      <c r="B223" s="1010" t="s">
        <v>2231</v>
      </c>
      <c r="C223" s="910" t="s">
        <v>1305</v>
      </c>
      <c r="D223" s="910"/>
      <c r="E223" s="914" t="s">
        <v>1873</v>
      </c>
      <c r="F223" s="910"/>
      <c r="G223" s="914"/>
      <c r="H223" s="914"/>
      <c r="I223" s="914"/>
      <c r="J223" s="914"/>
      <c r="K223" s="914"/>
      <c r="L223" s="915">
        <v>6</v>
      </c>
      <c r="M223" s="910">
        <v>2019</v>
      </c>
      <c r="N223" s="910" t="s">
        <v>81</v>
      </c>
      <c r="O223" s="919">
        <v>326976.32846829377</v>
      </c>
      <c r="P223" s="936"/>
      <c r="Q223" s="974">
        <f t="shared" si="3"/>
        <v>54496.054744715628</v>
      </c>
      <c r="R223" s="935"/>
      <c r="S223" s="910"/>
      <c r="T223" s="911"/>
      <c r="U223" s="936"/>
      <c r="V223" s="959"/>
      <c r="W223" s="960"/>
      <c r="X223" s="960"/>
      <c r="Y223" s="984"/>
      <c r="Z223" s="921"/>
      <c r="AA223" s="921"/>
      <c r="AB223" s="921"/>
      <c r="AC223" s="921"/>
      <c r="AD223" s="921"/>
      <c r="AE223" s="921"/>
      <c r="AF223" s="921"/>
      <c r="AG223" s="921"/>
    </row>
    <row r="224" spans="1:33" s="958" customFormat="1" ht="37.5" customHeight="1" x14ac:dyDescent="0.2">
      <c r="A224" s="918"/>
      <c r="B224" s="1010" t="s">
        <v>2231</v>
      </c>
      <c r="C224" s="910" t="s">
        <v>1305</v>
      </c>
      <c r="D224" s="910"/>
      <c r="E224" s="914" t="s">
        <v>1874</v>
      </c>
      <c r="F224" s="910"/>
      <c r="G224" s="914"/>
      <c r="H224" s="914"/>
      <c r="I224" s="914"/>
      <c r="J224" s="914"/>
      <c r="K224" s="914"/>
      <c r="L224" s="915">
        <v>6</v>
      </c>
      <c r="M224" s="910">
        <v>2019</v>
      </c>
      <c r="N224" s="910" t="s">
        <v>81</v>
      </c>
      <c r="O224" s="919">
        <v>373687.23253519286</v>
      </c>
      <c r="P224" s="936"/>
      <c r="Q224" s="974">
        <f t="shared" si="3"/>
        <v>62281.205422532141</v>
      </c>
      <c r="R224" s="935"/>
      <c r="S224" s="910"/>
      <c r="T224" s="911"/>
      <c r="U224" s="936"/>
      <c r="V224" s="959"/>
      <c r="W224" s="960"/>
      <c r="X224" s="960"/>
      <c r="Y224" s="984"/>
      <c r="Z224" s="921"/>
      <c r="AA224" s="921"/>
      <c r="AB224" s="921"/>
      <c r="AC224" s="921"/>
      <c r="AD224" s="921"/>
      <c r="AE224" s="921"/>
      <c r="AF224" s="921"/>
      <c r="AG224" s="921"/>
    </row>
    <row r="225" spans="1:33" s="958" customFormat="1" ht="37.5" hidden="1" customHeight="1" x14ac:dyDescent="0.2">
      <c r="A225" s="918"/>
      <c r="B225" s="914" t="s">
        <v>1862</v>
      </c>
      <c r="C225" s="910"/>
      <c r="D225" s="910"/>
      <c r="E225" s="914" t="s">
        <v>1875</v>
      </c>
      <c r="F225" s="910"/>
      <c r="G225" s="914"/>
      <c r="H225" s="914"/>
      <c r="I225" s="914"/>
      <c r="J225" s="914"/>
      <c r="K225" s="914"/>
      <c r="L225" s="915">
        <v>6</v>
      </c>
      <c r="M225" s="910">
        <v>2019</v>
      </c>
      <c r="N225" s="910" t="s">
        <v>81</v>
      </c>
      <c r="O225" s="919">
        <v>734028.4924798432</v>
      </c>
      <c r="P225" s="936"/>
      <c r="Q225" s="974">
        <f t="shared" si="3"/>
        <v>122338.08207997387</v>
      </c>
      <c r="R225" s="935"/>
      <c r="S225" s="910"/>
      <c r="T225" s="911"/>
      <c r="U225" s="936"/>
      <c r="V225" s="959"/>
      <c r="W225" s="960"/>
      <c r="X225" s="960"/>
      <c r="Y225" s="984"/>
      <c r="Z225" s="921"/>
      <c r="AA225" s="921"/>
      <c r="AB225" s="921"/>
      <c r="AC225" s="921"/>
      <c r="AD225" s="921"/>
      <c r="AE225" s="921"/>
      <c r="AF225" s="921"/>
      <c r="AG225" s="921"/>
    </row>
    <row r="226" spans="1:33" s="958" customFormat="1" ht="37.5" hidden="1" customHeight="1" x14ac:dyDescent="0.2">
      <c r="A226" s="918"/>
      <c r="B226" s="914" t="s">
        <v>1862</v>
      </c>
      <c r="C226" s="910"/>
      <c r="D226" s="910"/>
      <c r="E226" s="914" t="s">
        <v>1876</v>
      </c>
      <c r="F226" s="910"/>
      <c r="G226" s="914"/>
      <c r="H226" s="914"/>
      <c r="I226" s="914"/>
      <c r="J226" s="914"/>
      <c r="K226" s="914"/>
      <c r="L226" s="915">
        <v>6</v>
      </c>
      <c r="M226" s="910">
        <v>2019</v>
      </c>
      <c r="N226" s="910" t="s">
        <v>81</v>
      </c>
      <c r="O226" s="919">
        <v>734028.4924798432</v>
      </c>
      <c r="P226" s="936"/>
      <c r="Q226" s="974">
        <f t="shared" si="3"/>
        <v>122338.08207997387</v>
      </c>
      <c r="R226" s="935"/>
      <c r="S226" s="910"/>
      <c r="T226" s="911"/>
      <c r="U226" s="936"/>
      <c r="V226" s="959"/>
      <c r="W226" s="960"/>
      <c r="X226" s="960"/>
      <c r="Y226" s="984"/>
      <c r="Z226" s="921"/>
      <c r="AA226" s="921"/>
      <c r="AB226" s="921"/>
      <c r="AC226" s="921"/>
      <c r="AD226" s="921"/>
      <c r="AE226" s="921"/>
      <c r="AF226" s="921"/>
      <c r="AG226" s="921"/>
    </row>
    <row r="227" spans="1:33" s="958" customFormat="1" ht="37.5" hidden="1" customHeight="1" x14ac:dyDescent="0.2">
      <c r="A227" s="918"/>
      <c r="B227" s="914" t="s">
        <v>1862</v>
      </c>
      <c r="C227" s="910"/>
      <c r="D227" s="910"/>
      <c r="E227" s="914" t="s">
        <v>1877</v>
      </c>
      <c r="F227" s="910"/>
      <c r="G227" s="914"/>
      <c r="H227" s="914"/>
      <c r="I227" s="914"/>
      <c r="J227" s="914"/>
      <c r="K227" s="914"/>
      <c r="L227" s="915">
        <v>6</v>
      </c>
      <c r="M227" s="910">
        <v>2019</v>
      </c>
      <c r="N227" s="910" t="s">
        <v>81</v>
      </c>
      <c r="O227" s="919">
        <v>633933.69805077359</v>
      </c>
      <c r="P227" s="936"/>
      <c r="Q227" s="974">
        <f t="shared" si="3"/>
        <v>105655.6163417956</v>
      </c>
      <c r="R227" s="935"/>
      <c r="S227" s="910"/>
      <c r="T227" s="911"/>
      <c r="U227" s="936"/>
      <c r="V227" s="959"/>
      <c r="W227" s="960"/>
      <c r="X227" s="960"/>
      <c r="Y227" s="984"/>
      <c r="Z227" s="921"/>
      <c r="AA227" s="921"/>
      <c r="AB227" s="921"/>
      <c r="AC227" s="921"/>
      <c r="AD227" s="921"/>
      <c r="AE227" s="921"/>
      <c r="AF227" s="921"/>
      <c r="AG227" s="921"/>
    </row>
    <row r="228" spans="1:33" s="958" customFormat="1" ht="37.5" hidden="1" customHeight="1" x14ac:dyDescent="0.2">
      <c r="A228" s="918"/>
      <c r="B228" s="914" t="s">
        <v>1862</v>
      </c>
      <c r="C228" s="910"/>
      <c r="D228" s="910"/>
      <c r="E228" s="914" t="s">
        <v>1878</v>
      </c>
      <c r="F228" s="910"/>
      <c r="G228" s="914"/>
      <c r="H228" s="914"/>
      <c r="I228" s="914"/>
      <c r="J228" s="914"/>
      <c r="K228" s="914"/>
      <c r="L228" s="915">
        <v>6</v>
      </c>
      <c r="M228" s="910">
        <v>2019</v>
      </c>
      <c r="N228" s="910" t="s">
        <v>81</v>
      </c>
      <c r="O228" s="919">
        <v>667298.62952713016</v>
      </c>
      <c r="P228" s="936"/>
      <c r="Q228" s="974">
        <f t="shared" si="3"/>
        <v>111216.43825452169</v>
      </c>
      <c r="R228" s="935"/>
      <c r="S228" s="910"/>
      <c r="T228" s="911"/>
      <c r="U228" s="936"/>
      <c r="V228" s="959"/>
      <c r="W228" s="960"/>
      <c r="X228" s="960"/>
      <c r="Y228" s="984"/>
      <c r="Z228" s="921"/>
      <c r="AA228" s="921"/>
      <c r="AB228" s="921"/>
      <c r="AC228" s="921"/>
      <c r="AD228" s="921"/>
      <c r="AE228" s="921"/>
      <c r="AF228" s="921"/>
      <c r="AG228" s="921"/>
    </row>
    <row r="229" spans="1:33" s="958" customFormat="1" ht="37.5" hidden="1" customHeight="1" x14ac:dyDescent="0.2">
      <c r="A229" s="918"/>
      <c r="B229" s="914" t="s">
        <v>1862</v>
      </c>
      <c r="C229" s="910"/>
      <c r="D229" s="910"/>
      <c r="E229" s="914" t="s">
        <v>1879</v>
      </c>
      <c r="F229" s="910"/>
      <c r="G229" s="914"/>
      <c r="H229" s="914"/>
      <c r="I229" s="914"/>
      <c r="J229" s="914"/>
      <c r="K229" s="914"/>
      <c r="L229" s="915">
        <v>6</v>
      </c>
      <c r="M229" s="910">
        <v>2019</v>
      </c>
      <c r="N229" s="910" t="s">
        <v>81</v>
      </c>
      <c r="O229" s="919">
        <v>727962.14130232378</v>
      </c>
      <c r="P229" s="936"/>
      <c r="Q229" s="974">
        <f t="shared" si="3"/>
        <v>121327.0235503873</v>
      </c>
      <c r="R229" s="935"/>
      <c r="S229" s="910"/>
      <c r="T229" s="911"/>
      <c r="U229" s="936"/>
      <c r="V229" s="959"/>
      <c r="W229" s="960"/>
      <c r="X229" s="960"/>
      <c r="Y229" s="984"/>
      <c r="Z229" s="921"/>
      <c r="AA229" s="921"/>
      <c r="AB229" s="921"/>
      <c r="AC229" s="921"/>
      <c r="AD229" s="921"/>
      <c r="AE229" s="921"/>
      <c r="AF229" s="921"/>
      <c r="AG229" s="921"/>
    </row>
    <row r="230" spans="1:33" s="958" customFormat="1" ht="37.5" hidden="1" customHeight="1" x14ac:dyDescent="0.2">
      <c r="A230" s="918"/>
      <c r="B230" s="914" t="s">
        <v>1862</v>
      </c>
      <c r="C230" s="910"/>
      <c r="D230" s="910"/>
      <c r="E230" s="914" t="s">
        <v>1880</v>
      </c>
      <c r="F230" s="910"/>
      <c r="G230" s="914"/>
      <c r="H230" s="914"/>
      <c r="I230" s="914"/>
      <c r="J230" s="914"/>
      <c r="K230" s="914"/>
      <c r="L230" s="915">
        <v>6</v>
      </c>
      <c r="M230" s="910">
        <v>2019</v>
      </c>
      <c r="N230" s="910" t="s">
        <v>81</v>
      </c>
      <c r="O230" s="919">
        <v>667298.62952713016</v>
      </c>
      <c r="P230" s="936"/>
      <c r="Q230" s="974">
        <f t="shared" si="3"/>
        <v>111216.43825452169</v>
      </c>
      <c r="R230" s="935"/>
      <c r="S230" s="910"/>
      <c r="T230" s="911"/>
      <c r="U230" s="936"/>
      <c r="V230" s="959"/>
      <c r="W230" s="960"/>
      <c r="X230" s="960"/>
      <c r="Y230" s="984"/>
      <c r="Z230" s="921"/>
      <c r="AA230" s="921"/>
      <c r="AB230" s="921"/>
      <c r="AC230" s="921"/>
      <c r="AD230" s="921"/>
      <c r="AE230" s="921"/>
      <c r="AF230" s="921"/>
      <c r="AG230" s="921"/>
    </row>
    <row r="231" spans="1:33" s="958" customFormat="1" ht="37.5" customHeight="1" x14ac:dyDescent="0.2">
      <c r="A231" s="918"/>
      <c r="B231" s="914" t="s">
        <v>1862</v>
      </c>
      <c r="C231" s="910"/>
      <c r="D231" s="910"/>
      <c r="E231" s="914" t="s">
        <v>1881</v>
      </c>
      <c r="F231" s="910"/>
      <c r="G231" s="914"/>
      <c r="H231" s="914"/>
      <c r="I231" s="914"/>
      <c r="J231" s="914"/>
      <c r="K231" s="914"/>
      <c r="L231" s="915">
        <v>6</v>
      </c>
      <c r="M231" s="910">
        <v>2019</v>
      </c>
      <c r="N231" s="910" t="s">
        <v>81</v>
      </c>
      <c r="O231" s="919">
        <v>141345.98243620122</v>
      </c>
      <c r="P231" s="936"/>
      <c r="Q231" s="974">
        <f t="shared" si="3"/>
        <v>23557.663739366868</v>
      </c>
      <c r="R231" s="935"/>
      <c r="S231" s="910"/>
      <c r="T231" s="911"/>
      <c r="U231" s="936"/>
      <c r="V231" s="959"/>
      <c r="W231" s="960"/>
      <c r="X231" s="960"/>
      <c r="Y231" s="984"/>
      <c r="Z231" s="921"/>
      <c r="AA231" s="921"/>
      <c r="AB231" s="921"/>
      <c r="AC231" s="921"/>
      <c r="AD231" s="921"/>
      <c r="AE231" s="921"/>
      <c r="AF231" s="921"/>
      <c r="AG231" s="921"/>
    </row>
    <row r="232" spans="1:33" s="958" customFormat="1" ht="37.5" customHeight="1" x14ac:dyDescent="0.2">
      <c r="A232" s="918"/>
      <c r="B232" s="914" t="s">
        <v>1862</v>
      </c>
      <c r="C232" s="910"/>
      <c r="D232" s="910"/>
      <c r="E232" s="914" t="s">
        <v>1882</v>
      </c>
      <c r="F232" s="910"/>
      <c r="G232" s="914"/>
      <c r="H232" s="914"/>
      <c r="I232" s="914"/>
      <c r="J232" s="914"/>
      <c r="K232" s="914"/>
      <c r="L232" s="915">
        <v>6</v>
      </c>
      <c r="M232" s="910">
        <v>2019</v>
      </c>
      <c r="N232" s="910" t="s">
        <v>81</v>
      </c>
      <c r="O232" s="919">
        <v>217175.37215519327</v>
      </c>
      <c r="P232" s="936"/>
      <c r="Q232" s="974">
        <f t="shared" si="3"/>
        <v>36195.895359198876</v>
      </c>
      <c r="R232" s="935"/>
      <c r="S232" s="910"/>
      <c r="T232" s="911"/>
      <c r="U232" s="936"/>
      <c r="V232" s="959"/>
      <c r="W232" s="960"/>
      <c r="X232" s="960"/>
      <c r="Y232" s="984"/>
      <c r="Z232" s="921"/>
      <c r="AA232" s="921"/>
      <c r="AB232" s="921"/>
      <c r="AC232" s="921"/>
      <c r="AD232" s="921"/>
      <c r="AE232" s="921"/>
      <c r="AF232" s="921"/>
      <c r="AG232" s="921"/>
    </row>
    <row r="233" spans="1:33" s="958" customFormat="1" ht="37.5" customHeight="1" x14ac:dyDescent="0.2">
      <c r="A233" s="918"/>
      <c r="B233" s="914" t="s">
        <v>1862</v>
      </c>
      <c r="C233" s="910"/>
      <c r="D233" s="910"/>
      <c r="E233" s="914" t="s">
        <v>1883</v>
      </c>
      <c r="F233" s="910"/>
      <c r="G233" s="914"/>
      <c r="H233" s="914"/>
      <c r="I233" s="914"/>
      <c r="J233" s="914"/>
      <c r="K233" s="914"/>
      <c r="L233" s="915">
        <v>6</v>
      </c>
      <c r="M233" s="910">
        <v>2019</v>
      </c>
      <c r="N233" s="910" t="s">
        <v>81</v>
      </c>
      <c r="O233" s="919">
        <v>128606.64496341054</v>
      </c>
      <c r="P233" s="936"/>
      <c r="Q233" s="974">
        <f t="shared" si="3"/>
        <v>21434.440827235088</v>
      </c>
      <c r="R233" s="935"/>
      <c r="S233" s="910"/>
      <c r="T233" s="911"/>
      <c r="U233" s="936"/>
      <c r="V233" s="959"/>
      <c r="W233" s="960"/>
      <c r="X233" s="960"/>
      <c r="Y233" s="984"/>
      <c r="Z233" s="921"/>
      <c r="AA233" s="921"/>
      <c r="AB233" s="921"/>
      <c r="AC233" s="921"/>
      <c r="AD233" s="921"/>
      <c r="AE233" s="921"/>
      <c r="AF233" s="921"/>
      <c r="AG233" s="921"/>
    </row>
    <row r="234" spans="1:33" s="958" customFormat="1" ht="37.5" customHeight="1" x14ac:dyDescent="0.2">
      <c r="A234" s="918"/>
      <c r="B234" s="914" t="s">
        <v>1862</v>
      </c>
      <c r="C234" s="910"/>
      <c r="D234" s="910"/>
      <c r="E234" s="914" t="s">
        <v>1884</v>
      </c>
      <c r="F234" s="910"/>
      <c r="G234" s="914"/>
      <c r="H234" s="914"/>
      <c r="I234" s="914"/>
      <c r="J234" s="914"/>
      <c r="K234" s="914"/>
      <c r="L234" s="915">
        <v>6</v>
      </c>
      <c r="M234" s="910">
        <v>2019</v>
      </c>
      <c r="N234" s="910" t="s">
        <v>81</v>
      </c>
      <c r="O234" s="919">
        <v>178350.72461906934</v>
      </c>
      <c r="P234" s="936"/>
      <c r="Q234" s="974">
        <f t="shared" si="3"/>
        <v>29725.120769844889</v>
      </c>
      <c r="R234" s="935"/>
      <c r="S234" s="910"/>
      <c r="T234" s="911"/>
      <c r="U234" s="936"/>
      <c r="V234" s="959"/>
      <c r="W234" s="960"/>
      <c r="X234" s="960"/>
      <c r="Y234" s="984"/>
      <c r="Z234" s="921"/>
      <c r="AA234" s="921"/>
      <c r="AB234" s="921"/>
      <c r="AC234" s="921"/>
      <c r="AD234" s="921"/>
      <c r="AE234" s="921"/>
      <c r="AF234" s="921"/>
      <c r="AG234" s="921"/>
    </row>
    <row r="235" spans="1:33" s="958" customFormat="1" ht="37.5" customHeight="1" x14ac:dyDescent="0.2">
      <c r="A235" s="918"/>
      <c r="B235" s="914" t="s">
        <v>1862</v>
      </c>
      <c r="C235" s="910"/>
      <c r="D235" s="910"/>
      <c r="E235" s="914" t="s">
        <v>1885</v>
      </c>
      <c r="F235" s="910"/>
      <c r="G235" s="914"/>
      <c r="H235" s="914"/>
      <c r="I235" s="914"/>
      <c r="J235" s="914"/>
      <c r="K235" s="914"/>
      <c r="L235" s="915">
        <v>6</v>
      </c>
      <c r="M235" s="910">
        <v>2019</v>
      </c>
      <c r="N235" s="910" t="s">
        <v>81</v>
      </c>
      <c r="O235" s="919">
        <v>128000.0098456586</v>
      </c>
      <c r="P235" s="936"/>
      <c r="Q235" s="974">
        <f t="shared" si="3"/>
        <v>21333.334974276433</v>
      </c>
      <c r="R235" s="935"/>
      <c r="S235" s="910"/>
      <c r="T235" s="911"/>
      <c r="U235" s="936"/>
      <c r="V235" s="959"/>
      <c r="W235" s="960"/>
      <c r="X235" s="960"/>
      <c r="Y235" s="984"/>
      <c r="Z235" s="921"/>
      <c r="AA235" s="921"/>
      <c r="AB235" s="921"/>
      <c r="AC235" s="921"/>
      <c r="AD235" s="921"/>
      <c r="AE235" s="921"/>
      <c r="AF235" s="921"/>
      <c r="AG235" s="921"/>
    </row>
    <row r="236" spans="1:33" s="958" customFormat="1" ht="37.5" customHeight="1" x14ac:dyDescent="0.2">
      <c r="A236" s="918"/>
      <c r="B236" s="914" t="s">
        <v>1768</v>
      </c>
      <c r="C236" s="910" t="s">
        <v>1301</v>
      </c>
      <c r="D236" s="910"/>
      <c r="E236" s="914" t="s">
        <v>1886</v>
      </c>
      <c r="F236" s="910"/>
      <c r="G236" s="914"/>
      <c r="H236" s="914"/>
      <c r="I236" s="914"/>
      <c r="J236" s="914"/>
      <c r="K236" s="914"/>
      <c r="L236" s="915">
        <v>6</v>
      </c>
      <c r="M236" s="910">
        <v>2019</v>
      </c>
      <c r="N236" s="910" t="s">
        <v>81</v>
      </c>
      <c r="O236" s="919">
        <v>157725.1306155035</v>
      </c>
      <c r="P236" s="936"/>
      <c r="Q236" s="974">
        <f t="shared" si="3"/>
        <v>26287.521769250583</v>
      </c>
      <c r="R236" s="935"/>
      <c r="S236" s="910"/>
      <c r="T236" s="911"/>
      <c r="U236" s="936"/>
      <c r="V236" s="959"/>
      <c r="W236" s="960"/>
      <c r="X236" s="960"/>
      <c r="Y236" s="984"/>
      <c r="Z236" s="921"/>
      <c r="AA236" s="921"/>
      <c r="AB236" s="921"/>
      <c r="AC236" s="921"/>
      <c r="AD236" s="921"/>
      <c r="AE236" s="921"/>
      <c r="AF236" s="921"/>
      <c r="AG236" s="921"/>
    </row>
    <row r="237" spans="1:33" s="958" customFormat="1" ht="37.5" customHeight="1" x14ac:dyDescent="0.2">
      <c r="A237" s="918"/>
      <c r="B237" s="914" t="s">
        <v>1768</v>
      </c>
      <c r="C237" s="910" t="s">
        <v>1301</v>
      </c>
      <c r="D237" s="910"/>
      <c r="E237" s="914" t="s">
        <v>1887</v>
      </c>
      <c r="F237" s="910"/>
      <c r="G237" s="914"/>
      <c r="H237" s="914"/>
      <c r="I237" s="914"/>
      <c r="J237" s="914"/>
      <c r="K237" s="914"/>
      <c r="L237" s="915">
        <v>6</v>
      </c>
      <c r="M237" s="910">
        <v>2019</v>
      </c>
      <c r="N237" s="910" t="s">
        <v>81</v>
      </c>
      <c r="O237" s="919">
        <v>157725.1306155035</v>
      </c>
      <c r="P237" s="936"/>
      <c r="Q237" s="974">
        <f t="shared" si="3"/>
        <v>26287.521769250583</v>
      </c>
      <c r="R237" s="935"/>
      <c r="S237" s="910"/>
      <c r="T237" s="911"/>
      <c r="U237" s="936"/>
      <c r="V237" s="959"/>
      <c r="W237" s="960"/>
      <c r="X237" s="960"/>
      <c r="Y237" s="984"/>
      <c r="Z237" s="921"/>
      <c r="AA237" s="921"/>
      <c r="AB237" s="921"/>
      <c r="AC237" s="921"/>
      <c r="AD237" s="921"/>
      <c r="AE237" s="921"/>
      <c r="AF237" s="921"/>
      <c r="AG237" s="921"/>
    </row>
    <row r="238" spans="1:33" s="958" customFormat="1" ht="37.5" customHeight="1" x14ac:dyDescent="0.2">
      <c r="A238" s="918"/>
      <c r="B238" s="914" t="s">
        <v>1768</v>
      </c>
      <c r="C238" s="910" t="s">
        <v>1301</v>
      </c>
      <c r="D238" s="910"/>
      <c r="E238" s="914" t="s">
        <v>1888</v>
      </c>
      <c r="F238" s="910"/>
      <c r="G238" s="914"/>
      <c r="H238" s="914"/>
      <c r="I238" s="914"/>
      <c r="J238" s="914"/>
      <c r="K238" s="914"/>
      <c r="L238" s="915">
        <v>6</v>
      </c>
      <c r="M238" s="910">
        <v>2019</v>
      </c>
      <c r="N238" s="910" t="s">
        <v>81</v>
      </c>
      <c r="O238" s="919">
        <v>124966.83425689892</v>
      </c>
      <c r="P238" s="936"/>
      <c r="Q238" s="974">
        <f t="shared" si="3"/>
        <v>20827.805709483153</v>
      </c>
      <c r="R238" s="935"/>
      <c r="S238" s="910"/>
      <c r="T238" s="911"/>
      <c r="U238" s="936"/>
      <c r="V238" s="959"/>
      <c r="W238" s="960"/>
      <c r="X238" s="960"/>
      <c r="Y238" s="984"/>
      <c r="Z238" s="921"/>
      <c r="AA238" s="921"/>
      <c r="AB238" s="921"/>
      <c r="AC238" s="921"/>
      <c r="AD238" s="921"/>
      <c r="AE238" s="921"/>
      <c r="AF238" s="921"/>
      <c r="AG238" s="921"/>
    </row>
    <row r="239" spans="1:33" s="958" customFormat="1" ht="37.5" customHeight="1" x14ac:dyDescent="0.2">
      <c r="A239" s="918"/>
      <c r="B239" s="914" t="s">
        <v>1768</v>
      </c>
      <c r="C239" s="910" t="s">
        <v>1301</v>
      </c>
      <c r="D239" s="910"/>
      <c r="E239" s="914" t="s">
        <v>1889</v>
      </c>
      <c r="F239" s="910"/>
      <c r="G239" s="914"/>
      <c r="H239" s="914"/>
      <c r="I239" s="914"/>
      <c r="J239" s="914"/>
      <c r="K239" s="914"/>
      <c r="L239" s="915">
        <v>6</v>
      </c>
      <c r="M239" s="910">
        <v>2019</v>
      </c>
      <c r="N239" s="910" t="s">
        <v>81</v>
      </c>
      <c r="O239" s="919">
        <v>115260.67237286794</v>
      </c>
      <c r="P239" s="936"/>
      <c r="Q239" s="974">
        <f t="shared" si="3"/>
        <v>19210.112062144657</v>
      </c>
      <c r="R239" s="935"/>
      <c r="S239" s="910"/>
      <c r="T239" s="911"/>
      <c r="U239" s="936"/>
      <c r="V239" s="959"/>
      <c r="W239" s="960"/>
      <c r="X239" s="960"/>
      <c r="Y239" s="984"/>
      <c r="Z239" s="921"/>
      <c r="AA239" s="921"/>
      <c r="AB239" s="921"/>
      <c r="AC239" s="921"/>
      <c r="AD239" s="921"/>
      <c r="AE239" s="921"/>
      <c r="AF239" s="921"/>
      <c r="AG239" s="921"/>
    </row>
    <row r="240" spans="1:33" s="958" customFormat="1" ht="37.5" customHeight="1" x14ac:dyDescent="0.2">
      <c r="A240" s="918"/>
      <c r="B240" s="914" t="s">
        <v>1768</v>
      </c>
      <c r="C240" s="910" t="s">
        <v>1301</v>
      </c>
      <c r="D240" s="910"/>
      <c r="E240" s="914" t="s">
        <v>1890</v>
      </c>
      <c r="F240" s="910"/>
      <c r="G240" s="914"/>
      <c r="H240" s="914"/>
      <c r="I240" s="914"/>
      <c r="J240" s="914"/>
      <c r="K240" s="914"/>
      <c r="L240" s="915">
        <v>6</v>
      </c>
      <c r="M240" s="910">
        <v>2019</v>
      </c>
      <c r="N240" s="910" t="s">
        <v>81</v>
      </c>
      <c r="O240" s="919">
        <v>157725.1306155035</v>
      </c>
      <c r="P240" s="936"/>
      <c r="Q240" s="974">
        <f t="shared" si="3"/>
        <v>26287.521769250583</v>
      </c>
      <c r="R240" s="935"/>
      <c r="S240" s="910"/>
      <c r="T240" s="911"/>
      <c r="U240" s="936"/>
      <c r="V240" s="959"/>
      <c r="W240" s="960"/>
      <c r="X240" s="960"/>
      <c r="Y240" s="984"/>
      <c r="Z240" s="921"/>
      <c r="AA240" s="921"/>
      <c r="AB240" s="921"/>
      <c r="AC240" s="921"/>
      <c r="AD240" s="921"/>
      <c r="AE240" s="921"/>
      <c r="AF240" s="921"/>
      <c r="AG240" s="921"/>
    </row>
    <row r="241" spans="1:33" s="958" customFormat="1" ht="37.5" customHeight="1" x14ac:dyDescent="0.2">
      <c r="A241" s="918"/>
      <c r="B241" s="914" t="s">
        <v>1768</v>
      </c>
      <c r="C241" s="910" t="s">
        <v>1301</v>
      </c>
      <c r="D241" s="910"/>
      <c r="E241" s="914" t="s">
        <v>1891</v>
      </c>
      <c r="F241" s="910"/>
      <c r="G241" s="914"/>
      <c r="H241" s="914"/>
      <c r="I241" s="914"/>
      <c r="J241" s="914"/>
      <c r="K241" s="914"/>
      <c r="L241" s="915">
        <v>6</v>
      </c>
      <c r="M241" s="910">
        <v>2019</v>
      </c>
      <c r="N241" s="910" t="s">
        <v>81</v>
      </c>
      <c r="O241" s="919">
        <v>157725.1306155035</v>
      </c>
      <c r="P241" s="936"/>
      <c r="Q241" s="974">
        <f t="shared" si="3"/>
        <v>26287.521769250583</v>
      </c>
      <c r="R241" s="935"/>
      <c r="S241" s="910"/>
      <c r="T241" s="911"/>
      <c r="U241" s="936"/>
      <c r="V241" s="959"/>
      <c r="W241" s="960"/>
      <c r="X241" s="960"/>
      <c r="Y241" s="984"/>
      <c r="Z241" s="921"/>
      <c r="AA241" s="921"/>
      <c r="AB241" s="921"/>
      <c r="AC241" s="921"/>
      <c r="AD241" s="921"/>
      <c r="AE241" s="921"/>
      <c r="AF241" s="921"/>
      <c r="AG241" s="921"/>
    </row>
    <row r="242" spans="1:33" s="958" customFormat="1" ht="37.5" customHeight="1" x14ac:dyDescent="0.2">
      <c r="A242" s="918"/>
      <c r="B242" s="914" t="s">
        <v>1768</v>
      </c>
      <c r="C242" s="910" t="s">
        <v>1301</v>
      </c>
      <c r="D242" s="910"/>
      <c r="E242" s="914" t="s">
        <v>1892</v>
      </c>
      <c r="F242" s="910"/>
      <c r="G242" s="914"/>
      <c r="H242" s="914"/>
      <c r="I242" s="914"/>
      <c r="J242" s="914"/>
      <c r="K242" s="914"/>
      <c r="L242" s="915">
        <v>6</v>
      </c>
      <c r="M242" s="910">
        <v>2019</v>
      </c>
      <c r="N242" s="910" t="s">
        <v>81</v>
      </c>
      <c r="O242" s="919">
        <v>157725.1306155035</v>
      </c>
      <c r="P242" s="936"/>
      <c r="Q242" s="974">
        <f t="shared" si="3"/>
        <v>26287.521769250583</v>
      </c>
      <c r="R242" s="935"/>
      <c r="S242" s="910"/>
      <c r="T242" s="911"/>
      <c r="U242" s="936"/>
      <c r="V242" s="959"/>
      <c r="W242" s="960"/>
      <c r="X242" s="960"/>
      <c r="Y242" s="984"/>
      <c r="Z242" s="921"/>
      <c r="AA242" s="921"/>
      <c r="AB242" s="921"/>
      <c r="AC242" s="921"/>
      <c r="AD242" s="921"/>
      <c r="AE242" s="921"/>
      <c r="AF242" s="921"/>
      <c r="AG242" s="921"/>
    </row>
    <row r="243" spans="1:33" s="958" customFormat="1" ht="37.5" customHeight="1" x14ac:dyDescent="0.2">
      <c r="A243" s="918"/>
      <c r="B243" s="914" t="s">
        <v>1768</v>
      </c>
      <c r="C243" s="910" t="s">
        <v>1301</v>
      </c>
      <c r="D243" s="910"/>
      <c r="E243" s="914" t="s">
        <v>1893</v>
      </c>
      <c r="F243" s="910"/>
      <c r="G243" s="914"/>
      <c r="H243" s="914"/>
      <c r="I243" s="914"/>
      <c r="J243" s="914"/>
      <c r="K243" s="914"/>
      <c r="L243" s="915">
        <v>6</v>
      </c>
      <c r="M243" s="910">
        <v>2019</v>
      </c>
      <c r="N243" s="910" t="s">
        <v>81</v>
      </c>
      <c r="O243" s="919">
        <v>157725.1306155035</v>
      </c>
      <c r="P243" s="936"/>
      <c r="Q243" s="974">
        <f t="shared" si="3"/>
        <v>26287.521769250583</v>
      </c>
      <c r="R243" s="935"/>
      <c r="S243" s="910"/>
      <c r="T243" s="911"/>
      <c r="U243" s="936"/>
      <c r="V243" s="959"/>
      <c r="W243" s="960"/>
      <c r="X243" s="960"/>
      <c r="Y243" s="984"/>
      <c r="Z243" s="921"/>
      <c r="AA243" s="921"/>
      <c r="AB243" s="921"/>
      <c r="AC243" s="921"/>
      <c r="AD243" s="921"/>
      <c r="AE243" s="921"/>
      <c r="AF243" s="921"/>
      <c r="AG243" s="921"/>
    </row>
    <row r="244" spans="1:33" s="958" customFormat="1" ht="37.5" customHeight="1" x14ac:dyDescent="0.2">
      <c r="A244" s="918"/>
      <c r="B244" s="914" t="s">
        <v>1768</v>
      </c>
      <c r="C244" s="910" t="s">
        <v>1301</v>
      </c>
      <c r="D244" s="910"/>
      <c r="E244" s="914" t="s">
        <v>1894</v>
      </c>
      <c r="F244" s="910"/>
      <c r="G244" s="914"/>
      <c r="H244" s="914"/>
      <c r="I244" s="914"/>
      <c r="J244" s="914"/>
      <c r="K244" s="914"/>
      <c r="L244" s="915">
        <v>6</v>
      </c>
      <c r="M244" s="910">
        <v>2019</v>
      </c>
      <c r="N244" s="910" t="s">
        <v>81</v>
      </c>
      <c r="O244" s="919">
        <v>157725.1306155035</v>
      </c>
      <c r="P244" s="936"/>
      <c r="Q244" s="974">
        <f t="shared" si="3"/>
        <v>26287.521769250583</v>
      </c>
      <c r="R244" s="935"/>
      <c r="S244" s="910"/>
      <c r="T244" s="911"/>
      <c r="U244" s="936"/>
      <c r="V244" s="959"/>
      <c r="W244" s="960"/>
      <c r="X244" s="960"/>
      <c r="Y244" s="984"/>
      <c r="Z244" s="921"/>
      <c r="AA244" s="921"/>
      <c r="AB244" s="921"/>
      <c r="AC244" s="921"/>
      <c r="AD244" s="921"/>
      <c r="AE244" s="921"/>
      <c r="AF244" s="921"/>
      <c r="AG244" s="921"/>
    </row>
    <row r="245" spans="1:33" s="958" customFormat="1" ht="37.5" customHeight="1" x14ac:dyDescent="0.2">
      <c r="A245" s="918"/>
      <c r="B245" s="914" t="s">
        <v>1768</v>
      </c>
      <c r="C245" s="910" t="s">
        <v>1301</v>
      </c>
      <c r="D245" s="910"/>
      <c r="E245" s="914" t="s">
        <v>1895</v>
      </c>
      <c r="F245" s="910"/>
      <c r="G245" s="914"/>
      <c r="H245" s="914"/>
      <c r="I245" s="914"/>
      <c r="J245" s="914"/>
      <c r="K245" s="914"/>
      <c r="L245" s="915">
        <v>6</v>
      </c>
      <c r="M245" s="910">
        <v>2019</v>
      </c>
      <c r="N245" s="910" t="s">
        <v>81</v>
      </c>
      <c r="O245" s="919">
        <v>157725.1306155035</v>
      </c>
      <c r="P245" s="936"/>
      <c r="Q245" s="974">
        <f t="shared" si="3"/>
        <v>26287.521769250583</v>
      </c>
      <c r="R245" s="935"/>
      <c r="S245" s="910"/>
      <c r="T245" s="911"/>
      <c r="U245" s="936"/>
      <c r="V245" s="959"/>
      <c r="W245" s="960"/>
      <c r="X245" s="960"/>
      <c r="Y245" s="984"/>
      <c r="Z245" s="921"/>
      <c r="AA245" s="921"/>
      <c r="AB245" s="921"/>
      <c r="AC245" s="921"/>
      <c r="AD245" s="921"/>
      <c r="AE245" s="921"/>
      <c r="AF245" s="921"/>
      <c r="AG245" s="921"/>
    </row>
    <row r="246" spans="1:33" s="958" customFormat="1" ht="37.5" customHeight="1" x14ac:dyDescent="0.2">
      <c r="A246" s="918"/>
      <c r="B246" s="914" t="s">
        <v>1768</v>
      </c>
      <c r="C246" s="910" t="s">
        <v>1301</v>
      </c>
      <c r="D246" s="910"/>
      <c r="E246" s="914" t="s">
        <v>1896</v>
      </c>
      <c r="F246" s="910"/>
      <c r="G246" s="914"/>
      <c r="H246" s="914"/>
      <c r="I246" s="914"/>
      <c r="J246" s="914"/>
      <c r="K246" s="914"/>
      <c r="L246" s="915">
        <v>6</v>
      </c>
      <c r="M246" s="910">
        <v>2019</v>
      </c>
      <c r="N246" s="910" t="s">
        <v>81</v>
      </c>
      <c r="O246" s="919">
        <v>157725.1306155035</v>
      </c>
      <c r="P246" s="936"/>
      <c r="Q246" s="974">
        <f t="shared" si="3"/>
        <v>26287.521769250583</v>
      </c>
      <c r="R246" s="935"/>
      <c r="S246" s="910"/>
      <c r="T246" s="911"/>
      <c r="U246" s="936"/>
      <c r="V246" s="959"/>
      <c r="W246" s="960"/>
      <c r="X246" s="960"/>
      <c r="Y246" s="984"/>
      <c r="Z246" s="921"/>
      <c r="AA246" s="921"/>
      <c r="AB246" s="921"/>
      <c r="AC246" s="921"/>
      <c r="AD246" s="921"/>
      <c r="AE246" s="921"/>
      <c r="AF246" s="921"/>
      <c r="AG246" s="921"/>
    </row>
    <row r="247" spans="1:33" s="958" customFormat="1" ht="37.5" customHeight="1" x14ac:dyDescent="0.2">
      <c r="A247" s="918"/>
      <c r="B247" s="914" t="s">
        <v>1768</v>
      </c>
      <c r="C247" s="910" t="s">
        <v>1301</v>
      </c>
      <c r="D247" s="910"/>
      <c r="E247" s="914" t="s">
        <v>1897</v>
      </c>
      <c r="F247" s="910"/>
      <c r="G247" s="914"/>
      <c r="H247" s="914"/>
      <c r="I247" s="914"/>
      <c r="J247" s="914"/>
      <c r="K247" s="914"/>
      <c r="L247" s="915">
        <v>6</v>
      </c>
      <c r="M247" s="910">
        <v>2019</v>
      </c>
      <c r="N247" s="910" t="s">
        <v>81</v>
      </c>
      <c r="O247" s="919">
        <v>157725.1306155035</v>
      </c>
      <c r="P247" s="936"/>
      <c r="Q247" s="974">
        <f t="shared" si="3"/>
        <v>26287.521769250583</v>
      </c>
      <c r="R247" s="935"/>
      <c r="S247" s="910"/>
      <c r="T247" s="911"/>
      <c r="U247" s="936"/>
      <c r="V247" s="959"/>
      <c r="W247" s="960"/>
      <c r="X247" s="960"/>
      <c r="Y247" s="984"/>
      <c r="Z247" s="921"/>
      <c r="AA247" s="921"/>
      <c r="AB247" s="921"/>
      <c r="AC247" s="921"/>
      <c r="AD247" s="921"/>
      <c r="AE247" s="921"/>
      <c r="AF247" s="921"/>
      <c r="AG247" s="921"/>
    </row>
    <row r="248" spans="1:33" s="958" customFormat="1" ht="37.5" customHeight="1" x14ac:dyDescent="0.2">
      <c r="A248" s="918"/>
      <c r="B248" s="914" t="s">
        <v>1768</v>
      </c>
      <c r="C248" s="910" t="s">
        <v>1301</v>
      </c>
      <c r="D248" s="910"/>
      <c r="E248" s="914" t="s">
        <v>1898</v>
      </c>
      <c r="F248" s="910"/>
      <c r="G248" s="914"/>
      <c r="H248" s="914"/>
      <c r="I248" s="914"/>
      <c r="J248" s="914"/>
      <c r="K248" s="914"/>
      <c r="L248" s="915">
        <v>6</v>
      </c>
      <c r="M248" s="910">
        <v>2019</v>
      </c>
      <c r="N248" s="910" t="s">
        <v>81</v>
      </c>
      <c r="O248" s="919">
        <v>146805.69849596862</v>
      </c>
      <c r="P248" s="936"/>
      <c r="Q248" s="974">
        <f t="shared" si="3"/>
        <v>24467.616415994769</v>
      </c>
      <c r="R248" s="935"/>
      <c r="S248" s="910"/>
      <c r="T248" s="911"/>
      <c r="U248" s="936"/>
      <c r="V248" s="959"/>
      <c r="W248" s="960"/>
      <c r="X248" s="960"/>
      <c r="Y248" s="984"/>
      <c r="Z248" s="921"/>
      <c r="AA248" s="921"/>
      <c r="AB248" s="921"/>
      <c r="AC248" s="921"/>
      <c r="AD248" s="921"/>
      <c r="AE248" s="921"/>
      <c r="AF248" s="921"/>
      <c r="AG248" s="921"/>
    </row>
    <row r="249" spans="1:33" s="958" customFormat="1" ht="37.5" customHeight="1" x14ac:dyDescent="0.2">
      <c r="A249" s="918"/>
      <c r="B249" s="914" t="s">
        <v>1768</v>
      </c>
      <c r="C249" s="910" t="s">
        <v>1301</v>
      </c>
      <c r="D249" s="910"/>
      <c r="E249" s="914" t="s">
        <v>1899</v>
      </c>
      <c r="F249" s="910"/>
      <c r="G249" s="914"/>
      <c r="H249" s="914"/>
      <c r="I249" s="914"/>
      <c r="J249" s="914"/>
      <c r="K249" s="914"/>
      <c r="L249" s="915">
        <v>6</v>
      </c>
      <c r="M249" s="910">
        <v>2019</v>
      </c>
      <c r="N249" s="910" t="s">
        <v>81</v>
      </c>
      <c r="O249" s="919">
        <v>157725.1306155035</v>
      </c>
      <c r="P249" s="936"/>
      <c r="Q249" s="974">
        <f t="shared" si="3"/>
        <v>26287.521769250583</v>
      </c>
      <c r="R249" s="935"/>
      <c r="S249" s="910"/>
      <c r="T249" s="911"/>
      <c r="U249" s="936"/>
      <c r="V249" s="959"/>
      <c r="W249" s="960"/>
      <c r="X249" s="960"/>
      <c r="Y249" s="984"/>
      <c r="Z249" s="921"/>
      <c r="AA249" s="921"/>
      <c r="AB249" s="921"/>
      <c r="AC249" s="921"/>
      <c r="AD249" s="921"/>
      <c r="AE249" s="921"/>
      <c r="AF249" s="921"/>
      <c r="AG249" s="921"/>
    </row>
    <row r="250" spans="1:33" s="958" customFormat="1" ht="37.5" customHeight="1" x14ac:dyDescent="0.2">
      <c r="A250" s="918"/>
      <c r="B250" s="914" t="s">
        <v>1768</v>
      </c>
      <c r="C250" s="910" t="s">
        <v>1301</v>
      </c>
      <c r="D250" s="910"/>
      <c r="E250" s="914" t="s">
        <v>1900</v>
      </c>
      <c r="F250" s="910"/>
      <c r="G250" s="914"/>
      <c r="H250" s="914"/>
      <c r="I250" s="914"/>
      <c r="J250" s="914"/>
      <c r="K250" s="914"/>
      <c r="L250" s="915">
        <v>6</v>
      </c>
      <c r="M250" s="910">
        <v>2019</v>
      </c>
      <c r="N250" s="910" t="s">
        <v>81</v>
      </c>
      <c r="O250" s="919">
        <v>157725.1306155035</v>
      </c>
      <c r="P250" s="936"/>
      <c r="Q250" s="974">
        <f t="shared" si="3"/>
        <v>26287.521769250583</v>
      </c>
      <c r="R250" s="935"/>
      <c r="S250" s="910"/>
      <c r="T250" s="911"/>
      <c r="U250" s="936"/>
      <c r="V250" s="959"/>
      <c r="W250" s="960"/>
      <c r="X250" s="960"/>
      <c r="Y250" s="984"/>
      <c r="Z250" s="921"/>
      <c r="AA250" s="921"/>
      <c r="AB250" s="921"/>
      <c r="AC250" s="921"/>
      <c r="AD250" s="921"/>
      <c r="AE250" s="921"/>
      <c r="AF250" s="921"/>
      <c r="AG250" s="921"/>
    </row>
    <row r="251" spans="1:33" s="958" customFormat="1" ht="37.5" customHeight="1" x14ac:dyDescent="0.2">
      <c r="A251" s="918"/>
      <c r="B251" s="914" t="s">
        <v>1768</v>
      </c>
      <c r="C251" s="910" t="s">
        <v>1301</v>
      </c>
      <c r="D251" s="910"/>
      <c r="E251" s="914" t="s">
        <v>1901</v>
      </c>
      <c r="F251" s="910"/>
      <c r="G251" s="914"/>
      <c r="H251" s="914"/>
      <c r="I251" s="914"/>
      <c r="J251" s="914"/>
      <c r="K251" s="914"/>
      <c r="L251" s="915">
        <v>6</v>
      </c>
      <c r="M251" s="910">
        <v>2019</v>
      </c>
      <c r="N251" s="910" t="s">
        <v>81</v>
      </c>
      <c r="O251" s="919">
        <v>124966.83425689892</v>
      </c>
      <c r="P251" s="936"/>
      <c r="Q251" s="974">
        <f t="shared" si="3"/>
        <v>20827.805709483153</v>
      </c>
      <c r="R251" s="935"/>
      <c r="S251" s="910"/>
      <c r="T251" s="911"/>
      <c r="U251" s="936"/>
      <c r="V251" s="959"/>
      <c r="W251" s="960"/>
      <c r="X251" s="960"/>
      <c r="Y251" s="984"/>
      <c r="Z251" s="921"/>
      <c r="AA251" s="921"/>
      <c r="AB251" s="921"/>
      <c r="AC251" s="921"/>
      <c r="AD251" s="921"/>
      <c r="AE251" s="921"/>
      <c r="AF251" s="921"/>
      <c r="AG251" s="921"/>
    </row>
    <row r="252" spans="1:33" s="958" customFormat="1" ht="37.5" customHeight="1" x14ac:dyDescent="0.2">
      <c r="A252" s="918"/>
      <c r="B252" s="914" t="s">
        <v>1768</v>
      </c>
      <c r="C252" s="910" t="s">
        <v>1301</v>
      </c>
      <c r="D252" s="910"/>
      <c r="E252" s="914" t="s">
        <v>1902</v>
      </c>
      <c r="F252" s="910"/>
      <c r="G252" s="914"/>
      <c r="H252" s="914"/>
      <c r="I252" s="914"/>
      <c r="J252" s="914"/>
      <c r="K252" s="914"/>
      <c r="L252" s="915">
        <v>6</v>
      </c>
      <c r="M252" s="910">
        <v>2019</v>
      </c>
      <c r="N252" s="910" t="s">
        <v>81</v>
      </c>
      <c r="O252" s="919">
        <v>157725.1306155035</v>
      </c>
      <c r="P252" s="936"/>
      <c r="Q252" s="974">
        <f t="shared" si="3"/>
        <v>26287.521769250583</v>
      </c>
      <c r="R252" s="935"/>
      <c r="S252" s="910"/>
      <c r="T252" s="911"/>
      <c r="U252" s="936"/>
      <c r="V252" s="959"/>
      <c r="W252" s="960"/>
      <c r="X252" s="960"/>
      <c r="Y252" s="984"/>
      <c r="Z252" s="921"/>
      <c r="AA252" s="921"/>
      <c r="AB252" s="921"/>
      <c r="AC252" s="921"/>
      <c r="AD252" s="921"/>
      <c r="AE252" s="921"/>
      <c r="AF252" s="921"/>
      <c r="AG252" s="921"/>
    </row>
    <row r="253" spans="1:33" s="958" customFormat="1" ht="37.5" customHeight="1" x14ac:dyDescent="0.2">
      <c r="A253" s="918"/>
      <c r="B253" s="914" t="s">
        <v>1768</v>
      </c>
      <c r="C253" s="910" t="s">
        <v>1301</v>
      </c>
      <c r="D253" s="910"/>
      <c r="E253" s="914" t="s">
        <v>1903</v>
      </c>
      <c r="F253" s="910"/>
      <c r="G253" s="914"/>
      <c r="H253" s="914"/>
      <c r="I253" s="914"/>
      <c r="J253" s="914"/>
      <c r="K253" s="914"/>
      <c r="L253" s="915">
        <v>6</v>
      </c>
      <c r="M253" s="910">
        <v>2019</v>
      </c>
      <c r="N253" s="910" t="s">
        <v>81</v>
      </c>
      <c r="O253" s="919">
        <v>157725.1306155035</v>
      </c>
      <c r="P253" s="936"/>
      <c r="Q253" s="974">
        <f t="shared" si="3"/>
        <v>26287.521769250583</v>
      </c>
      <c r="R253" s="935"/>
      <c r="S253" s="910"/>
      <c r="T253" s="911"/>
      <c r="U253" s="936"/>
      <c r="V253" s="959"/>
      <c r="W253" s="960"/>
      <c r="X253" s="960"/>
      <c r="Y253" s="984"/>
      <c r="Z253" s="921"/>
      <c r="AA253" s="921"/>
      <c r="AB253" s="921"/>
      <c r="AC253" s="921"/>
      <c r="AD253" s="921"/>
      <c r="AE253" s="921"/>
      <c r="AF253" s="921"/>
      <c r="AG253" s="921"/>
    </row>
    <row r="254" spans="1:33" s="958" customFormat="1" ht="37.5" customHeight="1" x14ac:dyDescent="0.2">
      <c r="A254" s="918"/>
      <c r="B254" s="914" t="s">
        <v>1768</v>
      </c>
      <c r="C254" s="910" t="s">
        <v>1301</v>
      </c>
      <c r="D254" s="910"/>
      <c r="E254" s="914" t="s">
        <v>1904</v>
      </c>
      <c r="F254" s="910"/>
      <c r="G254" s="914"/>
      <c r="H254" s="914"/>
      <c r="I254" s="914"/>
      <c r="J254" s="914"/>
      <c r="K254" s="914"/>
      <c r="L254" s="915">
        <v>6</v>
      </c>
      <c r="M254" s="910">
        <v>2019</v>
      </c>
      <c r="N254" s="910" t="s">
        <v>81</v>
      </c>
      <c r="O254" s="919">
        <v>146805.69849596862</v>
      </c>
      <c r="P254" s="936"/>
      <c r="Q254" s="974">
        <f t="shared" si="3"/>
        <v>24467.616415994769</v>
      </c>
      <c r="R254" s="935"/>
      <c r="S254" s="910"/>
      <c r="T254" s="911"/>
      <c r="U254" s="936"/>
      <c r="V254" s="959"/>
      <c r="W254" s="960"/>
      <c r="X254" s="960"/>
      <c r="Y254" s="984"/>
      <c r="Z254" s="921"/>
      <c r="AA254" s="921"/>
      <c r="AB254" s="921"/>
      <c r="AC254" s="921"/>
      <c r="AD254" s="921"/>
      <c r="AE254" s="921"/>
      <c r="AF254" s="921"/>
      <c r="AG254" s="921"/>
    </row>
    <row r="255" spans="1:33" s="958" customFormat="1" ht="37.5" customHeight="1" x14ac:dyDescent="0.2">
      <c r="A255" s="918"/>
      <c r="B255" s="914" t="s">
        <v>1768</v>
      </c>
      <c r="C255" s="910" t="s">
        <v>1301</v>
      </c>
      <c r="D255" s="910"/>
      <c r="E255" s="914" t="s">
        <v>1905</v>
      </c>
      <c r="F255" s="910"/>
      <c r="G255" s="914"/>
      <c r="H255" s="914"/>
      <c r="I255" s="914"/>
      <c r="J255" s="914"/>
      <c r="K255" s="914"/>
      <c r="L255" s="915">
        <v>6</v>
      </c>
      <c r="M255" s="910">
        <v>2019</v>
      </c>
      <c r="N255" s="910" t="s">
        <v>81</v>
      </c>
      <c r="O255" s="919">
        <v>146805.69849596862</v>
      </c>
      <c r="P255" s="936"/>
      <c r="Q255" s="974">
        <f t="shared" si="3"/>
        <v>24467.616415994769</v>
      </c>
      <c r="R255" s="935"/>
      <c r="S255" s="910"/>
      <c r="T255" s="911"/>
      <c r="U255" s="936"/>
      <c r="V255" s="959"/>
      <c r="W255" s="960"/>
      <c r="X255" s="960"/>
      <c r="Y255" s="984"/>
      <c r="Z255" s="921"/>
      <c r="AA255" s="921"/>
      <c r="AB255" s="921"/>
      <c r="AC255" s="921"/>
      <c r="AD255" s="921"/>
      <c r="AE255" s="921"/>
      <c r="AF255" s="921"/>
      <c r="AG255" s="921"/>
    </row>
    <row r="256" spans="1:33" s="958" customFormat="1" ht="37.5" customHeight="1" x14ac:dyDescent="0.2">
      <c r="A256" s="918"/>
      <c r="B256" s="914" t="s">
        <v>1768</v>
      </c>
      <c r="C256" s="910" t="s">
        <v>1301</v>
      </c>
      <c r="D256" s="910"/>
      <c r="E256" s="914" t="s">
        <v>1906</v>
      </c>
      <c r="F256" s="910"/>
      <c r="G256" s="914"/>
      <c r="H256" s="914"/>
      <c r="I256" s="914"/>
      <c r="J256" s="914"/>
      <c r="K256" s="914"/>
      <c r="L256" s="915">
        <v>6</v>
      </c>
      <c r="M256" s="910">
        <v>2019</v>
      </c>
      <c r="N256" s="910" t="s">
        <v>81</v>
      </c>
      <c r="O256" s="919">
        <v>124966.83425689892</v>
      </c>
      <c r="P256" s="936"/>
      <c r="Q256" s="974">
        <f t="shared" si="3"/>
        <v>20827.805709483153</v>
      </c>
      <c r="R256" s="935"/>
      <c r="S256" s="910"/>
      <c r="T256" s="911"/>
      <c r="U256" s="936"/>
      <c r="V256" s="959"/>
      <c r="W256" s="960"/>
      <c r="X256" s="960"/>
      <c r="Y256" s="984"/>
      <c r="Z256" s="921"/>
      <c r="AA256" s="921"/>
      <c r="AB256" s="921"/>
      <c r="AC256" s="921"/>
      <c r="AD256" s="921"/>
      <c r="AE256" s="921"/>
      <c r="AF256" s="921"/>
      <c r="AG256" s="921"/>
    </row>
    <row r="257" spans="1:33" s="958" customFormat="1" ht="37.5" customHeight="1" x14ac:dyDescent="0.2">
      <c r="A257" s="918"/>
      <c r="B257" s="914" t="s">
        <v>1768</v>
      </c>
      <c r="C257" s="910" t="s">
        <v>1301</v>
      </c>
      <c r="D257" s="910"/>
      <c r="E257" s="914" t="s">
        <v>1907</v>
      </c>
      <c r="F257" s="910"/>
      <c r="G257" s="914"/>
      <c r="H257" s="914"/>
      <c r="I257" s="914"/>
      <c r="J257" s="914"/>
      <c r="K257" s="914"/>
      <c r="L257" s="915">
        <v>6</v>
      </c>
      <c r="M257" s="910">
        <v>2019</v>
      </c>
      <c r="N257" s="910" t="s">
        <v>81</v>
      </c>
      <c r="O257" s="919">
        <v>154085.31990899186</v>
      </c>
      <c r="P257" s="936"/>
      <c r="Q257" s="974">
        <f t="shared" si="3"/>
        <v>25680.886651498644</v>
      </c>
      <c r="R257" s="935"/>
      <c r="S257" s="910"/>
      <c r="T257" s="911"/>
      <c r="U257" s="936"/>
      <c r="V257" s="959"/>
      <c r="W257" s="960"/>
      <c r="X257" s="960"/>
      <c r="Y257" s="984"/>
      <c r="Z257" s="921"/>
      <c r="AA257" s="921"/>
      <c r="AB257" s="921"/>
      <c r="AC257" s="921"/>
      <c r="AD257" s="921"/>
      <c r="AE257" s="921"/>
      <c r="AF257" s="921"/>
      <c r="AG257" s="921"/>
    </row>
    <row r="258" spans="1:33" s="958" customFormat="1" ht="37.5" customHeight="1" x14ac:dyDescent="0.2">
      <c r="A258" s="918"/>
      <c r="B258" s="914" t="s">
        <v>1768</v>
      </c>
      <c r="C258" s="910" t="s">
        <v>1301</v>
      </c>
      <c r="D258" s="910"/>
      <c r="E258" s="914" t="s">
        <v>1908</v>
      </c>
      <c r="F258" s="910"/>
      <c r="G258" s="914"/>
      <c r="H258" s="914"/>
      <c r="I258" s="914"/>
      <c r="J258" s="914"/>
      <c r="K258" s="914"/>
      <c r="L258" s="915">
        <v>6</v>
      </c>
      <c r="M258" s="910">
        <v>2019</v>
      </c>
      <c r="N258" s="910" t="s">
        <v>81</v>
      </c>
      <c r="O258" s="919">
        <v>157725.1306155035</v>
      </c>
      <c r="P258" s="936"/>
      <c r="Q258" s="974">
        <f t="shared" si="3"/>
        <v>26287.521769250583</v>
      </c>
      <c r="R258" s="935"/>
      <c r="S258" s="910"/>
      <c r="T258" s="911"/>
      <c r="U258" s="936"/>
      <c r="V258" s="959"/>
      <c r="W258" s="960"/>
      <c r="X258" s="960"/>
      <c r="Y258" s="984"/>
      <c r="Z258" s="921"/>
      <c r="AA258" s="921"/>
      <c r="AB258" s="921"/>
      <c r="AC258" s="921"/>
      <c r="AD258" s="921"/>
      <c r="AE258" s="921"/>
      <c r="AF258" s="921"/>
      <c r="AG258" s="921"/>
    </row>
    <row r="259" spans="1:33" s="958" customFormat="1" ht="37.5" customHeight="1" x14ac:dyDescent="0.2">
      <c r="A259" s="918"/>
      <c r="B259" s="914" t="s">
        <v>1768</v>
      </c>
      <c r="C259" s="910" t="s">
        <v>1301</v>
      </c>
      <c r="D259" s="910"/>
      <c r="E259" s="914" t="s">
        <v>1909</v>
      </c>
      <c r="F259" s="910"/>
      <c r="G259" s="914"/>
      <c r="H259" s="914"/>
      <c r="I259" s="914"/>
      <c r="J259" s="914"/>
      <c r="K259" s="914"/>
      <c r="L259" s="915">
        <v>6</v>
      </c>
      <c r="M259" s="910">
        <v>2019</v>
      </c>
      <c r="N259" s="910" t="s">
        <v>81</v>
      </c>
      <c r="O259" s="919">
        <v>157725.1306155035</v>
      </c>
      <c r="P259" s="936"/>
      <c r="Q259" s="974">
        <f t="shared" si="3"/>
        <v>26287.521769250583</v>
      </c>
      <c r="R259" s="935"/>
      <c r="S259" s="910"/>
      <c r="T259" s="911"/>
      <c r="U259" s="936"/>
      <c r="V259" s="959"/>
      <c r="W259" s="960"/>
      <c r="X259" s="960"/>
      <c r="Y259" s="984"/>
      <c r="Z259" s="921"/>
      <c r="AA259" s="921"/>
      <c r="AB259" s="921"/>
      <c r="AC259" s="921"/>
      <c r="AD259" s="921"/>
      <c r="AE259" s="921"/>
      <c r="AF259" s="921"/>
      <c r="AG259" s="921"/>
    </row>
    <row r="260" spans="1:33" s="958" customFormat="1" ht="37.5" customHeight="1" x14ac:dyDescent="0.2">
      <c r="A260" s="918"/>
      <c r="B260" s="914" t="s">
        <v>1768</v>
      </c>
      <c r="C260" s="910" t="s">
        <v>1301</v>
      </c>
      <c r="D260" s="910"/>
      <c r="E260" s="914" t="s">
        <v>1910</v>
      </c>
      <c r="F260" s="910"/>
      <c r="G260" s="914"/>
      <c r="H260" s="914"/>
      <c r="I260" s="914"/>
      <c r="J260" s="914"/>
      <c r="K260" s="914"/>
      <c r="L260" s="915">
        <v>6</v>
      </c>
      <c r="M260" s="910">
        <v>2019</v>
      </c>
      <c r="N260" s="910" t="s">
        <v>81</v>
      </c>
      <c r="O260" s="919">
        <v>157725.1306155035</v>
      </c>
      <c r="P260" s="936"/>
      <c r="Q260" s="974">
        <f t="shared" si="3"/>
        <v>26287.521769250583</v>
      </c>
      <c r="R260" s="935"/>
      <c r="S260" s="910"/>
      <c r="T260" s="911"/>
      <c r="U260" s="936"/>
      <c r="V260" s="959"/>
      <c r="W260" s="960"/>
      <c r="X260" s="960"/>
      <c r="Y260" s="984"/>
      <c r="Z260" s="921"/>
      <c r="AA260" s="921"/>
      <c r="AB260" s="921"/>
      <c r="AC260" s="921"/>
      <c r="AD260" s="921"/>
      <c r="AE260" s="921"/>
      <c r="AF260" s="921"/>
      <c r="AG260" s="921"/>
    </row>
    <row r="261" spans="1:33" s="958" customFormat="1" ht="37.5" customHeight="1" x14ac:dyDescent="0.2">
      <c r="A261" s="918"/>
      <c r="B261" s="914" t="s">
        <v>1768</v>
      </c>
      <c r="C261" s="910" t="s">
        <v>1301</v>
      </c>
      <c r="D261" s="910"/>
      <c r="E261" s="914" t="s">
        <v>1911</v>
      </c>
      <c r="F261" s="910"/>
      <c r="G261" s="914"/>
      <c r="H261" s="914"/>
      <c r="I261" s="914"/>
      <c r="J261" s="914"/>
      <c r="K261" s="914"/>
      <c r="L261" s="915">
        <v>6</v>
      </c>
      <c r="M261" s="910">
        <v>2019</v>
      </c>
      <c r="N261" s="910" t="s">
        <v>81</v>
      </c>
      <c r="O261" s="919">
        <v>132246.45566992214</v>
      </c>
      <c r="P261" s="936"/>
      <c r="Q261" s="974">
        <f t="shared" si="3"/>
        <v>22041.075944987024</v>
      </c>
      <c r="R261" s="935"/>
      <c r="S261" s="910"/>
      <c r="T261" s="911"/>
      <c r="U261" s="936"/>
      <c r="V261" s="959"/>
      <c r="W261" s="960"/>
      <c r="X261" s="960"/>
      <c r="Y261" s="984"/>
      <c r="Z261" s="921"/>
      <c r="AA261" s="921"/>
      <c r="AB261" s="921"/>
      <c r="AC261" s="921"/>
      <c r="AD261" s="921"/>
      <c r="AE261" s="921"/>
      <c r="AF261" s="921"/>
      <c r="AG261" s="921"/>
    </row>
    <row r="262" spans="1:33" s="958" customFormat="1" ht="37.5" customHeight="1" x14ac:dyDescent="0.2">
      <c r="A262" s="918"/>
      <c r="B262" s="914" t="s">
        <v>1768</v>
      </c>
      <c r="C262" s="910" t="s">
        <v>1301</v>
      </c>
      <c r="D262" s="910"/>
      <c r="E262" s="914" t="s">
        <v>1912</v>
      </c>
      <c r="F262" s="910"/>
      <c r="G262" s="914"/>
      <c r="H262" s="914"/>
      <c r="I262" s="914"/>
      <c r="J262" s="914"/>
      <c r="K262" s="914"/>
      <c r="L262" s="915">
        <v>6</v>
      </c>
      <c r="M262" s="910">
        <v>2019</v>
      </c>
      <c r="N262" s="910" t="s">
        <v>81</v>
      </c>
      <c r="O262" s="919">
        <v>157725.1306155035</v>
      </c>
      <c r="P262" s="936"/>
      <c r="Q262" s="974">
        <f t="shared" si="3"/>
        <v>26287.521769250583</v>
      </c>
      <c r="R262" s="935"/>
      <c r="S262" s="910"/>
      <c r="T262" s="911"/>
      <c r="U262" s="936"/>
      <c r="V262" s="959"/>
      <c r="W262" s="960"/>
      <c r="X262" s="960"/>
      <c r="Y262" s="984"/>
      <c r="Z262" s="921"/>
      <c r="AA262" s="921"/>
      <c r="AB262" s="921"/>
      <c r="AC262" s="921"/>
      <c r="AD262" s="921"/>
      <c r="AE262" s="921"/>
      <c r="AF262" s="921"/>
      <c r="AG262" s="921"/>
    </row>
    <row r="263" spans="1:33" s="958" customFormat="1" ht="37.5" customHeight="1" x14ac:dyDescent="0.2">
      <c r="A263" s="918"/>
      <c r="B263" s="914" t="s">
        <v>1768</v>
      </c>
      <c r="C263" s="910" t="s">
        <v>1301</v>
      </c>
      <c r="D263" s="910"/>
      <c r="E263" s="914" t="s">
        <v>1913</v>
      </c>
      <c r="F263" s="910"/>
      <c r="G263" s="914"/>
      <c r="H263" s="914"/>
      <c r="I263" s="914"/>
      <c r="J263" s="914"/>
      <c r="K263" s="914"/>
      <c r="L263" s="915">
        <v>6</v>
      </c>
      <c r="M263" s="910">
        <v>2019</v>
      </c>
      <c r="N263" s="910" t="s">
        <v>81</v>
      </c>
      <c r="O263" s="919">
        <v>132246.45566992214</v>
      </c>
      <c r="P263" s="936"/>
      <c r="Q263" s="974">
        <f t="shared" si="3"/>
        <v>22041.075944987024</v>
      </c>
      <c r="R263" s="935"/>
      <c r="S263" s="910"/>
      <c r="T263" s="911"/>
      <c r="U263" s="936"/>
      <c r="V263" s="959"/>
      <c r="W263" s="960"/>
      <c r="X263" s="960"/>
      <c r="Y263" s="984"/>
      <c r="Z263" s="921"/>
      <c r="AA263" s="921"/>
      <c r="AB263" s="921"/>
      <c r="AC263" s="921"/>
      <c r="AD263" s="921"/>
      <c r="AE263" s="921"/>
      <c r="AF263" s="921"/>
      <c r="AG263" s="921"/>
    </row>
    <row r="264" spans="1:33" s="958" customFormat="1" ht="37.5" customHeight="1" x14ac:dyDescent="0.2">
      <c r="A264" s="918"/>
      <c r="B264" s="914" t="s">
        <v>1768</v>
      </c>
      <c r="C264" s="910" t="s">
        <v>1301</v>
      </c>
      <c r="D264" s="910"/>
      <c r="E264" s="914" t="s">
        <v>1914</v>
      </c>
      <c r="F264" s="910"/>
      <c r="G264" s="914"/>
      <c r="H264" s="914"/>
      <c r="I264" s="914"/>
      <c r="J264" s="914"/>
      <c r="K264" s="914"/>
      <c r="L264" s="915">
        <v>6</v>
      </c>
      <c r="M264" s="910">
        <v>2019</v>
      </c>
      <c r="N264" s="910" t="s">
        <v>81</v>
      </c>
      <c r="O264" s="919">
        <v>139526.07708294538</v>
      </c>
      <c r="P264" s="936"/>
      <c r="Q264" s="974">
        <f t="shared" si="3"/>
        <v>23254.346180490898</v>
      </c>
      <c r="R264" s="935"/>
      <c r="S264" s="910"/>
      <c r="T264" s="911"/>
      <c r="U264" s="936"/>
      <c r="V264" s="959"/>
      <c r="W264" s="960"/>
      <c r="X264" s="960"/>
      <c r="Y264" s="984"/>
      <c r="Z264" s="921"/>
      <c r="AA264" s="921"/>
      <c r="AB264" s="921"/>
      <c r="AC264" s="921"/>
      <c r="AD264" s="921"/>
      <c r="AE264" s="921"/>
      <c r="AF264" s="921"/>
      <c r="AG264" s="921"/>
    </row>
    <row r="265" spans="1:33" s="958" customFormat="1" ht="37.5" customHeight="1" x14ac:dyDescent="0.2">
      <c r="A265" s="918"/>
      <c r="B265" s="914" t="s">
        <v>1768</v>
      </c>
      <c r="C265" s="910" t="s">
        <v>1301</v>
      </c>
      <c r="D265" s="910"/>
      <c r="E265" s="914" t="s">
        <v>1915</v>
      </c>
      <c r="F265" s="910"/>
      <c r="G265" s="914"/>
      <c r="H265" s="914"/>
      <c r="I265" s="914"/>
      <c r="J265" s="914"/>
      <c r="K265" s="914"/>
      <c r="L265" s="915">
        <v>6</v>
      </c>
      <c r="M265" s="910">
        <v>2019</v>
      </c>
      <c r="N265" s="910" t="s">
        <v>81</v>
      </c>
      <c r="O265" s="919">
        <v>73402.849247984312</v>
      </c>
      <c r="P265" s="936"/>
      <c r="Q265" s="974">
        <f t="shared" si="3"/>
        <v>12233.808207997385</v>
      </c>
      <c r="R265" s="935"/>
      <c r="S265" s="910"/>
      <c r="T265" s="911"/>
      <c r="U265" s="936"/>
      <c r="V265" s="959"/>
      <c r="W265" s="960"/>
      <c r="X265" s="960"/>
      <c r="Y265" s="984"/>
      <c r="Z265" s="921"/>
      <c r="AA265" s="921"/>
      <c r="AB265" s="921"/>
      <c r="AC265" s="921"/>
      <c r="AD265" s="921"/>
      <c r="AE265" s="921"/>
      <c r="AF265" s="921"/>
      <c r="AG265" s="921"/>
    </row>
    <row r="266" spans="1:33" s="958" customFormat="1" ht="37.5" customHeight="1" x14ac:dyDescent="0.2">
      <c r="A266" s="918"/>
      <c r="B266" s="914" t="s">
        <v>1774</v>
      </c>
      <c r="C266" s="910" t="s">
        <v>1329</v>
      </c>
      <c r="D266" s="910"/>
      <c r="E266" s="914" t="s">
        <v>1916</v>
      </c>
      <c r="F266" s="910"/>
      <c r="G266" s="914"/>
      <c r="H266" s="914"/>
      <c r="I266" s="914"/>
      <c r="J266" s="914"/>
      <c r="K266" s="914"/>
      <c r="L266" s="915">
        <v>6</v>
      </c>
      <c r="M266" s="910">
        <v>2019</v>
      </c>
      <c r="N266" s="910" t="s">
        <v>81</v>
      </c>
      <c r="O266" s="919">
        <v>160151.67108651123</v>
      </c>
      <c r="P266" s="936"/>
      <c r="Q266" s="974">
        <f t="shared" si="3"/>
        <v>26691.945181085204</v>
      </c>
      <c r="R266" s="935"/>
      <c r="S266" s="910"/>
      <c r="T266" s="911"/>
      <c r="U266" s="936"/>
      <c r="V266" s="959"/>
      <c r="W266" s="960"/>
      <c r="X266" s="960"/>
      <c r="Y266" s="984"/>
      <c r="Z266" s="921"/>
      <c r="AA266" s="921"/>
      <c r="AB266" s="921"/>
      <c r="AC266" s="921"/>
      <c r="AD266" s="921"/>
      <c r="AE266" s="921"/>
      <c r="AF266" s="921"/>
      <c r="AG266" s="921"/>
    </row>
    <row r="267" spans="1:33" s="958" customFormat="1" ht="37.5" customHeight="1" x14ac:dyDescent="0.2">
      <c r="A267" s="918"/>
      <c r="B267" s="914" t="s">
        <v>1774</v>
      </c>
      <c r="C267" s="910" t="s">
        <v>1329</v>
      </c>
      <c r="D267" s="910"/>
      <c r="E267" s="914" t="s">
        <v>1917</v>
      </c>
      <c r="F267" s="910"/>
      <c r="G267" s="914"/>
      <c r="H267" s="914"/>
      <c r="I267" s="914"/>
      <c r="J267" s="914"/>
      <c r="K267" s="914"/>
      <c r="L267" s="915">
        <v>6</v>
      </c>
      <c r="M267" s="910">
        <v>2019</v>
      </c>
      <c r="N267" s="910" t="s">
        <v>81</v>
      </c>
      <c r="O267" s="919">
        <v>121933.65866813924</v>
      </c>
      <c r="P267" s="936"/>
      <c r="Q267" s="974">
        <f t="shared" si="3"/>
        <v>20322.276444689873</v>
      </c>
      <c r="R267" s="935"/>
      <c r="S267" s="910"/>
      <c r="T267" s="911"/>
      <c r="U267" s="936"/>
      <c r="V267" s="959"/>
      <c r="W267" s="960"/>
      <c r="X267" s="960"/>
      <c r="Y267" s="984"/>
      <c r="Z267" s="921"/>
      <c r="AA267" s="921"/>
      <c r="AB267" s="921"/>
      <c r="AC267" s="921"/>
      <c r="AD267" s="921"/>
      <c r="AE267" s="921"/>
      <c r="AF267" s="921"/>
      <c r="AG267" s="921"/>
    </row>
    <row r="268" spans="1:33" s="958" customFormat="1" ht="37.5" customHeight="1" x14ac:dyDescent="0.2">
      <c r="A268" s="918"/>
      <c r="B268" s="914" t="s">
        <v>1774</v>
      </c>
      <c r="C268" s="910" t="s">
        <v>1329</v>
      </c>
      <c r="D268" s="910"/>
      <c r="E268" s="914" t="s">
        <v>1918</v>
      </c>
      <c r="F268" s="910"/>
      <c r="G268" s="914"/>
      <c r="H268" s="914"/>
      <c r="I268" s="914"/>
      <c r="J268" s="914"/>
      <c r="K268" s="914"/>
      <c r="L268" s="915">
        <v>6</v>
      </c>
      <c r="M268" s="910">
        <v>2019</v>
      </c>
      <c r="N268" s="910" t="s">
        <v>81</v>
      </c>
      <c r="O268" s="919">
        <v>121933.65866813924</v>
      </c>
      <c r="P268" s="936"/>
      <c r="Q268" s="974">
        <f t="shared" si="3"/>
        <v>20322.276444689873</v>
      </c>
      <c r="R268" s="935"/>
      <c r="S268" s="910"/>
      <c r="T268" s="911"/>
      <c r="U268" s="936"/>
      <c r="V268" s="959"/>
      <c r="W268" s="960"/>
      <c r="X268" s="960"/>
      <c r="Y268" s="984"/>
      <c r="Z268" s="921"/>
      <c r="AA268" s="921"/>
      <c r="AB268" s="921"/>
      <c r="AC268" s="921"/>
      <c r="AD268" s="921"/>
      <c r="AE268" s="921"/>
      <c r="AF268" s="921"/>
      <c r="AG268" s="921"/>
    </row>
    <row r="269" spans="1:33" s="958" customFormat="1" ht="37.5" customHeight="1" x14ac:dyDescent="0.2">
      <c r="A269" s="918"/>
      <c r="B269" s="914" t="s">
        <v>1774</v>
      </c>
      <c r="C269" s="910" t="s">
        <v>1329</v>
      </c>
      <c r="D269" s="910"/>
      <c r="E269" s="914" t="s">
        <v>1919</v>
      </c>
      <c r="F269" s="910"/>
      <c r="G269" s="914"/>
      <c r="H269" s="914"/>
      <c r="I269" s="914"/>
      <c r="J269" s="914"/>
      <c r="K269" s="914"/>
      <c r="L269" s="915">
        <v>6</v>
      </c>
      <c r="M269" s="910">
        <v>2019</v>
      </c>
      <c r="N269" s="910" t="s">
        <v>81</v>
      </c>
      <c r="O269" s="919">
        <v>212928.92633092971</v>
      </c>
      <c r="P269" s="936"/>
      <c r="Q269" s="974">
        <f t="shared" si="3"/>
        <v>35488.154388488285</v>
      </c>
      <c r="R269" s="935"/>
      <c r="S269" s="910"/>
      <c r="T269" s="911"/>
      <c r="U269" s="936"/>
      <c r="V269" s="959"/>
      <c r="W269" s="960"/>
      <c r="X269" s="960"/>
      <c r="Y269" s="984"/>
      <c r="Z269" s="921"/>
      <c r="AA269" s="921"/>
      <c r="AB269" s="921"/>
      <c r="AC269" s="921"/>
      <c r="AD269" s="921"/>
      <c r="AE269" s="921"/>
      <c r="AF269" s="921"/>
      <c r="AG269" s="921"/>
    </row>
    <row r="270" spans="1:33" s="958" customFormat="1" ht="37.5" customHeight="1" x14ac:dyDescent="0.2">
      <c r="A270" s="918"/>
      <c r="B270" s="914" t="s">
        <v>2229</v>
      </c>
      <c r="C270" s="910" t="s">
        <v>1314</v>
      </c>
      <c r="D270" s="910"/>
      <c r="E270" s="914" t="s">
        <v>1920</v>
      </c>
      <c r="F270" s="910"/>
      <c r="G270" s="914"/>
      <c r="H270" s="914"/>
      <c r="I270" s="914"/>
      <c r="J270" s="914"/>
      <c r="K270" s="914"/>
      <c r="L270" s="915">
        <v>6</v>
      </c>
      <c r="M270" s="910">
        <v>2019</v>
      </c>
      <c r="N270" s="910" t="s">
        <v>81</v>
      </c>
      <c r="O270" s="919">
        <v>128606.64496341054</v>
      </c>
      <c r="P270" s="936"/>
      <c r="Q270" s="974">
        <f t="shared" ref="Q270:Q333" si="4">O270/L270</f>
        <v>21434.440827235088</v>
      </c>
      <c r="R270" s="935"/>
      <c r="S270" s="910"/>
      <c r="T270" s="911"/>
      <c r="U270" s="936"/>
      <c r="V270" s="959"/>
      <c r="W270" s="960"/>
      <c r="X270" s="960"/>
      <c r="Y270" s="984"/>
      <c r="Z270" s="921"/>
      <c r="AA270" s="921"/>
      <c r="AB270" s="921"/>
      <c r="AC270" s="921"/>
      <c r="AD270" s="921"/>
      <c r="AE270" s="921"/>
      <c r="AF270" s="921"/>
      <c r="AG270" s="921"/>
    </row>
    <row r="271" spans="1:33" s="958" customFormat="1" ht="37.5" customHeight="1" x14ac:dyDescent="0.2">
      <c r="A271" s="918"/>
      <c r="B271" s="914" t="s">
        <v>2229</v>
      </c>
      <c r="C271" s="910" t="s">
        <v>1314</v>
      </c>
      <c r="D271" s="910"/>
      <c r="E271" s="914" t="s">
        <v>1921</v>
      </c>
      <c r="F271" s="910"/>
      <c r="G271" s="914"/>
      <c r="H271" s="914"/>
      <c r="I271" s="914"/>
      <c r="J271" s="914"/>
      <c r="K271" s="914"/>
      <c r="L271" s="915">
        <v>6</v>
      </c>
      <c r="M271" s="910">
        <v>2019</v>
      </c>
      <c r="N271" s="910" t="s">
        <v>81</v>
      </c>
      <c r="O271" s="919">
        <v>146805.69849596862</v>
      </c>
      <c r="P271" s="936"/>
      <c r="Q271" s="974">
        <f t="shared" si="4"/>
        <v>24467.616415994769</v>
      </c>
      <c r="R271" s="935"/>
      <c r="S271" s="910"/>
      <c r="T271" s="911"/>
      <c r="U271" s="936"/>
      <c r="V271" s="959"/>
      <c r="W271" s="960"/>
      <c r="X271" s="960"/>
      <c r="Y271" s="984"/>
      <c r="Z271" s="921"/>
      <c r="AA271" s="921"/>
      <c r="AB271" s="921"/>
      <c r="AC271" s="921"/>
      <c r="AD271" s="921"/>
      <c r="AE271" s="921"/>
      <c r="AF271" s="921"/>
      <c r="AG271" s="921"/>
    </row>
    <row r="272" spans="1:33" s="958" customFormat="1" ht="37.5" customHeight="1" x14ac:dyDescent="0.2">
      <c r="A272" s="918"/>
      <c r="B272" s="914" t="s">
        <v>2229</v>
      </c>
      <c r="C272" s="910" t="s">
        <v>1314</v>
      </c>
      <c r="D272" s="910"/>
      <c r="E272" s="914" t="s">
        <v>1922</v>
      </c>
      <c r="F272" s="910"/>
      <c r="G272" s="914"/>
      <c r="H272" s="914"/>
      <c r="I272" s="914"/>
      <c r="J272" s="914"/>
      <c r="K272" s="914"/>
      <c r="L272" s="915">
        <v>6</v>
      </c>
      <c r="M272" s="910">
        <v>2019</v>
      </c>
      <c r="N272" s="910" t="s">
        <v>81</v>
      </c>
      <c r="O272" s="919">
        <v>128606.64496341054</v>
      </c>
      <c r="P272" s="936"/>
      <c r="Q272" s="974">
        <f t="shared" si="4"/>
        <v>21434.440827235088</v>
      </c>
      <c r="R272" s="935"/>
      <c r="S272" s="910"/>
      <c r="T272" s="911"/>
      <c r="U272" s="936"/>
      <c r="V272" s="959"/>
      <c r="W272" s="960"/>
      <c r="X272" s="960"/>
      <c r="Y272" s="984"/>
      <c r="Z272" s="921"/>
      <c r="AA272" s="921"/>
      <c r="AB272" s="921"/>
      <c r="AC272" s="921"/>
      <c r="AD272" s="921"/>
      <c r="AE272" s="921"/>
      <c r="AF272" s="921"/>
      <c r="AG272" s="921"/>
    </row>
    <row r="273" spans="1:33" s="958" customFormat="1" ht="37.5" customHeight="1" x14ac:dyDescent="0.2">
      <c r="A273" s="918"/>
      <c r="B273" s="914" t="s">
        <v>2229</v>
      </c>
      <c r="C273" s="910" t="s">
        <v>1314</v>
      </c>
      <c r="D273" s="910"/>
      <c r="E273" s="914" t="s">
        <v>1923</v>
      </c>
      <c r="F273" s="910"/>
      <c r="G273" s="914"/>
      <c r="H273" s="914"/>
      <c r="I273" s="914"/>
      <c r="J273" s="914"/>
      <c r="K273" s="914"/>
      <c r="L273" s="915">
        <v>6</v>
      </c>
      <c r="M273" s="910">
        <v>2019</v>
      </c>
      <c r="N273" s="910" t="s">
        <v>81</v>
      </c>
      <c r="O273" s="919">
        <v>133459.72590542602</v>
      </c>
      <c r="P273" s="936"/>
      <c r="Q273" s="974">
        <f t="shared" si="4"/>
        <v>22243.287650904338</v>
      </c>
      <c r="R273" s="935"/>
      <c r="S273" s="910"/>
      <c r="T273" s="911"/>
      <c r="U273" s="936"/>
      <c r="V273" s="959"/>
      <c r="W273" s="960"/>
      <c r="X273" s="960"/>
      <c r="Y273" s="984"/>
      <c r="Z273" s="921"/>
      <c r="AA273" s="921"/>
      <c r="AB273" s="921"/>
      <c r="AC273" s="921"/>
      <c r="AD273" s="921"/>
      <c r="AE273" s="921"/>
      <c r="AF273" s="921"/>
      <c r="AG273" s="921"/>
    </row>
    <row r="274" spans="1:33" s="958" customFormat="1" ht="37.5" customHeight="1" x14ac:dyDescent="0.2">
      <c r="A274" s="918"/>
      <c r="B274" s="914" t="s">
        <v>2229</v>
      </c>
      <c r="C274" s="910" t="s">
        <v>1314</v>
      </c>
      <c r="D274" s="910"/>
      <c r="E274" s="914" t="s">
        <v>1924</v>
      </c>
      <c r="F274" s="910"/>
      <c r="G274" s="914"/>
      <c r="H274" s="914"/>
      <c r="I274" s="914"/>
      <c r="J274" s="914"/>
      <c r="K274" s="914"/>
      <c r="L274" s="915">
        <v>6</v>
      </c>
      <c r="M274" s="910">
        <v>2019</v>
      </c>
      <c r="N274" s="910" t="s">
        <v>81</v>
      </c>
      <c r="O274" s="919">
        <v>293611.39699193725</v>
      </c>
      <c r="P274" s="936"/>
      <c r="Q274" s="974">
        <f t="shared" si="4"/>
        <v>48935.232831989539</v>
      </c>
      <c r="R274" s="935"/>
      <c r="S274" s="910"/>
      <c r="T274" s="911"/>
      <c r="U274" s="936"/>
      <c r="V274" s="959"/>
      <c r="W274" s="960"/>
      <c r="X274" s="960"/>
      <c r="Y274" s="984"/>
      <c r="Z274" s="921"/>
      <c r="AA274" s="921"/>
      <c r="AB274" s="921"/>
      <c r="AC274" s="921"/>
      <c r="AD274" s="921"/>
      <c r="AE274" s="921"/>
      <c r="AF274" s="921"/>
      <c r="AG274" s="921"/>
    </row>
    <row r="275" spans="1:33" s="958" customFormat="1" ht="37.5" customHeight="1" x14ac:dyDescent="0.2">
      <c r="A275" s="918"/>
      <c r="B275" s="914" t="s">
        <v>2229</v>
      </c>
      <c r="C275" s="910" t="s">
        <v>1314</v>
      </c>
      <c r="D275" s="910"/>
      <c r="E275" s="914" t="s">
        <v>1925</v>
      </c>
      <c r="F275" s="910"/>
      <c r="G275" s="914"/>
      <c r="H275" s="914"/>
      <c r="I275" s="914"/>
      <c r="J275" s="914"/>
      <c r="K275" s="914"/>
      <c r="L275" s="915">
        <v>6</v>
      </c>
      <c r="M275" s="910">
        <v>2019</v>
      </c>
      <c r="N275" s="910" t="s">
        <v>81</v>
      </c>
      <c r="O275" s="919">
        <v>263886.27622209239</v>
      </c>
      <c r="P275" s="936"/>
      <c r="Q275" s="974">
        <f t="shared" si="4"/>
        <v>43981.046037015396</v>
      </c>
      <c r="R275" s="935"/>
      <c r="S275" s="910"/>
      <c r="T275" s="911"/>
      <c r="U275" s="936"/>
      <c r="V275" s="959"/>
      <c r="W275" s="960"/>
      <c r="X275" s="960"/>
      <c r="Y275" s="984"/>
      <c r="Z275" s="921"/>
      <c r="AA275" s="921"/>
      <c r="AB275" s="921"/>
      <c r="AC275" s="921"/>
      <c r="AD275" s="921"/>
      <c r="AE275" s="921"/>
      <c r="AF275" s="921"/>
      <c r="AG275" s="921"/>
    </row>
    <row r="276" spans="1:33" s="958" customFormat="1" ht="37.5" customHeight="1" x14ac:dyDescent="0.2">
      <c r="A276" s="918"/>
      <c r="B276" s="914" t="s">
        <v>1768</v>
      </c>
      <c r="C276" s="910" t="s">
        <v>1301</v>
      </c>
      <c r="D276" s="910"/>
      <c r="E276" s="914" t="s">
        <v>1926</v>
      </c>
      <c r="F276" s="910"/>
      <c r="G276" s="914"/>
      <c r="H276" s="914"/>
      <c r="I276" s="914"/>
      <c r="J276" s="914"/>
      <c r="K276" s="914"/>
      <c r="L276" s="915">
        <v>6</v>
      </c>
      <c r="M276" s="910">
        <v>2019</v>
      </c>
      <c r="N276" s="910" t="s">
        <v>81</v>
      </c>
      <c r="O276" s="919">
        <v>84928.916485271111</v>
      </c>
      <c r="P276" s="936"/>
      <c r="Q276" s="974">
        <f t="shared" si="4"/>
        <v>14154.819414211852</v>
      </c>
      <c r="R276" s="935"/>
      <c r="S276" s="910"/>
      <c r="T276" s="911"/>
      <c r="U276" s="936"/>
      <c r="V276" s="959"/>
      <c r="W276" s="960"/>
      <c r="X276" s="960"/>
      <c r="Y276" s="984"/>
      <c r="Z276" s="921"/>
      <c r="AA276" s="921"/>
      <c r="AB276" s="921"/>
      <c r="AC276" s="921"/>
      <c r="AD276" s="921"/>
      <c r="AE276" s="921"/>
      <c r="AF276" s="921"/>
      <c r="AG276" s="921"/>
    </row>
    <row r="277" spans="1:33" s="958" customFormat="1" ht="37.5" customHeight="1" x14ac:dyDescent="0.2">
      <c r="A277" s="918"/>
      <c r="B277" s="914" t="s">
        <v>1774</v>
      </c>
      <c r="C277" s="910" t="s">
        <v>1329</v>
      </c>
      <c r="D277" s="910"/>
      <c r="E277" s="914" t="s">
        <v>1927</v>
      </c>
      <c r="F277" s="910"/>
      <c r="G277" s="914"/>
      <c r="H277" s="914"/>
      <c r="I277" s="914"/>
      <c r="J277" s="914"/>
      <c r="K277" s="914"/>
      <c r="L277" s="915">
        <v>6</v>
      </c>
      <c r="M277" s="910">
        <v>2019</v>
      </c>
      <c r="N277" s="910" t="s">
        <v>81</v>
      </c>
      <c r="O277" s="919">
        <v>82502.376014263369</v>
      </c>
      <c r="P277" s="936"/>
      <c r="Q277" s="974">
        <f t="shared" si="4"/>
        <v>13750.396002377229</v>
      </c>
      <c r="R277" s="935"/>
      <c r="S277" s="910"/>
      <c r="T277" s="911"/>
      <c r="U277" s="936"/>
      <c r="V277" s="959"/>
      <c r="W277" s="960"/>
      <c r="X277" s="960"/>
      <c r="Y277" s="984"/>
      <c r="Z277" s="921"/>
      <c r="AA277" s="921"/>
      <c r="AB277" s="921"/>
      <c r="AC277" s="921"/>
      <c r="AD277" s="921"/>
      <c r="AE277" s="921"/>
      <c r="AF277" s="921"/>
      <c r="AG277" s="921"/>
    </row>
    <row r="278" spans="1:33" s="958" customFormat="1" ht="37.5" customHeight="1" x14ac:dyDescent="0.2">
      <c r="A278" s="918"/>
      <c r="B278" s="914" t="s">
        <v>1774</v>
      </c>
      <c r="C278" s="910" t="s">
        <v>1329</v>
      </c>
      <c r="D278" s="910"/>
      <c r="E278" s="914" t="s">
        <v>1928</v>
      </c>
      <c r="F278" s="910"/>
      <c r="G278" s="914"/>
      <c r="H278" s="914"/>
      <c r="I278" s="914"/>
      <c r="J278" s="914"/>
      <c r="K278" s="914"/>
      <c r="L278" s="915">
        <v>6</v>
      </c>
      <c r="M278" s="910">
        <v>2019</v>
      </c>
      <c r="N278" s="910" t="s">
        <v>81</v>
      </c>
      <c r="O278" s="919">
        <v>66729.862952713011</v>
      </c>
      <c r="P278" s="936"/>
      <c r="Q278" s="974">
        <f t="shared" si="4"/>
        <v>11121.643825452169</v>
      </c>
      <c r="R278" s="935"/>
      <c r="S278" s="910"/>
      <c r="T278" s="911"/>
      <c r="U278" s="936"/>
      <c r="V278" s="959"/>
      <c r="W278" s="960"/>
      <c r="X278" s="960"/>
      <c r="Y278" s="984"/>
      <c r="Z278" s="921"/>
      <c r="AA278" s="921"/>
      <c r="AB278" s="921"/>
      <c r="AC278" s="921"/>
      <c r="AD278" s="921"/>
      <c r="AE278" s="921"/>
      <c r="AF278" s="921"/>
      <c r="AG278" s="921"/>
    </row>
    <row r="279" spans="1:33" s="958" customFormat="1" ht="37.5" customHeight="1" x14ac:dyDescent="0.2">
      <c r="A279" s="918"/>
      <c r="B279" s="914" t="s">
        <v>1774</v>
      </c>
      <c r="C279" s="910" t="s">
        <v>1329</v>
      </c>
      <c r="D279" s="910"/>
      <c r="E279" s="914" t="s">
        <v>1929</v>
      </c>
      <c r="F279" s="910"/>
      <c r="G279" s="914"/>
      <c r="H279" s="914"/>
      <c r="I279" s="914"/>
      <c r="J279" s="914"/>
      <c r="K279" s="914"/>
      <c r="L279" s="915">
        <v>6</v>
      </c>
      <c r="M279" s="910">
        <v>2019</v>
      </c>
      <c r="N279" s="910" t="s">
        <v>81</v>
      </c>
      <c r="O279" s="919">
        <v>112227.49678410825</v>
      </c>
      <c r="P279" s="936"/>
      <c r="Q279" s="974">
        <f t="shared" si="4"/>
        <v>18704.582797351377</v>
      </c>
      <c r="R279" s="935"/>
      <c r="S279" s="910"/>
      <c r="T279" s="911"/>
      <c r="U279" s="936"/>
      <c r="V279" s="959"/>
      <c r="W279" s="960"/>
      <c r="X279" s="960"/>
      <c r="Y279" s="984"/>
      <c r="Z279" s="921"/>
      <c r="AA279" s="921"/>
      <c r="AB279" s="921"/>
      <c r="AC279" s="921"/>
      <c r="AD279" s="921"/>
      <c r="AE279" s="921"/>
      <c r="AF279" s="921"/>
      <c r="AG279" s="921"/>
    </row>
    <row r="280" spans="1:33" s="958" customFormat="1" ht="37.5" customHeight="1" x14ac:dyDescent="0.2">
      <c r="A280" s="918"/>
      <c r="B280" s="914" t="s">
        <v>1769</v>
      </c>
      <c r="C280" s="910" t="s">
        <v>1310</v>
      </c>
      <c r="D280" s="910"/>
      <c r="E280" s="914" t="s">
        <v>1930</v>
      </c>
      <c r="F280" s="910"/>
      <c r="G280" s="914"/>
      <c r="H280" s="914"/>
      <c r="I280" s="914"/>
      <c r="J280" s="914"/>
      <c r="K280" s="914"/>
      <c r="L280" s="915">
        <v>6</v>
      </c>
      <c r="M280" s="910">
        <v>2019</v>
      </c>
      <c r="N280" s="910" t="s">
        <v>81</v>
      </c>
      <c r="O280" s="919">
        <v>345782.01711860381</v>
      </c>
      <c r="P280" s="936"/>
      <c r="Q280" s="974">
        <f t="shared" si="4"/>
        <v>57630.336186433968</v>
      </c>
      <c r="R280" s="935"/>
      <c r="S280" s="910"/>
      <c r="T280" s="911"/>
      <c r="U280" s="936"/>
      <c r="V280" s="959"/>
      <c r="W280" s="960"/>
      <c r="X280" s="960"/>
      <c r="Y280" s="984"/>
      <c r="Z280" s="921"/>
      <c r="AA280" s="921"/>
      <c r="AB280" s="921"/>
      <c r="AC280" s="921"/>
      <c r="AD280" s="921"/>
      <c r="AE280" s="921"/>
      <c r="AF280" s="921"/>
      <c r="AG280" s="921"/>
    </row>
    <row r="281" spans="1:33" s="958" customFormat="1" ht="37.5" customHeight="1" x14ac:dyDescent="0.2">
      <c r="A281" s="918"/>
      <c r="B281" s="914" t="s">
        <v>1769</v>
      </c>
      <c r="C281" s="910" t="s">
        <v>1310</v>
      </c>
      <c r="D281" s="910"/>
      <c r="E281" s="914" t="s">
        <v>1931</v>
      </c>
      <c r="F281" s="910"/>
      <c r="G281" s="914"/>
      <c r="H281" s="914"/>
      <c r="I281" s="914"/>
      <c r="J281" s="914"/>
      <c r="K281" s="914"/>
      <c r="L281" s="915">
        <v>6</v>
      </c>
      <c r="M281" s="910">
        <v>2019</v>
      </c>
      <c r="N281" s="910" t="s">
        <v>81</v>
      </c>
      <c r="O281" s="919">
        <v>345782.01711860381</v>
      </c>
      <c r="P281" s="936"/>
      <c r="Q281" s="974">
        <f t="shared" si="4"/>
        <v>57630.336186433968</v>
      </c>
      <c r="R281" s="935"/>
      <c r="S281" s="910"/>
      <c r="T281" s="911"/>
      <c r="U281" s="936"/>
      <c r="V281" s="959"/>
      <c r="W281" s="960"/>
      <c r="X281" s="960"/>
      <c r="Y281" s="984"/>
      <c r="Z281" s="921"/>
      <c r="AA281" s="921"/>
      <c r="AB281" s="921"/>
      <c r="AC281" s="921"/>
      <c r="AD281" s="921"/>
      <c r="AE281" s="921"/>
      <c r="AF281" s="921"/>
      <c r="AG281" s="921"/>
    </row>
    <row r="282" spans="1:33" s="958" customFormat="1" ht="37.5" customHeight="1" x14ac:dyDescent="0.2">
      <c r="A282" s="918"/>
      <c r="B282" s="914" t="s">
        <v>1769</v>
      </c>
      <c r="C282" s="910" t="s">
        <v>1310</v>
      </c>
      <c r="D282" s="910"/>
      <c r="E282" s="914" t="s">
        <v>1932</v>
      </c>
      <c r="F282" s="910"/>
      <c r="G282" s="914"/>
      <c r="H282" s="914"/>
      <c r="I282" s="914"/>
      <c r="J282" s="914"/>
      <c r="K282" s="914"/>
      <c r="L282" s="915">
        <v>6</v>
      </c>
      <c r="M282" s="910">
        <v>2019</v>
      </c>
      <c r="N282" s="910" t="s">
        <v>81</v>
      </c>
      <c r="O282" s="919">
        <v>306957.36958247988</v>
      </c>
      <c r="P282" s="936"/>
      <c r="Q282" s="974">
        <f t="shared" si="4"/>
        <v>51159.561597079977</v>
      </c>
      <c r="R282" s="935"/>
      <c r="S282" s="910"/>
      <c r="T282" s="911"/>
      <c r="U282" s="936"/>
      <c r="V282" s="959"/>
      <c r="W282" s="960"/>
      <c r="X282" s="960"/>
      <c r="Y282" s="984"/>
      <c r="Z282" s="921"/>
      <c r="AA282" s="921"/>
      <c r="AB282" s="921"/>
      <c r="AC282" s="921"/>
      <c r="AD282" s="921"/>
      <c r="AE282" s="921"/>
      <c r="AF282" s="921"/>
      <c r="AG282" s="921"/>
    </row>
    <row r="283" spans="1:33" s="958" customFormat="1" ht="37.5" customHeight="1" x14ac:dyDescent="0.2">
      <c r="A283" s="918"/>
      <c r="B283" s="914" t="s">
        <v>1769</v>
      </c>
      <c r="C283" s="910" t="s">
        <v>1310</v>
      </c>
      <c r="D283" s="910"/>
      <c r="E283" s="914" t="s">
        <v>1933</v>
      </c>
      <c r="F283" s="910"/>
      <c r="G283" s="914"/>
      <c r="H283" s="914"/>
      <c r="I283" s="914"/>
      <c r="J283" s="914"/>
      <c r="K283" s="914"/>
      <c r="L283" s="915">
        <v>6</v>
      </c>
      <c r="M283" s="910">
        <v>2019</v>
      </c>
      <c r="N283" s="910" t="s">
        <v>81</v>
      </c>
      <c r="O283" s="919">
        <v>345782.01711860381</v>
      </c>
      <c r="P283" s="936"/>
      <c r="Q283" s="974">
        <f t="shared" si="4"/>
        <v>57630.336186433968</v>
      </c>
      <c r="R283" s="935"/>
      <c r="S283" s="910"/>
      <c r="T283" s="911"/>
      <c r="U283" s="936"/>
      <c r="V283" s="959"/>
      <c r="W283" s="960"/>
      <c r="X283" s="960"/>
      <c r="Y283" s="984"/>
      <c r="Z283" s="921"/>
      <c r="AA283" s="921"/>
      <c r="AB283" s="921"/>
      <c r="AC283" s="921"/>
      <c r="AD283" s="921"/>
      <c r="AE283" s="921"/>
      <c r="AF283" s="921"/>
      <c r="AG283" s="921"/>
    </row>
    <row r="284" spans="1:33" s="958" customFormat="1" ht="37.5" customHeight="1" x14ac:dyDescent="0.2">
      <c r="A284" s="918"/>
      <c r="B284" s="914" t="s">
        <v>1769</v>
      </c>
      <c r="C284" s="910" t="s">
        <v>1310</v>
      </c>
      <c r="D284" s="910"/>
      <c r="E284" s="914" t="s">
        <v>1934</v>
      </c>
      <c r="F284" s="910"/>
      <c r="G284" s="914"/>
      <c r="H284" s="914"/>
      <c r="I284" s="914"/>
      <c r="J284" s="914"/>
      <c r="K284" s="914"/>
      <c r="L284" s="915">
        <v>6</v>
      </c>
      <c r="M284" s="910">
        <v>2019</v>
      </c>
      <c r="N284" s="910" t="s">
        <v>81</v>
      </c>
      <c r="O284" s="919">
        <v>345782.01711860381</v>
      </c>
      <c r="P284" s="936"/>
      <c r="Q284" s="974">
        <f t="shared" si="4"/>
        <v>57630.336186433968</v>
      </c>
      <c r="R284" s="935"/>
      <c r="S284" s="910"/>
      <c r="T284" s="911"/>
      <c r="U284" s="936"/>
      <c r="V284" s="959"/>
      <c r="W284" s="960"/>
      <c r="X284" s="960"/>
      <c r="Y284" s="984"/>
      <c r="Z284" s="921"/>
      <c r="AA284" s="921"/>
      <c r="AB284" s="921"/>
      <c r="AC284" s="921"/>
      <c r="AD284" s="921"/>
      <c r="AE284" s="921"/>
      <c r="AF284" s="921"/>
      <c r="AG284" s="921"/>
    </row>
    <row r="285" spans="1:33" s="958" customFormat="1" ht="37.5" customHeight="1" x14ac:dyDescent="0.2">
      <c r="A285" s="918"/>
      <c r="B285" s="914" t="s">
        <v>1769</v>
      </c>
      <c r="C285" s="910" t="s">
        <v>1310</v>
      </c>
      <c r="D285" s="910"/>
      <c r="E285" s="914" t="s">
        <v>1935</v>
      </c>
      <c r="F285" s="910"/>
      <c r="G285" s="914"/>
      <c r="H285" s="914"/>
      <c r="I285" s="914"/>
      <c r="J285" s="914"/>
      <c r="K285" s="914"/>
      <c r="L285" s="915">
        <v>6</v>
      </c>
      <c r="M285" s="910">
        <v>2019</v>
      </c>
      <c r="N285" s="910" t="s">
        <v>81</v>
      </c>
      <c r="O285" s="919">
        <v>306957.36958247988</v>
      </c>
      <c r="P285" s="936"/>
      <c r="Q285" s="974">
        <f t="shared" si="4"/>
        <v>51159.561597079977</v>
      </c>
      <c r="R285" s="935"/>
      <c r="S285" s="910"/>
      <c r="T285" s="911"/>
      <c r="U285" s="936"/>
      <c r="V285" s="959"/>
      <c r="W285" s="960"/>
      <c r="X285" s="960"/>
      <c r="Y285" s="984"/>
      <c r="Z285" s="921"/>
      <c r="AA285" s="921"/>
      <c r="AB285" s="921"/>
      <c r="AC285" s="921"/>
      <c r="AD285" s="921"/>
      <c r="AE285" s="921"/>
      <c r="AF285" s="921"/>
      <c r="AG285" s="921"/>
    </row>
    <row r="286" spans="1:33" s="958" customFormat="1" ht="37.5" customHeight="1" x14ac:dyDescent="0.2">
      <c r="A286" s="918"/>
      <c r="B286" s="914" t="s">
        <v>1769</v>
      </c>
      <c r="C286" s="910" t="s">
        <v>1310</v>
      </c>
      <c r="D286" s="910"/>
      <c r="E286" s="914" t="s">
        <v>1936</v>
      </c>
      <c r="F286" s="910"/>
      <c r="G286" s="914"/>
      <c r="H286" s="914"/>
      <c r="I286" s="914"/>
      <c r="J286" s="914"/>
      <c r="K286" s="914"/>
      <c r="L286" s="915">
        <v>6</v>
      </c>
      <c r="M286" s="910">
        <v>2019</v>
      </c>
      <c r="N286" s="910" t="s">
        <v>81</v>
      </c>
      <c r="O286" s="919">
        <v>328796.23382154957</v>
      </c>
      <c r="P286" s="936"/>
      <c r="Q286" s="974">
        <f t="shared" si="4"/>
        <v>54799.372303591597</v>
      </c>
      <c r="R286" s="935"/>
      <c r="S286" s="910"/>
      <c r="T286" s="911"/>
      <c r="U286" s="936"/>
      <c r="V286" s="959"/>
      <c r="W286" s="960"/>
      <c r="X286" s="960"/>
      <c r="Y286" s="984"/>
      <c r="Z286" s="921"/>
      <c r="AA286" s="921"/>
      <c r="AB286" s="921"/>
      <c r="AC286" s="921"/>
      <c r="AD286" s="921"/>
      <c r="AE286" s="921"/>
      <c r="AF286" s="921"/>
      <c r="AG286" s="921"/>
    </row>
    <row r="287" spans="1:33" s="958" customFormat="1" ht="37.5" customHeight="1" x14ac:dyDescent="0.2">
      <c r="A287" s="918"/>
      <c r="B287" s="914" t="s">
        <v>1769</v>
      </c>
      <c r="C287" s="910" t="s">
        <v>1310</v>
      </c>
      <c r="D287" s="910"/>
      <c r="E287" s="914" t="s">
        <v>1937</v>
      </c>
      <c r="F287" s="910"/>
      <c r="G287" s="914"/>
      <c r="H287" s="914"/>
      <c r="I287" s="914"/>
      <c r="J287" s="914"/>
      <c r="K287" s="914"/>
      <c r="L287" s="915">
        <v>6</v>
      </c>
      <c r="M287" s="910">
        <v>2019</v>
      </c>
      <c r="N287" s="910" t="s">
        <v>81</v>
      </c>
      <c r="O287" s="919">
        <v>345782.01711860381</v>
      </c>
      <c r="P287" s="936"/>
      <c r="Q287" s="974">
        <f t="shared" si="4"/>
        <v>57630.336186433968</v>
      </c>
      <c r="R287" s="935"/>
      <c r="S287" s="910"/>
      <c r="T287" s="911"/>
      <c r="U287" s="936"/>
      <c r="V287" s="959"/>
      <c r="W287" s="960"/>
      <c r="X287" s="960"/>
      <c r="Y287" s="984"/>
      <c r="Z287" s="921"/>
      <c r="AA287" s="921"/>
      <c r="AB287" s="921"/>
      <c r="AC287" s="921"/>
      <c r="AD287" s="921"/>
      <c r="AE287" s="921"/>
      <c r="AF287" s="921"/>
      <c r="AG287" s="921"/>
    </row>
    <row r="288" spans="1:33" s="958" customFormat="1" ht="37.5" customHeight="1" x14ac:dyDescent="0.2">
      <c r="A288" s="918"/>
      <c r="B288" s="914" t="s">
        <v>1769</v>
      </c>
      <c r="C288" s="910" t="s">
        <v>1310</v>
      </c>
      <c r="D288" s="910"/>
      <c r="E288" s="914" t="s">
        <v>1938</v>
      </c>
      <c r="F288" s="910"/>
      <c r="G288" s="914"/>
      <c r="H288" s="914"/>
      <c r="I288" s="914"/>
      <c r="J288" s="914"/>
      <c r="K288" s="914"/>
      <c r="L288" s="915">
        <v>6</v>
      </c>
      <c r="M288" s="910">
        <v>2019</v>
      </c>
      <c r="N288" s="910" t="s">
        <v>81</v>
      </c>
      <c r="O288" s="919">
        <v>345782.01711860381</v>
      </c>
      <c r="P288" s="936"/>
      <c r="Q288" s="974">
        <f t="shared" si="4"/>
        <v>57630.336186433968</v>
      </c>
      <c r="R288" s="935"/>
      <c r="S288" s="910"/>
      <c r="T288" s="911"/>
      <c r="U288" s="936"/>
      <c r="V288" s="959"/>
      <c r="W288" s="960"/>
      <c r="X288" s="960"/>
      <c r="Y288" s="984"/>
      <c r="Z288" s="921"/>
      <c r="AA288" s="921"/>
      <c r="AB288" s="921"/>
      <c r="AC288" s="921"/>
      <c r="AD288" s="921"/>
      <c r="AE288" s="921"/>
      <c r="AF288" s="921"/>
      <c r="AG288" s="921"/>
    </row>
    <row r="289" spans="1:33" s="958" customFormat="1" ht="37.5" customHeight="1" x14ac:dyDescent="0.2">
      <c r="A289" s="918"/>
      <c r="B289" s="914" t="s">
        <v>1769</v>
      </c>
      <c r="C289" s="910" t="s">
        <v>1310</v>
      </c>
      <c r="D289" s="910"/>
      <c r="E289" s="914" t="s">
        <v>1939</v>
      </c>
      <c r="F289" s="910"/>
      <c r="G289" s="914"/>
      <c r="H289" s="914"/>
      <c r="I289" s="914"/>
      <c r="J289" s="914"/>
      <c r="K289" s="914"/>
      <c r="L289" s="915">
        <v>6</v>
      </c>
      <c r="M289" s="910">
        <v>2019</v>
      </c>
      <c r="N289" s="910" t="s">
        <v>81</v>
      </c>
      <c r="O289" s="919">
        <v>328796.23382154957</v>
      </c>
      <c r="P289" s="936"/>
      <c r="Q289" s="974">
        <f t="shared" si="4"/>
        <v>54799.372303591597</v>
      </c>
      <c r="R289" s="935"/>
      <c r="S289" s="910"/>
      <c r="T289" s="911"/>
      <c r="U289" s="936"/>
      <c r="V289" s="959"/>
      <c r="W289" s="960"/>
      <c r="X289" s="960"/>
      <c r="Y289" s="984"/>
      <c r="Z289" s="921"/>
      <c r="AA289" s="921"/>
      <c r="AB289" s="921"/>
      <c r="AC289" s="921"/>
      <c r="AD289" s="921"/>
      <c r="AE289" s="921"/>
      <c r="AF289" s="921"/>
      <c r="AG289" s="921"/>
    </row>
    <row r="290" spans="1:33" s="958" customFormat="1" ht="37.5" customHeight="1" x14ac:dyDescent="0.2">
      <c r="A290" s="918"/>
      <c r="B290" s="914" t="s">
        <v>1769</v>
      </c>
      <c r="C290" s="910" t="s">
        <v>1310</v>
      </c>
      <c r="D290" s="910"/>
      <c r="E290" s="914" t="s">
        <v>1940</v>
      </c>
      <c r="F290" s="910"/>
      <c r="G290" s="914"/>
      <c r="H290" s="914"/>
      <c r="I290" s="914"/>
      <c r="J290" s="914"/>
      <c r="K290" s="914"/>
      <c r="L290" s="915">
        <v>6</v>
      </c>
      <c r="M290" s="910">
        <v>2019</v>
      </c>
      <c r="N290" s="910" t="s">
        <v>81</v>
      </c>
      <c r="O290" s="919">
        <v>285725.14046116208</v>
      </c>
      <c r="P290" s="936"/>
      <c r="Q290" s="974">
        <f t="shared" si="4"/>
        <v>47620.856743527016</v>
      </c>
      <c r="R290" s="935"/>
      <c r="S290" s="910"/>
      <c r="T290" s="911"/>
      <c r="U290" s="936"/>
      <c r="V290" s="959"/>
      <c r="W290" s="960"/>
      <c r="X290" s="960"/>
      <c r="Y290" s="984"/>
      <c r="Z290" s="921"/>
      <c r="AA290" s="921"/>
      <c r="AB290" s="921"/>
      <c r="AC290" s="921"/>
      <c r="AD290" s="921"/>
      <c r="AE290" s="921"/>
      <c r="AF290" s="921"/>
      <c r="AG290" s="921"/>
    </row>
    <row r="291" spans="1:33" s="958" customFormat="1" ht="37.5" customHeight="1" x14ac:dyDescent="0.2">
      <c r="A291" s="918"/>
      <c r="B291" s="914" t="s">
        <v>1769</v>
      </c>
      <c r="C291" s="910" t="s">
        <v>1310</v>
      </c>
      <c r="D291" s="910"/>
      <c r="E291" s="914" t="s">
        <v>1941</v>
      </c>
      <c r="F291" s="910"/>
      <c r="G291" s="914"/>
      <c r="H291" s="914"/>
      <c r="I291" s="914"/>
      <c r="J291" s="914"/>
      <c r="K291" s="914"/>
      <c r="L291" s="915">
        <v>6</v>
      </c>
      <c r="M291" s="910">
        <v>2019</v>
      </c>
      <c r="N291" s="910" t="s">
        <v>81</v>
      </c>
      <c r="O291" s="919">
        <v>306957.36958247988</v>
      </c>
      <c r="P291" s="936"/>
      <c r="Q291" s="974">
        <f t="shared" si="4"/>
        <v>51159.561597079977</v>
      </c>
      <c r="R291" s="935"/>
      <c r="S291" s="910"/>
      <c r="T291" s="911"/>
      <c r="U291" s="936"/>
      <c r="V291" s="959"/>
      <c r="W291" s="960"/>
      <c r="X291" s="960"/>
      <c r="Y291" s="984"/>
      <c r="Z291" s="921"/>
      <c r="AA291" s="921"/>
      <c r="AB291" s="921"/>
      <c r="AC291" s="921"/>
      <c r="AD291" s="921"/>
      <c r="AE291" s="921"/>
      <c r="AF291" s="921"/>
      <c r="AG291" s="921"/>
    </row>
    <row r="292" spans="1:33" s="958" customFormat="1" ht="37.5" customHeight="1" x14ac:dyDescent="0.2">
      <c r="A292" s="918"/>
      <c r="B292" s="914" t="s">
        <v>1862</v>
      </c>
      <c r="C292" s="910"/>
      <c r="D292" s="910"/>
      <c r="E292" s="914" t="s">
        <v>1942</v>
      </c>
      <c r="F292" s="910"/>
      <c r="G292" s="914"/>
      <c r="H292" s="914"/>
      <c r="I292" s="914"/>
      <c r="J292" s="914"/>
      <c r="K292" s="914"/>
      <c r="L292" s="915">
        <v>6</v>
      </c>
      <c r="M292" s="910">
        <v>2019</v>
      </c>
      <c r="N292" s="910" t="s">
        <v>81</v>
      </c>
      <c r="O292" s="919">
        <v>236587.69592325523</v>
      </c>
      <c r="P292" s="936"/>
      <c r="Q292" s="974">
        <f t="shared" si="4"/>
        <v>39431.282653875875</v>
      </c>
      <c r="R292" s="935"/>
      <c r="S292" s="910"/>
      <c r="T292" s="911"/>
      <c r="U292" s="936"/>
      <c r="V292" s="959"/>
      <c r="W292" s="960"/>
      <c r="X292" s="960"/>
      <c r="Y292" s="984"/>
      <c r="Z292" s="921"/>
      <c r="AA292" s="921"/>
      <c r="AB292" s="921"/>
      <c r="AC292" s="921"/>
      <c r="AD292" s="921"/>
      <c r="AE292" s="921"/>
      <c r="AF292" s="921"/>
      <c r="AG292" s="921"/>
    </row>
    <row r="293" spans="1:33" s="958" customFormat="1" ht="37.5" customHeight="1" x14ac:dyDescent="0.2">
      <c r="A293" s="918"/>
      <c r="B293" s="914" t="s">
        <v>1862</v>
      </c>
      <c r="C293" s="910"/>
      <c r="D293" s="910"/>
      <c r="E293" s="914" t="s">
        <v>1943</v>
      </c>
      <c r="F293" s="910"/>
      <c r="G293" s="914"/>
      <c r="H293" s="914"/>
      <c r="I293" s="914"/>
      <c r="J293" s="914"/>
      <c r="K293" s="914"/>
      <c r="L293" s="915">
        <v>6</v>
      </c>
      <c r="M293" s="910">
        <v>2019</v>
      </c>
      <c r="N293" s="910" t="s">
        <v>81</v>
      </c>
      <c r="O293" s="919">
        <v>236587.69592325523</v>
      </c>
      <c r="P293" s="936"/>
      <c r="Q293" s="974">
        <f t="shared" si="4"/>
        <v>39431.282653875875</v>
      </c>
      <c r="R293" s="935"/>
      <c r="S293" s="910"/>
      <c r="T293" s="911"/>
      <c r="U293" s="936"/>
      <c r="V293" s="959"/>
      <c r="W293" s="960"/>
      <c r="X293" s="960"/>
      <c r="Y293" s="984"/>
      <c r="Z293" s="921"/>
      <c r="AA293" s="921"/>
      <c r="AB293" s="921"/>
      <c r="AC293" s="921"/>
      <c r="AD293" s="921"/>
      <c r="AE293" s="921"/>
      <c r="AF293" s="921"/>
      <c r="AG293" s="921"/>
    </row>
    <row r="294" spans="1:33" s="958" customFormat="1" ht="37.5" customHeight="1" x14ac:dyDescent="0.2">
      <c r="A294" s="918"/>
      <c r="B294" s="914" t="s">
        <v>1862</v>
      </c>
      <c r="C294" s="910"/>
      <c r="D294" s="910"/>
      <c r="E294" s="914" t="s">
        <v>1944</v>
      </c>
      <c r="F294" s="910"/>
      <c r="G294" s="914"/>
      <c r="H294" s="914"/>
      <c r="I294" s="914"/>
      <c r="J294" s="914"/>
      <c r="K294" s="914"/>
      <c r="L294" s="915">
        <v>6</v>
      </c>
      <c r="M294" s="910">
        <v>2019</v>
      </c>
      <c r="N294" s="910" t="s">
        <v>81</v>
      </c>
      <c r="O294" s="919">
        <v>236587.69592325523</v>
      </c>
      <c r="P294" s="936"/>
      <c r="Q294" s="974">
        <f t="shared" si="4"/>
        <v>39431.282653875875</v>
      </c>
      <c r="R294" s="935"/>
      <c r="S294" s="910"/>
      <c r="T294" s="911"/>
      <c r="U294" s="936"/>
      <c r="V294" s="959"/>
      <c r="W294" s="960"/>
      <c r="X294" s="960"/>
      <c r="Y294" s="984"/>
      <c r="Z294" s="921"/>
      <c r="AA294" s="921"/>
      <c r="AB294" s="921"/>
      <c r="AC294" s="921"/>
      <c r="AD294" s="921"/>
      <c r="AE294" s="921"/>
      <c r="AF294" s="921"/>
      <c r="AG294" s="921"/>
    </row>
    <row r="295" spans="1:33" s="958" customFormat="1" ht="37.5" customHeight="1" x14ac:dyDescent="0.2">
      <c r="A295" s="918"/>
      <c r="B295" s="914" t="s">
        <v>1862</v>
      </c>
      <c r="C295" s="910"/>
      <c r="D295" s="910"/>
      <c r="E295" s="914" t="s">
        <v>1945</v>
      </c>
      <c r="F295" s="910"/>
      <c r="G295" s="914"/>
      <c r="H295" s="914"/>
      <c r="I295" s="914"/>
      <c r="J295" s="914"/>
      <c r="K295" s="914"/>
      <c r="L295" s="915">
        <v>6</v>
      </c>
      <c r="M295" s="910">
        <v>2019</v>
      </c>
      <c r="N295" s="910" t="s">
        <v>81</v>
      </c>
      <c r="O295" s="919">
        <v>236587.69592325523</v>
      </c>
      <c r="P295" s="936"/>
      <c r="Q295" s="974">
        <f t="shared" si="4"/>
        <v>39431.282653875875</v>
      </c>
      <c r="R295" s="935"/>
      <c r="S295" s="910"/>
      <c r="T295" s="911"/>
      <c r="U295" s="936"/>
      <c r="V295" s="959"/>
      <c r="W295" s="960"/>
      <c r="X295" s="960"/>
      <c r="Y295" s="984"/>
      <c r="Z295" s="921"/>
      <c r="AA295" s="921"/>
      <c r="AB295" s="921"/>
      <c r="AC295" s="921"/>
      <c r="AD295" s="921"/>
      <c r="AE295" s="921"/>
      <c r="AF295" s="921"/>
      <c r="AG295" s="921"/>
    </row>
    <row r="296" spans="1:33" s="958" customFormat="1" ht="37.5" customHeight="1" x14ac:dyDescent="0.2">
      <c r="A296" s="918"/>
      <c r="B296" s="914" t="s">
        <v>1862</v>
      </c>
      <c r="C296" s="910"/>
      <c r="D296" s="910"/>
      <c r="E296" s="914" t="s">
        <v>1946</v>
      </c>
      <c r="F296" s="910"/>
      <c r="G296" s="914"/>
      <c r="H296" s="914"/>
      <c r="I296" s="914"/>
      <c r="J296" s="914"/>
      <c r="K296" s="914"/>
      <c r="L296" s="915">
        <v>6</v>
      </c>
      <c r="M296" s="910">
        <v>2019</v>
      </c>
      <c r="N296" s="910" t="s">
        <v>81</v>
      </c>
      <c r="O296" s="919">
        <v>236587.69592325523</v>
      </c>
      <c r="P296" s="936"/>
      <c r="Q296" s="974">
        <f t="shared" si="4"/>
        <v>39431.282653875875</v>
      </c>
      <c r="R296" s="935"/>
      <c r="S296" s="910"/>
      <c r="T296" s="911"/>
      <c r="U296" s="936"/>
      <c r="V296" s="959"/>
      <c r="W296" s="960"/>
      <c r="X296" s="960"/>
      <c r="Y296" s="984"/>
      <c r="Z296" s="921"/>
      <c r="AA296" s="921"/>
      <c r="AB296" s="921"/>
      <c r="AC296" s="921"/>
      <c r="AD296" s="921"/>
      <c r="AE296" s="921"/>
      <c r="AF296" s="921"/>
      <c r="AG296" s="921"/>
    </row>
    <row r="297" spans="1:33" s="958" customFormat="1" ht="37.5" customHeight="1" x14ac:dyDescent="0.2">
      <c r="A297" s="918"/>
      <c r="B297" s="914" t="s">
        <v>1862</v>
      </c>
      <c r="C297" s="910"/>
      <c r="D297" s="910"/>
      <c r="E297" s="914" t="s">
        <v>1947</v>
      </c>
      <c r="F297" s="910"/>
      <c r="G297" s="914"/>
      <c r="H297" s="914"/>
      <c r="I297" s="914"/>
      <c r="J297" s="914"/>
      <c r="K297" s="914"/>
      <c r="L297" s="915">
        <v>6</v>
      </c>
      <c r="M297" s="910">
        <v>2019</v>
      </c>
      <c r="N297" s="910" t="s">
        <v>81</v>
      </c>
      <c r="O297" s="919">
        <v>236587.69592325523</v>
      </c>
      <c r="P297" s="936"/>
      <c r="Q297" s="974">
        <f t="shared" si="4"/>
        <v>39431.282653875875</v>
      </c>
      <c r="R297" s="935"/>
      <c r="S297" s="910"/>
      <c r="T297" s="911"/>
      <c r="U297" s="936"/>
      <c r="V297" s="959"/>
      <c r="W297" s="960"/>
      <c r="X297" s="960"/>
      <c r="Y297" s="984"/>
      <c r="Z297" s="921"/>
      <c r="AA297" s="921"/>
      <c r="AB297" s="921"/>
      <c r="AC297" s="921"/>
      <c r="AD297" s="921"/>
      <c r="AE297" s="921"/>
      <c r="AF297" s="921"/>
      <c r="AG297" s="921"/>
    </row>
    <row r="298" spans="1:33" s="958" customFormat="1" ht="37.5" customHeight="1" x14ac:dyDescent="0.2">
      <c r="A298" s="918"/>
      <c r="B298" s="914" t="s">
        <v>1862</v>
      </c>
      <c r="C298" s="910"/>
      <c r="D298" s="910"/>
      <c r="E298" s="914" t="s">
        <v>1948</v>
      </c>
      <c r="F298" s="910"/>
      <c r="G298" s="914"/>
      <c r="H298" s="914"/>
      <c r="I298" s="914"/>
      <c r="J298" s="914"/>
      <c r="K298" s="914"/>
      <c r="L298" s="915">
        <v>6</v>
      </c>
      <c r="M298" s="910">
        <v>2019</v>
      </c>
      <c r="N298" s="910" t="s">
        <v>81</v>
      </c>
      <c r="O298" s="919">
        <v>236587.69592325523</v>
      </c>
      <c r="P298" s="936"/>
      <c r="Q298" s="974">
        <f t="shared" si="4"/>
        <v>39431.282653875875</v>
      </c>
      <c r="R298" s="935"/>
      <c r="S298" s="910"/>
      <c r="T298" s="911"/>
      <c r="U298" s="936"/>
      <c r="V298" s="959"/>
      <c r="W298" s="960"/>
      <c r="X298" s="960"/>
      <c r="Y298" s="984"/>
      <c r="Z298" s="921"/>
      <c r="AA298" s="921"/>
      <c r="AB298" s="921"/>
      <c r="AC298" s="921"/>
      <c r="AD298" s="921"/>
      <c r="AE298" s="921"/>
      <c r="AF298" s="921"/>
      <c r="AG298" s="921"/>
    </row>
    <row r="299" spans="1:33" s="958" customFormat="1" ht="37.5" customHeight="1" x14ac:dyDescent="0.2">
      <c r="A299" s="918"/>
      <c r="B299" s="914" t="s">
        <v>1862</v>
      </c>
      <c r="C299" s="910"/>
      <c r="D299" s="910"/>
      <c r="E299" s="914" t="s">
        <v>1949</v>
      </c>
      <c r="F299" s="910"/>
      <c r="G299" s="914"/>
      <c r="H299" s="914"/>
      <c r="I299" s="914"/>
      <c r="J299" s="914"/>
      <c r="K299" s="914"/>
      <c r="L299" s="915">
        <v>6</v>
      </c>
      <c r="M299" s="910">
        <v>2019</v>
      </c>
      <c r="N299" s="910" t="s">
        <v>81</v>
      </c>
      <c r="O299" s="919">
        <v>236587.69592325523</v>
      </c>
      <c r="P299" s="936"/>
      <c r="Q299" s="974">
        <f t="shared" si="4"/>
        <v>39431.282653875875</v>
      </c>
      <c r="R299" s="935"/>
      <c r="S299" s="910"/>
      <c r="T299" s="911"/>
      <c r="U299" s="936"/>
      <c r="V299" s="959"/>
      <c r="W299" s="960"/>
      <c r="X299" s="960"/>
      <c r="Y299" s="984"/>
      <c r="Z299" s="921"/>
      <c r="AA299" s="921"/>
      <c r="AB299" s="921"/>
      <c r="AC299" s="921"/>
      <c r="AD299" s="921"/>
      <c r="AE299" s="921"/>
      <c r="AF299" s="921"/>
      <c r="AG299" s="921"/>
    </row>
    <row r="300" spans="1:33" s="958" customFormat="1" ht="37.5" customHeight="1" x14ac:dyDescent="0.2">
      <c r="A300" s="918"/>
      <c r="B300" s="914" t="s">
        <v>1862</v>
      </c>
      <c r="C300" s="910"/>
      <c r="D300" s="910"/>
      <c r="E300" s="914" t="s">
        <v>1950</v>
      </c>
      <c r="F300" s="910"/>
      <c r="G300" s="914"/>
      <c r="H300" s="914"/>
      <c r="I300" s="914"/>
      <c r="J300" s="914"/>
      <c r="K300" s="914"/>
      <c r="L300" s="915">
        <v>6</v>
      </c>
      <c r="M300" s="910">
        <v>2019</v>
      </c>
      <c r="N300" s="910" t="s">
        <v>81</v>
      </c>
      <c r="O300" s="919">
        <v>236587.69592325523</v>
      </c>
      <c r="P300" s="936"/>
      <c r="Q300" s="974">
        <f t="shared" si="4"/>
        <v>39431.282653875875</v>
      </c>
      <c r="R300" s="935"/>
      <c r="S300" s="910"/>
      <c r="T300" s="911"/>
      <c r="U300" s="936"/>
      <c r="V300" s="959"/>
      <c r="W300" s="960"/>
      <c r="X300" s="960"/>
      <c r="Y300" s="984"/>
      <c r="Z300" s="921"/>
      <c r="AA300" s="921"/>
      <c r="AB300" s="921"/>
      <c r="AC300" s="921"/>
      <c r="AD300" s="921"/>
      <c r="AE300" s="921"/>
      <c r="AF300" s="921"/>
      <c r="AG300" s="921"/>
    </row>
    <row r="301" spans="1:33" s="958" customFormat="1" ht="37.5" customHeight="1" x14ac:dyDescent="0.2">
      <c r="A301" s="918"/>
      <c r="B301" s="914" t="s">
        <v>1862</v>
      </c>
      <c r="C301" s="910"/>
      <c r="D301" s="910"/>
      <c r="E301" s="914" t="s">
        <v>1951</v>
      </c>
      <c r="F301" s="910"/>
      <c r="G301" s="914"/>
      <c r="H301" s="914"/>
      <c r="I301" s="914"/>
      <c r="J301" s="914"/>
      <c r="K301" s="914"/>
      <c r="L301" s="915">
        <v>6</v>
      </c>
      <c r="M301" s="910">
        <v>2019</v>
      </c>
      <c r="N301" s="910" t="s">
        <v>81</v>
      </c>
      <c r="O301" s="919">
        <v>236587.69592325523</v>
      </c>
      <c r="P301" s="936"/>
      <c r="Q301" s="974">
        <f t="shared" si="4"/>
        <v>39431.282653875875</v>
      </c>
      <c r="R301" s="935"/>
      <c r="S301" s="910"/>
      <c r="T301" s="911"/>
      <c r="U301" s="936"/>
      <c r="V301" s="959"/>
      <c r="W301" s="960"/>
      <c r="X301" s="960"/>
      <c r="Y301" s="984"/>
      <c r="Z301" s="921"/>
      <c r="AA301" s="921"/>
      <c r="AB301" s="921"/>
      <c r="AC301" s="921"/>
      <c r="AD301" s="921"/>
      <c r="AE301" s="921"/>
      <c r="AF301" s="921"/>
      <c r="AG301" s="921"/>
    </row>
    <row r="302" spans="1:33" s="958" customFormat="1" ht="37.5" customHeight="1" x14ac:dyDescent="0.2">
      <c r="A302" s="918"/>
      <c r="B302" s="914" t="s">
        <v>1862</v>
      </c>
      <c r="C302" s="910"/>
      <c r="D302" s="910"/>
      <c r="E302" s="914" t="s">
        <v>1952</v>
      </c>
      <c r="F302" s="910"/>
      <c r="G302" s="914"/>
      <c r="H302" s="914"/>
      <c r="I302" s="914"/>
      <c r="J302" s="914"/>
      <c r="K302" s="914"/>
      <c r="L302" s="915">
        <v>6</v>
      </c>
      <c r="M302" s="910">
        <v>2019</v>
      </c>
      <c r="N302" s="910" t="s">
        <v>81</v>
      </c>
      <c r="O302" s="919">
        <v>263886.27622209239</v>
      </c>
      <c r="P302" s="936"/>
      <c r="Q302" s="974">
        <f t="shared" si="4"/>
        <v>43981.046037015396</v>
      </c>
      <c r="R302" s="935"/>
      <c r="S302" s="910"/>
      <c r="T302" s="911"/>
      <c r="U302" s="936"/>
      <c r="V302" s="959"/>
      <c r="W302" s="960"/>
      <c r="X302" s="960"/>
      <c r="Y302" s="984"/>
      <c r="Z302" s="921"/>
      <c r="AA302" s="921"/>
      <c r="AB302" s="921"/>
      <c r="AC302" s="921"/>
      <c r="AD302" s="921"/>
      <c r="AE302" s="921"/>
      <c r="AF302" s="921"/>
      <c r="AG302" s="921"/>
    </row>
    <row r="303" spans="1:33" s="958" customFormat="1" ht="37.5" customHeight="1" x14ac:dyDescent="0.2">
      <c r="A303" s="918"/>
      <c r="B303" s="914" t="s">
        <v>1862</v>
      </c>
      <c r="C303" s="910"/>
      <c r="D303" s="910"/>
      <c r="E303" s="914" t="s">
        <v>1953</v>
      </c>
      <c r="F303" s="910"/>
      <c r="G303" s="914"/>
      <c r="H303" s="914"/>
      <c r="I303" s="914"/>
      <c r="J303" s="914"/>
      <c r="K303" s="914"/>
      <c r="L303" s="915">
        <v>6</v>
      </c>
      <c r="M303" s="910">
        <v>2019</v>
      </c>
      <c r="N303" s="910" t="s">
        <v>81</v>
      </c>
      <c r="O303" s="919">
        <v>263886.27622209239</v>
      </c>
      <c r="P303" s="936"/>
      <c r="Q303" s="974">
        <f t="shared" si="4"/>
        <v>43981.046037015396</v>
      </c>
      <c r="R303" s="935"/>
      <c r="S303" s="910"/>
      <c r="T303" s="911"/>
      <c r="U303" s="936"/>
      <c r="V303" s="959"/>
      <c r="W303" s="960"/>
      <c r="X303" s="960"/>
      <c r="Y303" s="984"/>
      <c r="Z303" s="921"/>
      <c r="AA303" s="921"/>
      <c r="AB303" s="921"/>
      <c r="AC303" s="921"/>
      <c r="AD303" s="921"/>
      <c r="AE303" s="921"/>
      <c r="AF303" s="921"/>
      <c r="AG303" s="921"/>
    </row>
    <row r="304" spans="1:33" s="958" customFormat="1" ht="37.5" customHeight="1" x14ac:dyDescent="0.2">
      <c r="A304" s="918"/>
      <c r="B304" s="914" t="s">
        <v>1862</v>
      </c>
      <c r="C304" s="910"/>
      <c r="D304" s="910"/>
      <c r="E304" s="914" t="s">
        <v>1954</v>
      </c>
      <c r="F304" s="910"/>
      <c r="G304" s="914"/>
      <c r="H304" s="914"/>
      <c r="I304" s="914"/>
      <c r="J304" s="914"/>
      <c r="K304" s="914"/>
      <c r="L304" s="915">
        <v>6</v>
      </c>
      <c r="M304" s="910">
        <v>2019</v>
      </c>
      <c r="N304" s="910" t="s">
        <v>81</v>
      </c>
      <c r="O304" s="919">
        <v>263886.27622209239</v>
      </c>
      <c r="P304" s="936"/>
      <c r="Q304" s="974">
        <f t="shared" si="4"/>
        <v>43981.046037015396</v>
      </c>
      <c r="R304" s="935"/>
      <c r="S304" s="910"/>
      <c r="T304" s="911"/>
      <c r="U304" s="936"/>
      <c r="V304" s="959"/>
      <c r="W304" s="960"/>
      <c r="X304" s="960"/>
      <c r="Y304" s="984"/>
      <c r="Z304" s="921"/>
      <c r="AA304" s="921"/>
      <c r="AB304" s="921"/>
      <c r="AC304" s="921"/>
      <c r="AD304" s="921"/>
      <c r="AE304" s="921"/>
      <c r="AF304" s="921"/>
      <c r="AG304" s="921"/>
    </row>
    <row r="305" spans="1:33" s="958" customFormat="1" ht="37.5" customHeight="1" x14ac:dyDescent="0.2">
      <c r="A305" s="918"/>
      <c r="B305" s="914" t="s">
        <v>1862</v>
      </c>
      <c r="C305" s="910"/>
      <c r="D305" s="910"/>
      <c r="E305" s="914" t="s">
        <v>1955</v>
      </c>
      <c r="F305" s="910"/>
      <c r="G305" s="914"/>
      <c r="H305" s="914"/>
      <c r="I305" s="914"/>
      <c r="J305" s="914"/>
      <c r="K305" s="914"/>
      <c r="L305" s="915">
        <v>6</v>
      </c>
      <c r="M305" s="910">
        <v>2019</v>
      </c>
      <c r="N305" s="910" t="s">
        <v>81</v>
      </c>
      <c r="O305" s="919">
        <v>263886.27622209239</v>
      </c>
      <c r="P305" s="936"/>
      <c r="Q305" s="974">
        <f t="shared" si="4"/>
        <v>43981.046037015396</v>
      </c>
      <c r="R305" s="935"/>
      <c r="S305" s="910"/>
      <c r="T305" s="911"/>
      <c r="U305" s="936"/>
      <c r="V305" s="959"/>
      <c r="W305" s="960"/>
      <c r="X305" s="960"/>
      <c r="Y305" s="984"/>
      <c r="Z305" s="921"/>
      <c r="AA305" s="921"/>
      <c r="AB305" s="921"/>
      <c r="AC305" s="921"/>
      <c r="AD305" s="921"/>
      <c r="AE305" s="921"/>
      <c r="AF305" s="921"/>
      <c r="AG305" s="921"/>
    </row>
    <row r="306" spans="1:33" s="958" customFormat="1" ht="37.5" customHeight="1" x14ac:dyDescent="0.2">
      <c r="A306" s="918"/>
      <c r="B306" s="914" t="s">
        <v>1769</v>
      </c>
      <c r="C306" s="910" t="s">
        <v>1310</v>
      </c>
      <c r="D306" s="910"/>
      <c r="E306" s="914" t="s">
        <v>1956</v>
      </c>
      <c r="F306" s="910"/>
      <c r="G306" s="914"/>
      <c r="H306" s="914"/>
      <c r="I306" s="914"/>
      <c r="J306" s="914"/>
      <c r="K306" s="914"/>
      <c r="L306" s="915">
        <v>6</v>
      </c>
      <c r="M306" s="910">
        <v>2019</v>
      </c>
      <c r="N306" s="910" t="s">
        <v>81</v>
      </c>
      <c r="O306" s="919">
        <v>274805.70834162721</v>
      </c>
      <c r="P306" s="936"/>
      <c r="Q306" s="974">
        <f t="shared" si="4"/>
        <v>45800.951390271199</v>
      </c>
      <c r="R306" s="935"/>
      <c r="S306" s="910"/>
      <c r="T306" s="911"/>
      <c r="U306" s="936"/>
      <c r="V306" s="959"/>
      <c r="W306" s="960"/>
      <c r="X306" s="960"/>
      <c r="Y306" s="984"/>
      <c r="Z306" s="921"/>
      <c r="AA306" s="921"/>
      <c r="AB306" s="921"/>
      <c r="AC306" s="921"/>
      <c r="AD306" s="921"/>
      <c r="AE306" s="921"/>
      <c r="AF306" s="921"/>
      <c r="AG306" s="921"/>
    </row>
    <row r="307" spans="1:33" s="958" customFormat="1" ht="37.5" customHeight="1" x14ac:dyDescent="0.2">
      <c r="A307" s="918"/>
      <c r="B307" s="914" t="s">
        <v>1769</v>
      </c>
      <c r="C307" s="910" t="s">
        <v>1310</v>
      </c>
      <c r="D307" s="910"/>
      <c r="E307" s="914" t="s">
        <v>1957</v>
      </c>
      <c r="F307" s="910"/>
      <c r="G307" s="914"/>
      <c r="H307" s="914"/>
      <c r="I307" s="914"/>
      <c r="J307" s="914"/>
      <c r="K307" s="914"/>
      <c r="L307" s="915">
        <v>6</v>
      </c>
      <c r="M307" s="910">
        <v>2019</v>
      </c>
      <c r="N307" s="910" t="s">
        <v>81</v>
      </c>
      <c r="O307" s="919">
        <v>242654.04710077459</v>
      </c>
      <c r="P307" s="936"/>
      <c r="Q307" s="974">
        <f t="shared" si="4"/>
        <v>40442.341183462435</v>
      </c>
      <c r="R307" s="935"/>
      <c r="S307" s="910"/>
      <c r="T307" s="911"/>
      <c r="U307" s="936"/>
      <c r="V307" s="959"/>
      <c r="W307" s="960"/>
      <c r="X307" s="960"/>
      <c r="Y307" s="984"/>
      <c r="Z307" s="921"/>
      <c r="AA307" s="921"/>
      <c r="AB307" s="921"/>
      <c r="AC307" s="921"/>
      <c r="AD307" s="921"/>
      <c r="AE307" s="921"/>
      <c r="AF307" s="921"/>
      <c r="AG307" s="921"/>
    </row>
    <row r="308" spans="1:33" s="958" customFormat="1" ht="37.5" customHeight="1" x14ac:dyDescent="0.2">
      <c r="A308" s="918"/>
      <c r="B308" s="914" t="s">
        <v>1769</v>
      </c>
      <c r="C308" s="910" t="s">
        <v>1310</v>
      </c>
      <c r="D308" s="910"/>
      <c r="E308" s="914" t="s">
        <v>1958</v>
      </c>
      <c r="F308" s="910"/>
      <c r="G308" s="914"/>
      <c r="H308" s="914"/>
      <c r="I308" s="914"/>
      <c r="J308" s="914"/>
      <c r="K308" s="914"/>
      <c r="L308" s="915">
        <v>6</v>
      </c>
      <c r="M308" s="910">
        <v>2019</v>
      </c>
      <c r="N308" s="910" t="s">
        <v>81</v>
      </c>
      <c r="O308" s="919">
        <v>242654.04710077459</v>
      </c>
      <c r="P308" s="936"/>
      <c r="Q308" s="974">
        <f t="shared" si="4"/>
        <v>40442.341183462435</v>
      </c>
      <c r="R308" s="935"/>
      <c r="S308" s="910"/>
      <c r="T308" s="911"/>
      <c r="U308" s="936"/>
      <c r="V308" s="959"/>
      <c r="W308" s="960"/>
      <c r="X308" s="960"/>
      <c r="Y308" s="984"/>
      <c r="Z308" s="921"/>
      <c r="AA308" s="921"/>
      <c r="AB308" s="921"/>
      <c r="AC308" s="921"/>
      <c r="AD308" s="921"/>
      <c r="AE308" s="921"/>
      <c r="AF308" s="921"/>
      <c r="AG308" s="921"/>
    </row>
    <row r="309" spans="1:33" s="958" customFormat="1" ht="37.5" customHeight="1" x14ac:dyDescent="0.2">
      <c r="A309" s="918"/>
      <c r="B309" s="914" t="s">
        <v>1769</v>
      </c>
      <c r="C309" s="910" t="s">
        <v>1310</v>
      </c>
      <c r="D309" s="910"/>
      <c r="E309" s="914" t="s">
        <v>1959</v>
      </c>
      <c r="F309" s="910"/>
      <c r="G309" s="914"/>
      <c r="H309" s="914"/>
      <c r="I309" s="914"/>
      <c r="J309" s="914"/>
      <c r="K309" s="914"/>
      <c r="L309" s="915">
        <v>6</v>
      </c>
      <c r="M309" s="910">
        <v>2019</v>
      </c>
      <c r="N309" s="910" t="s">
        <v>81</v>
      </c>
      <c r="O309" s="919">
        <v>254786.74945581332</v>
      </c>
      <c r="P309" s="936"/>
      <c r="Q309" s="974">
        <f t="shared" si="4"/>
        <v>42464.458242635556</v>
      </c>
      <c r="R309" s="935"/>
      <c r="S309" s="910"/>
      <c r="T309" s="911"/>
      <c r="U309" s="936"/>
      <c r="V309" s="959"/>
      <c r="W309" s="960"/>
      <c r="X309" s="960"/>
      <c r="Y309" s="984"/>
      <c r="Z309" s="921"/>
      <c r="AA309" s="921"/>
      <c r="AB309" s="921"/>
      <c r="AC309" s="921"/>
      <c r="AD309" s="921"/>
      <c r="AE309" s="921"/>
      <c r="AF309" s="921"/>
      <c r="AG309" s="921"/>
    </row>
    <row r="310" spans="1:33" s="958" customFormat="1" ht="37.5" customHeight="1" x14ac:dyDescent="0.2">
      <c r="A310" s="918"/>
      <c r="B310" s="914" t="s">
        <v>1769</v>
      </c>
      <c r="C310" s="910" t="s">
        <v>1310</v>
      </c>
      <c r="D310" s="910"/>
      <c r="E310" s="914" t="s">
        <v>1960</v>
      </c>
      <c r="F310" s="910"/>
      <c r="G310" s="914"/>
      <c r="H310" s="914"/>
      <c r="I310" s="914"/>
      <c r="J310" s="914"/>
      <c r="K310" s="914"/>
      <c r="L310" s="915">
        <v>6</v>
      </c>
      <c r="M310" s="910">
        <v>2019</v>
      </c>
      <c r="N310" s="910" t="s">
        <v>81</v>
      </c>
      <c r="O310" s="919">
        <v>260853.10063333268</v>
      </c>
      <c r="P310" s="936"/>
      <c r="Q310" s="974">
        <f t="shared" si="4"/>
        <v>43475.516772222116</v>
      </c>
      <c r="R310" s="935"/>
      <c r="S310" s="910"/>
      <c r="T310" s="911"/>
      <c r="U310" s="936"/>
      <c r="V310" s="959"/>
      <c r="W310" s="960"/>
      <c r="X310" s="960"/>
      <c r="Y310" s="984"/>
      <c r="Z310" s="921"/>
      <c r="AA310" s="921"/>
      <c r="AB310" s="921"/>
      <c r="AC310" s="921"/>
      <c r="AD310" s="921"/>
      <c r="AE310" s="921"/>
      <c r="AF310" s="921"/>
      <c r="AG310" s="921"/>
    </row>
    <row r="311" spans="1:33" s="958" customFormat="1" ht="37.5" customHeight="1" x14ac:dyDescent="0.2">
      <c r="A311" s="918"/>
      <c r="B311" s="914" t="s">
        <v>1769</v>
      </c>
      <c r="C311" s="910" t="s">
        <v>1310</v>
      </c>
      <c r="D311" s="910"/>
      <c r="E311" s="914" t="s">
        <v>1961</v>
      </c>
      <c r="F311" s="910"/>
      <c r="G311" s="914"/>
      <c r="H311" s="914"/>
      <c r="I311" s="914"/>
      <c r="J311" s="914"/>
      <c r="K311" s="914"/>
      <c r="L311" s="915">
        <v>6</v>
      </c>
      <c r="M311" s="910">
        <v>2019</v>
      </c>
      <c r="N311" s="910" t="s">
        <v>81</v>
      </c>
      <c r="O311" s="919">
        <v>254786.74945581332</v>
      </c>
      <c r="P311" s="936"/>
      <c r="Q311" s="974">
        <f t="shared" si="4"/>
        <v>42464.458242635556</v>
      </c>
      <c r="R311" s="935"/>
      <c r="S311" s="910"/>
      <c r="T311" s="911"/>
      <c r="U311" s="936"/>
      <c r="V311" s="959"/>
      <c r="W311" s="960"/>
      <c r="X311" s="960"/>
      <c r="Y311" s="984"/>
      <c r="Z311" s="921"/>
      <c r="AA311" s="921"/>
      <c r="AB311" s="921"/>
      <c r="AC311" s="921"/>
      <c r="AD311" s="921"/>
      <c r="AE311" s="921"/>
      <c r="AF311" s="921"/>
      <c r="AG311" s="921"/>
    </row>
    <row r="312" spans="1:33" s="958" customFormat="1" ht="37.5" customHeight="1" x14ac:dyDescent="0.2">
      <c r="A312" s="918"/>
      <c r="B312" s="914" t="s">
        <v>1769</v>
      </c>
      <c r="C312" s="910" t="s">
        <v>1310</v>
      </c>
      <c r="D312" s="910"/>
      <c r="E312" s="914" t="s">
        <v>1962</v>
      </c>
      <c r="F312" s="910"/>
      <c r="G312" s="914"/>
      <c r="H312" s="914"/>
      <c r="I312" s="914"/>
      <c r="J312" s="914"/>
      <c r="K312" s="914"/>
      <c r="L312" s="915">
        <v>6</v>
      </c>
      <c r="M312" s="910">
        <v>2019</v>
      </c>
      <c r="N312" s="910" t="s">
        <v>81</v>
      </c>
      <c r="O312" s="919">
        <v>248720.39827829396</v>
      </c>
      <c r="P312" s="936"/>
      <c r="Q312" s="974">
        <f t="shared" si="4"/>
        <v>41453.399713048995</v>
      </c>
      <c r="R312" s="935"/>
      <c r="S312" s="910"/>
      <c r="T312" s="911"/>
      <c r="U312" s="936"/>
      <c r="V312" s="959"/>
      <c r="W312" s="960"/>
      <c r="X312" s="960"/>
      <c r="Y312" s="984"/>
      <c r="Z312" s="921"/>
      <c r="AA312" s="921"/>
      <c r="AB312" s="921"/>
      <c r="AC312" s="921"/>
      <c r="AD312" s="921"/>
      <c r="AE312" s="921"/>
      <c r="AF312" s="921"/>
      <c r="AG312" s="921"/>
    </row>
    <row r="313" spans="1:33" s="958" customFormat="1" ht="37.5" customHeight="1" x14ac:dyDescent="0.2">
      <c r="A313" s="918"/>
      <c r="B313" s="914" t="s">
        <v>1769</v>
      </c>
      <c r="C313" s="910" t="s">
        <v>1310</v>
      </c>
      <c r="D313" s="910"/>
      <c r="E313" s="914" t="s">
        <v>1963</v>
      </c>
      <c r="F313" s="910"/>
      <c r="G313" s="914"/>
      <c r="H313" s="914"/>
      <c r="I313" s="914"/>
      <c r="J313" s="914"/>
      <c r="K313" s="914"/>
      <c r="L313" s="915">
        <v>6</v>
      </c>
      <c r="M313" s="910">
        <v>2019</v>
      </c>
      <c r="N313" s="910" t="s">
        <v>81</v>
      </c>
      <c r="O313" s="919">
        <v>248720.39827829396</v>
      </c>
      <c r="P313" s="936"/>
      <c r="Q313" s="974">
        <f t="shared" si="4"/>
        <v>41453.399713048995</v>
      </c>
      <c r="R313" s="935"/>
      <c r="S313" s="910"/>
      <c r="T313" s="911"/>
      <c r="U313" s="936"/>
      <c r="V313" s="959"/>
      <c r="W313" s="960"/>
      <c r="X313" s="960"/>
      <c r="Y313" s="984"/>
      <c r="Z313" s="921"/>
      <c r="AA313" s="921"/>
      <c r="AB313" s="921"/>
      <c r="AC313" s="921"/>
      <c r="AD313" s="921"/>
      <c r="AE313" s="921"/>
      <c r="AF313" s="921"/>
      <c r="AG313" s="921"/>
    </row>
    <row r="314" spans="1:33" s="958" customFormat="1" ht="37.5" customHeight="1" x14ac:dyDescent="0.2">
      <c r="A314" s="918"/>
      <c r="B314" s="914" t="s">
        <v>1769</v>
      </c>
      <c r="C314" s="910" t="s">
        <v>1310</v>
      </c>
      <c r="D314" s="910"/>
      <c r="E314" s="914" t="s">
        <v>1964</v>
      </c>
      <c r="F314" s="910"/>
      <c r="G314" s="914"/>
      <c r="H314" s="914"/>
      <c r="I314" s="914"/>
      <c r="J314" s="914"/>
      <c r="K314" s="914"/>
      <c r="L314" s="915">
        <v>6</v>
      </c>
      <c r="M314" s="910">
        <v>2019</v>
      </c>
      <c r="N314" s="910" t="s">
        <v>81</v>
      </c>
      <c r="O314" s="919">
        <v>260853.10063333268</v>
      </c>
      <c r="P314" s="936"/>
      <c r="Q314" s="974">
        <f t="shared" si="4"/>
        <v>43475.516772222116</v>
      </c>
      <c r="R314" s="935"/>
      <c r="S314" s="910"/>
      <c r="T314" s="911"/>
      <c r="U314" s="936"/>
      <c r="V314" s="959"/>
      <c r="W314" s="960"/>
      <c r="X314" s="960"/>
      <c r="Y314" s="984"/>
      <c r="Z314" s="921"/>
      <c r="AA314" s="921"/>
      <c r="AB314" s="921"/>
      <c r="AC314" s="921"/>
      <c r="AD314" s="921"/>
      <c r="AE314" s="921"/>
      <c r="AF314" s="921"/>
      <c r="AG314" s="921"/>
    </row>
    <row r="315" spans="1:33" s="958" customFormat="1" ht="37.5" customHeight="1" x14ac:dyDescent="0.2">
      <c r="A315" s="918"/>
      <c r="B315" s="914" t="s">
        <v>1769</v>
      </c>
      <c r="C315" s="910" t="s">
        <v>1310</v>
      </c>
      <c r="D315" s="910"/>
      <c r="E315" s="914" t="s">
        <v>1965</v>
      </c>
      <c r="F315" s="910"/>
      <c r="G315" s="914"/>
      <c r="H315" s="914"/>
      <c r="I315" s="914"/>
      <c r="J315" s="914"/>
      <c r="K315" s="914"/>
      <c r="L315" s="915">
        <v>6</v>
      </c>
      <c r="M315" s="910">
        <v>2019</v>
      </c>
      <c r="N315" s="910" t="s">
        <v>81</v>
      </c>
      <c r="O315" s="919">
        <v>242654.04710077459</v>
      </c>
      <c r="P315" s="936"/>
      <c r="Q315" s="974">
        <f t="shared" si="4"/>
        <v>40442.341183462435</v>
      </c>
      <c r="R315" s="935"/>
      <c r="S315" s="910"/>
      <c r="T315" s="911"/>
      <c r="U315" s="936"/>
      <c r="V315" s="959"/>
      <c r="W315" s="960"/>
      <c r="X315" s="960"/>
      <c r="Y315" s="984"/>
      <c r="Z315" s="921"/>
      <c r="AA315" s="921"/>
      <c r="AB315" s="921"/>
      <c r="AC315" s="921"/>
      <c r="AD315" s="921"/>
      <c r="AE315" s="921"/>
      <c r="AF315" s="921"/>
      <c r="AG315" s="921"/>
    </row>
    <row r="316" spans="1:33" s="958" customFormat="1" ht="37.5" customHeight="1" x14ac:dyDescent="0.2">
      <c r="A316" s="918"/>
      <c r="B316" s="914" t="s">
        <v>1769</v>
      </c>
      <c r="C316" s="910" t="s">
        <v>1310</v>
      </c>
      <c r="D316" s="910"/>
      <c r="E316" s="914" t="s">
        <v>1966</v>
      </c>
      <c r="F316" s="910"/>
      <c r="G316" s="914"/>
      <c r="H316" s="914"/>
      <c r="I316" s="914"/>
      <c r="J316" s="914"/>
      <c r="K316" s="914"/>
      <c r="L316" s="915">
        <v>6</v>
      </c>
      <c r="M316" s="910">
        <v>2019</v>
      </c>
      <c r="N316" s="910" t="s">
        <v>81</v>
      </c>
      <c r="O316" s="919">
        <v>266312.81669310015</v>
      </c>
      <c r="P316" s="936"/>
      <c r="Q316" s="974">
        <f t="shared" si="4"/>
        <v>44385.469448850024</v>
      </c>
      <c r="R316" s="935"/>
      <c r="S316" s="910"/>
      <c r="T316" s="911"/>
      <c r="U316" s="936"/>
      <c r="V316" s="959"/>
      <c r="W316" s="960"/>
      <c r="X316" s="960"/>
      <c r="Y316" s="984"/>
      <c r="Z316" s="921"/>
      <c r="AA316" s="921"/>
      <c r="AB316" s="921"/>
      <c r="AC316" s="921"/>
      <c r="AD316" s="921"/>
      <c r="AE316" s="921"/>
      <c r="AF316" s="921"/>
      <c r="AG316" s="921"/>
    </row>
    <row r="317" spans="1:33" s="958" customFormat="1" ht="37.5" customHeight="1" x14ac:dyDescent="0.2">
      <c r="A317" s="918"/>
      <c r="B317" s="914" t="s">
        <v>1769</v>
      </c>
      <c r="C317" s="910" t="s">
        <v>1310</v>
      </c>
      <c r="D317" s="910"/>
      <c r="E317" s="914" t="s">
        <v>1967</v>
      </c>
      <c r="F317" s="910"/>
      <c r="G317" s="914"/>
      <c r="H317" s="914"/>
      <c r="I317" s="914"/>
      <c r="J317" s="914"/>
      <c r="K317" s="914"/>
      <c r="L317" s="915">
        <v>6</v>
      </c>
      <c r="M317" s="910">
        <v>2019</v>
      </c>
      <c r="N317" s="910" t="s">
        <v>81</v>
      </c>
      <c r="O317" s="919">
        <v>133459.72590542602</v>
      </c>
      <c r="P317" s="936"/>
      <c r="Q317" s="974">
        <f t="shared" si="4"/>
        <v>22243.287650904338</v>
      </c>
      <c r="R317" s="935"/>
      <c r="S317" s="910"/>
      <c r="T317" s="911"/>
      <c r="U317" s="936"/>
      <c r="V317" s="959"/>
      <c r="W317" s="960"/>
      <c r="X317" s="960"/>
      <c r="Y317" s="984"/>
      <c r="Z317" s="921"/>
      <c r="AA317" s="921"/>
      <c r="AB317" s="921"/>
      <c r="AC317" s="921"/>
      <c r="AD317" s="921"/>
      <c r="AE317" s="921"/>
      <c r="AF317" s="921"/>
      <c r="AG317" s="921"/>
    </row>
    <row r="318" spans="1:33" s="958" customFormat="1" ht="37.5" customHeight="1" x14ac:dyDescent="0.2">
      <c r="A318" s="918"/>
      <c r="B318" s="914" t="s">
        <v>1769</v>
      </c>
      <c r="C318" s="910" t="s">
        <v>1310</v>
      </c>
      <c r="D318" s="910"/>
      <c r="E318" s="914" t="s">
        <v>1968</v>
      </c>
      <c r="F318" s="910"/>
      <c r="G318" s="914"/>
      <c r="H318" s="914"/>
      <c r="I318" s="914"/>
      <c r="J318" s="914"/>
      <c r="K318" s="914"/>
      <c r="L318" s="915">
        <v>6</v>
      </c>
      <c r="M318" s="910">
        <v>2019</v>
      </c>
      <c r="N318" s="910" t="s">
        <v>81</v>
      </c>
      <c r="O318" s="919">
        <v>133459.72590542602</v>
      </c>
      <c r="P318" s="936"/>
      <c r="Q318" s="974">
        <f t="shared" si="4"/>
        <v>22243.287650904338</v>
      </c>
      <c r="R318" s="935"/>
      <c r="S318" s="910"/>
      <c r="T318" s="911"/>
      <c r="U318" s="936"/>
      <c r="V318" s="959"/>
      <c r="W318" s="960"/>
      <c r="X318" s="960"/>
      <c r="Y318" s="984"/>
      <c r="Z318" s="921"/>
      <c r="AA318" s="921"/>
      <c r="AB318" s="921"/>
      <c r="AC318" s="921"/>
      <c r="AD318" s="921"/>
      <c r="AE318" s="921"/>
      <c r="AF318" s="921"/>
      <c r="AG318" s="921"/>
    </row>
    <row r="319" spans="1:33" s="958" customFormat="1" ht="37.5" customHeight="1" x14ac:dyDescent="0.2">
      <c r="A319" s="918"/>
      <c r="B319" s="914" t="s">
        <v>1769</v>
      </c>
      <c r="C319" s="910" t="s">
        <v>1310</v>
      </c>
      <c r="D319" s="910"/>
      <c r="E319" s="914" t="s">
        <v>1969</v>
      </c>
      <c r="F319" s="910"/>
      <c r="G319" s="914"/>
      <c r="H319" s="914"/>
      <c r="I319" s="914"/>
      <c r="J319" s="914"/>
      <c r="K319" s="914"/>
      <c r="L319" s="915">
        <v>6</v>
      </c>
      <c r="M319" s="910">
        <v>2019</v>
      </c>
      <c r="N319" s="910" t="s">
        <v>81</v>
      </c>
      <c r="O319" s="919">
        <v>133459.72590542602</v>
      </c>
      <c r="P319" s="936"/>
      <c r="Q319" s="974">
        <f t="shared" si="4"/>
        <v>22243.287650904338</v>
      </c>
      <c r="R319" s="935"/>
      <c r="S319" s="910"/>
      <c r="T319" s="911"/>
      <c r="U319" s="936"/>
      <c r="V319" s="959"/>
      <c r="W319" s="960"/>
      <c r="X319" s="960"/>
      <c r="Y319" s="984"/>
      <c r="Z319" s="921"/>
      <c r="AA319" s="921"/>
      <c r="AB319" s="921"/>
      <c r="AC319" s="921"/>
      <c r="AD319" s="921"/>
      <c r="AE319" s="921"/>
      <c r="AF319" s="921"/>
      <c r="AG319" s="921"/>
    </row>
    <row r="320" spans="1:33" s="958" customFormat="1" ht="37.5" customHeight="1" x14ac:dyDescent="0.2">
      <c r="A320" s="918"/>
      <c r="B320" s="914" t="s">
        <v>1769</v>
      </c>
      <c r="C320" s="910" t="s">
        <v>1310</v>
      </c>
      <c r="D320" s="910"/>
      <c r="E320" s="914" t="s">
        <v>1970</v>
      </c>
      <c r="F320" s="910"/>
      <c r="G320" s="914"/>
      <c r="H320" s="914"/>
      <c r="I320" s="914"/>
      <c r="J320" s="914"/>
      <c r="K320" s="914"/>
      <c r="L320" s="915">
        <v>6</v>
      </c>
      <c r="M320" s="910">
        <v>2019</v>
      </c>
      <c r="N320" s="910" t="s">
        <v>81</v>
      </c>
      <c r="O320" s="919">
        <v>133459.72590542602</v>
      </c>
      <c r="P320" s="936"/>
      <c r="Q320" s="974">
        <f t="shared" si="4"/>
        <v>22243.287650904338</v>
      </c>
      <c r="R320" s="935"/>
      <c r="S320" s="910"/>
      <c r="T320" s="911"/>
      <c r="U320" s="936"/>
      <c r="V320" s="959"/>
      <c r="W320" s="960"/>
      <c r="X320" s="960"/>
      <c r="Y320" s="984"/>
      <c r="Z320" s="921"/>
      <c r="AA320" s="921"/>
      <c r="AB320" s="921"/>
      <c r="AC320" s="921"/>
      <c r="AD320" s="921"/>
      <c r="AE320" s="921"/>
      <c r="AF320" s="921"/>
      <c r="AG320" s="921"/>
    </row>
    <row r="321" spans="1:33" s="958" customFormat="1" ht="37.5" customHeight="1" x14ac:dyDescent="0.2">
      <c r="A321" s="918"/>
      <c r="B321" s="914" t="s">
        <v>1769</v>
      </c>
      <c r="C321" s="910" t="s">
        <v>1310</v>
      </c>
      <c r="D321" s="910"/>
      <c r="E321" s="914" t="s">
        <v>1971</v>
      </c>
      <c r="F321" s="910"/>
      <c r="G321" s="914"/>
      <c r="H321" s="914"/>
      <c r="I321" s="914"/>
      <c r="J321" s="914"/>
      <c r="K321" s="914"/>
      <c r="L321" s="915">
        <v>6</v>
      </c>
      <c r="M321" s="910">
        <v>2019</v>
      </c>
      <c r="N321" s="910" t="s">
        <v>81</v>
      </c>
      <c r="O321" s="919">
        <v>133459.72590542602</v>
      </c>
      <c r="P321" s="936"/>
      <c r="Q321" s="974">
        <f t="shared" si="4"/>
        <v>22243.287650904338</v>
      </c>
      <c r="R321" s="935"/>
      <c r="S321" s="910"/>
      <c r="T321" s="911"/>
      <c r="U321" s="936"/>
      <c r="V321" s="959"/>
      <c r="W321" s="960"/>
      <c r="X321" s="960"/>
      <c r="Y321" s="984"/>
      <c r="Z321" s="921"/>
      <c r="AA321" s="921"/>
      <c r="AB321" s="921"/>
      <c r="AC321" s="921"/>
      <c r="AD321" s="921"/>
      <c r="AE321" s="921"/>
      <c r="AF321" s="921"/>
      <c r="AG321" s="921"/>
    </row>
    <row r="322" spans="1:33" s="958" customFormat="1" ht="37.5" customHeight="1" x14ac:dyDescent="0.2">
      <c r="A322" s="918"/>
      <c r="B322" s="914" t="s">
        <v>1769</v>
      </c>
      <c r="C322" s="910" t="s">
        <v>1310</v>
      </c>
      <c r="D322" s="910"/>
      <c r="E322" s="914" t="s">
        <v>1972</v>
      </c>
      <c r="F322" s="910"/>
      <c r="G322" s="914"/>
      <c r="H322" s="914"/>
      <c r="I322" s="914"/>
      <c r="J322" s="914"/>
      <c r="K322" s="914"/>
      <c r="L322" s="915">
        <v>6</v>
      </c>
      <c r="M322" s="910">
        <v>2019</v>
      </c>
      <c r="N322" s="910" t="s">
        <v>81</v>
      </c>
      <c r="O322" s="919">
        <v>133459.72590542602</v>
      </c>
      <c r="P322" s="936"/>
      <c r="Q322" s="974">
        <f t="shared" si="4"/>
        <v>22243.287650904338</v>
      </c>
      <c r="R322" s="935"/>
      <c r="S322" s="910"/>
      <c r="T322" s="911"/>
      <c r="U322" s="936"/>
      <c r="V322" s="959"/>
      <c r="W322" s="960"/>
      <c r="X322" s="960"/>
      <c r="Y322" s="984"/>
      <c r="Z322" s="921"/>
      <c r="AA322" s="921"/>
      <c r="AB322" s="921"/>
      <c r="AC322" s="921"/>
      <c r="AD322" s="921"/>
      <c r="AE322" s="921"/>
      <c r="AF322" s="921"/>
      <c r="AG322" s="921"/>
    </row>
    <row r="323" spans="1:33" s="958" customFormat="1" ht="37.5" customHeight="1" x14ac:dyDescent="0.2">
      <c r="A323" s="918"/>
      <c r="B323" s="914" t="s">
        <v>1769</v>
      </c>
      <c r="C323" s="910" t="s">
        <v>1310</v>
      </c>
      <c r="D323" s="910"/>
      <c r="E323" s="914" t="s">
        <v>1973</v>
      </c>
      <c r="F323" s="910"/>
      <c r="G323" s="914"/>
      <c r="H323" s="914"/>
      <c r="I323" s="914"/>
      <c r="J323" s="914"/>
      <c r="K323" s="914"/>
      <c r="L323" s="915">
        <v>6</v>
      </c>
      <c r="M323" s="910">
        <v>2019</v>
      </c>
      <c r="N323" s="910" t="s">
        <v>81</v>
      </c>
      <c r="O323" s="919">
        <v>133459.72590542602</v>
      </c>
      <c r="P323" s="936"/>
      <c r="Q323" s="974">
        <f t="shared" si="4"/>
        <v>22243.287650904338</v>
      </c>
      <c r="R323" s="935"/>
      <c r="S323" s="910"/>
      <c r="T323" s="911"/>
      <c r="U323" s="936"/>
      <c r="V323" s="959"/>
      <c r="W323" s="960"/>
      <c r="X323" s="960"/>
      <c r="Y323" s="984"/>
      <c r="Z323" s="921"/>
      <c r="AA323" s="921"/>
      <c r="AB323" s="921"/>
      <c r="AC323" s="921"/>
      <c r="AD323" s="921"/>
      <c r="AE323" s="921"/>
      <c r="AF323" s="921"/>
      <c r="AG323" s="921"/>
    </row>
    <row r="324" spans="1:33" s="958" customFormat="1" ht="37.5" customHeight="1" x14ac:dyDescent="0.2">
      <c r="A324" s="918"/>
      <c r="B324" s="914" t="s">
        <v>1769</v>
      </c>
      <c r="C324" s="910" t="s">
        <v>1310</v>
      </c>
      <c r="D324" s="910"/>
      <c r="E324" s="914" t="s">
        <v>1974</v>
      </c>
      <c r="F324" s="910"/>
      <c r="G324" s="914"/>
      <c r="H324" s="914"/>
      <c r="I324" s="914"/>
      <c r="J324" s="914"/>
      <c r="K324" s="914"/>
      <c r="L324" s="915">
        <v>6</v>
      </c>
      <c r="M324" s="910">
        <v>2019</v>
      </c>
      <c r="N324" s="910" t="s">
        <v>81</v>
      </c>
      <c r="O324" s="919">
        <v>133459.72590542602</v>
      </c>
      <c r="P324" s="936"/>
      <c r="Q324" s="974">
        <f t="shared" si="4"/>
        <v>22243.287650904338</v>
      </c>
      <c r="R324" s="935"/>
      <c r="S324" s="910"/>
      <c r="T324" s="911"/>
      <c r="U324" s="936"/>
      <c r="V324" s="959"/>
      <c r="W324" s="960"/>
      <c r="X324" s="960"/>
      <c r="Y324" s="984"/>
      <c r="Z324" s="921"/>
      <c r="AA324" s="921"/>
      <c r="AB324" s="921"/>
      <c r="AC324" s="921"/>
      <c r="AD324" s="921"/>
      <c r="AE324" s="921"/>
      <c r="AF324" s="921"/>
      <c r="AG324" s="921"/>
    </row>
    <row r="325" spans="1:33" s="958" customFormat="1" ht="37.5" customHeight="1" x14ac:dyDescent="0.2">
      <c r="A325" s="918"/>
      <c r="B325" s="914" t="s">
        <v>1769</v>
      </c>
      <c r="C325" s="910" t="s">
        <v>1310</v>
      </c>
      <c r="D325" s="910"/>
      <c r="E325" s="914" t="s">
        <v>1975</v>
      </c>
      <c r="F325" s="910"/>
      <c r="G325" s="914"/>
      <c r="H325" s="914"/>
      <c r="I325" s="914"/>
      <c r="J325" s="914"/>
      <c r="K325" s="914"/>
      <c r="L325" s="915">
        <v>6</v>
      </c>
      <c r="M325" s="910">
        <v>2019</v>
      </c>
      <c r="N325" s="910" t="s">
        <v>81</v>
      </c>
      <c r="O325" s="919">
        <v>133459.72590542602</v>
      </c>
      <c r="P325" s="936"/>
      <c r="Q325" s="974">
        <f t="shared" si="4"/>
        <v>22243.287650904338</v>
      </c>
      <c r="R325" s="935"/>
      <c r="S325" s="910"/>
      <c r="T325" s="911"/>
      <c r="U325" s="936"/>
      <c r="V325" s="959"/>
      <c r="W325" s="960"/>
      <c r="X325" s="960"/>
      <c r="Y325" s="984"/>
      <c r="Z325" s="921"/>
      <c r="AA325" s="921"/>
      <c r="AB325" s="921"/>
      <c r="AC325" s="921"/>
      <c r="AD325" s="921"/>
      <c r="AE325" s="921"/>
      <c r="AF325" s="921"/>
      <c r="AG325" s="921"/>
    </row>
    <row r="326" spans="1:33" s="958" customFormat="1" ht="37.5" customHeight="1" x14ac:dyDescent="0.2">
      <c r="A326" s="918"/>
      <c r="B326" s="914" t="s">
        <v>1769</v>
      </c>
      <c r="C326" s="910" t="s">
        <v>1310</v>
      </c>
      <c r="D326" s="910"/>
      <c r="E326" s="914" t="s">
        <v>1976</v>
      </c>
      <c r="F326" s="910"/>
      <c r="G326" s="914"/>
      <c r="H326" s="914"/>
      <c r="I326" s="914"/>
      <c r="J326" s="914"/>
      <c r="K326" s="914"/>
      <c r="L326" s="915">
        <v>6</v>
      </c>
      <c r="M326" s="910">
        <v>2019</v>
      </c>
      <c r="N326" s="910" t="s">
        <v>81</v>
      </c>
      <c r="O326" s="919">
        <v>133459.72590542602</v>
      </c>
      <c r="P326" s="936"/>
      <c r="Q326" s="974">
        <f t="shared" si="4"/>
        <v>22243.287650904338</v>
      </c>
      <c r="R326" s="935"/>
      <c r="S326" s="910"/>
      <c r="T326" s="911"/>
      <c r="U326" s="936"/>
      <c r="V326" s="959"/>
      <c r="W326" s="960"/>
      <c r="X326" s="960"/>
      <c r="Y326" s="984"/>
      <c r="Z326" s="921"/>
      <c r="AA326" s="921"/>
      <c r="AB326" s="921"/>
      <c r="AC326" s="921"/>
      <c r="AD326" s="921"/>
      <c r="AE326" s="921"/>
      <c r="AF326" s="921"/>
      <c r="AG326" s="921"/>
    </row>
    <row r="327" spans="1:33" s="958" customFormat="1" ht="37.5" customHeight="1" x14ac:dyDescent="0.2">
      <c r="A327" s="918"/>
      <c r="B327" s="914" t="s">
        <v>1769</v>
      </c>
      <c r="C327" s="910" t="s">
        <v>1310</v>
      </c>
      <c r="D327" s="910"/>
      <c r="E327" s="914" t="s">
        <v>1977</v>
      </c>
      <c r="F327" s="910"/>
      <c r="G327" s="914"/>
      <c r="H327" s="914"/>
      <c r="I327" s="914"/>
      <c r="J327" s="914"/>
      <c r="K327" s="914"/>
      <c r="L327" s="915">
        <v>6</v>
      </c>
      <c r="M327" s="910">
        <v>2019</v>
      </c>
      <c r="N327" s="910" t="s">
        <v>81</v>
      </c>
      <c r="O327" s="919">
        <v>133459.72590542602</v>
      </c>
      <c r="P327" s="936"/>
      <c r="Q327" s="974">
        <f t="shared" si="4"/>
        <v>22243.287650904338</v>
      </c>
      <c r="R327" s="935"/>
      <c r="S327" s="910"/>
      <c r="T327" s="911"/>
      <c r="U327" s="936"/>
      <c r="V327" s="959"/>
      <c r="W327" s="960"/>
      <c r="X327" s="960"/>
      <c r="Y327" s="984"/>
      <c r="Z327" s="921"/>
      <c r="AA327" s="921"/>
      <c r="AB327" s="921"/>
      <c r="AC327" s="921"/>
      <c r="AD327" s="921"/>
      <c r="AE327" s="921"/>
      <c r="AF327" s="921"/>
      <c r="AG327" s="921"/>
    </row>
    <row r="328" spans="1:33" s="958" customFormat="1" ht="37.5" customHeight="1" x14ac:dyDescent="0.2">
      <c r="A328" s="918"/>
      <c r="B328" s="914" t="s">
        <v>1769</v>
      </c>
      <c r="C328" s="910" t="s">
        <v>1310</v>
      </c>
      <c r="D328" s="910"/>
      <c r="E328" s="914" t="s">
        <v>1978</v>
      </c>
      <c r="F328" s="910"/>
      <c r="G328" s="914"/>
      <c r="H328" s="914"/>
      <c r="I328" s="914"/>
      <c r="J328" s="914"/>
      <c r="K328" s="914"/>
      <c r="L328" s="915">
        <v>6</v>
      </c>
      <c r="M328" s="910">
        <v>2019</v>
      </c>
      <c r="N328" s="910" t="s">
        <v>81</v>
      </c>
      <c r="O328" s="919">
        <v>133459.72590542602</v>
      </c>
      <c r="P328" s="936"/>
      <c r="Q328" s="974">
        <f t="shared" si="4"/>
        <v>22243.287650904338</v>
      </c>
      <c r="R328" s="935"/>
      <c r="S328" s="910"/>
      <c r="T328" s="911"/>
      <c r="U328" s="936"/>
      <c r="V328" s="959"/>
      <c r="W328" s="960"/>
      <c r="X328" s="960"/>
      <c r="Y328" s="984"/>
      <c r="Z328" s="921"/>
      <c r="AA328" s="921"/>
      <c r="AB328" s="921"/>
      <c r="AC328" s="921"/>
      <c r="AD328" s="921"/>
      <c r="AE328" s="921"/>
      <c r="AF328" s="921"/>
      <c r="AG328" s="921"/>
    </row>
    <row r="329" spans="1:33" s="958" customFormat="1" ht="37.5" customHeight="1" x14ac:dyDescent="0.2">
      <c r="A329" s="918"/>
      <c r="B329" s="914" t="s">
        <v>1769</v>
      </c>
      <c r="C329" s="910" t="s">
        <v>1310</v>
      </c>
      <c r="D329" s="910"/>
      <c r="E329" s="914" t="s">
        <v>1979</v>
      </c>
      <c r="F329" s="910"/>
      <c r="G329" s="914"/>
      <c r="H329" s="914"/>
      <c r="I329" s="914"/>
      <c r="J329" s="914"/>
      <c r="K329" s="914"/>
      <c r="L329" s="915">
        <v>6</v>
      </c>
      <c r="M329" s="910">
        <v>2019</v>
      </c>
      <c r="N329" s="910" t="s">
        <v>81</v>
      </c>
      <c r="O329" s="919">
        <v>133459.72590542602</v>
      </c>
      <c r="P329" s="936"/>
      <c r="Q329" s="974">
        <f t="shared" si="4"/>
        <v>22243.287650904338</v>
      </c>
      <c r="R329" s="935"/>
      <c r="S329" s="910"/>
      <c r="T329" s="911"/>
      <c r="U329" s="936"/>
      <c r="V329" s="959"/>
      <c r="W329" s="960"/>
      <c r="X329" s="960"/>
      <c r="Y329" s="984"/>
      <c r="Z329" s="921"/>
      <c r="AA329" s="921"/>
      <c r="AB329" s="921"/>
      <c r="AC329" s="921"/>
      <c r="AD329" s="921"/>
      <c r="AE329" s="921"/>
      <c r="AF329" s="921"/>
      <c r="AG329" s="921"/>
    </row>
    <row r="330" spans="1:33" s="958" customFormat="1" ht="37.5" customHeight="1" x14ac:dyDescent="0.2">
      <c r="A330" s="918"/>
      <c r="B330" s="914" t="s">
        <v>1769</v>
      </c>
      <c r="C330" s="910" t="s">
        <v>1310</v>
      </c>
      <c r="D330" s="910"/>
      <c r="E330" s="914" t="s">
        <v>1980</v>
      </c>
      <c r="F330" s="910"/>
      <c r="G330" s="914"/>
      <c r="H330" s="914"/>
      <c r="I330" s="914"/>
      <c r="J330" s="914"/>
      <c r="K330" s="914"/>
      <c r="L330" s="915">
        <v>6</v>
      </c>
      <c r="M330" s="910">
        <v>2019</v>
      </c>
      <c r="N330" s="910" t="s">
        <v>81</v>
      </c>
      <c r="O330" s="919">
        <v>291184.85652092949</v>
      </c>
      <c r="P330" s="936"/>
      <c r="Q330" s="974">
        <f t="shared" si="4"/>
        <v>48530.809420154917</v>
      </c>
      <c r="R330" s="935"/>
      <c r="S330" s="910"/>
      <c r="T330" s="911"/>
      <c r="U330" s="936"/>
      <c r="V330" s="959"/>
      <c r="W330" s="960"/>
      <c r="X330" s="960"/>
      <c r="Y330" s="984"/>
      <c r="Z330" s="921"/>
      <c r="AA330" s="921"/>
      <c r="AB330" s="921"/>
      <c r="AC330" s="921"/>
      <c r="AD330" s="921"/>
      <c r="AE330" s="921"/>
      <c r="AF330" s="921"/>
      <c r="AG330" s="921"/>
    </row>
    <row r="331" spans="1:33" s="958" customFormat="1" ht="37.5" customHeight="1" x14ac:dyDescent="0.2">
      <c r="A331" s="918"/>
      <c r="B331" s="914" t="s">
        <v>1769</v>
      </c>
      <c r="C331" s="910" t="s">
        <v>1310</v>
      </c>
      <c r="D331" s="910"/>
      <c r="E331" s="914" t="s">
        <v>1981</v>
      </c>
      <c r="F331" s="910"/>
      <c r="G331" s="914"/>
      <c r="H331" s="914"/>
      <c r="I331" s="914"/>
      <c r="J331" s="914"/>
      <c r="K331" s="914"/>
      <c r="L331" s="915">
        <v>6</v>
      </c>
      <c r="M331" s="910">
        <v>2019</v>
      </c>
      <c r="N331" s="910" t="s">
        <v>81</v>
      </c>
      <c r="O331" s="919">
        <v>133459.72590542602</v>
      </c>
      <c r="P331" s="936"/>
      <c r="Q331" s="974">
        <f t="shared" si="4"/>
        <v>22243.287650904338</v>
      </c>
      <c r="R331" s="935"/>
      <c r="S331" s="910"/>
      <c r="T331" s="911"/>
      <c r="U331" s="936"/>
      <c r="V331" s="959"/>
      <c r="W331" s="960"/>
      <c r="X331" s="960"/>
      <c r="Y331" s="984"/>
      <c r="Z331" s="921"/>
      <c r="AA331" s="921"/>
      <c r="AB331" s="921"/>
      <c r="AC331" s="921"/>
      <c r="AD331" s="921"/>
      <c r="AE331" s="921"/>
      <c r="AF331" s="921"/>
      <c r="AG331" s="921"/>
    </row>
    <row r="332" spans="1:33" s="958" customFormat="1" ht="37.5" customHeight="1" x14ac:dyDescent="0.2">
      <c r="A332" s="918"/>
      <c r="B332" s="914" t="s">
        <v>1769</v>
      </c>
      <c r="C332" s="910" t="s">
        <v>1310</v>
      </c>
      <c r="D332" s="910"/>
      <c r="E332" s="914" t="s">
        <v>1982</v>
      </c>
      <c r="F332" s="910"/>
      <c r="G332" s="914"/>
      <c r="H332" s="914"/>
      <c r="I332" s="914"/>
      <c r="J332" s="914"/>
      <c r="K332" s="914"/>
      <c r="L332" s="915">
        <v>6</v>
      </c>
      <c r="M332" s="910">
        <v>2019</v>
      </c>
      <c r="N332" s="910" t="s">
        <v>81</v>
      </c>
      <c r="O332" s="919">
        <v>133459.72590542602</v>
      </c>
      <c r="P332" s="936"/>
      <c r="Q332" s="974">
        <f t="shared" si="4"/>
        <v>22243.287650904338</v>
      </c>
      <c r="R332" s="935"/>
      <c r="S332" s="910"/>
      <c r="T332" s="911"/>
      <c r="U332" s="936"/>
      <c r="V332" s="959"/>
      <c r="W332" s="960"/>
      <c r="X332" s="960"/>
      <c r="Y332" s="984"/>
      <c r="Z332" s="921"/>
      <c r="AA332" s="921"/>
      <c r="AB332" s="921"/>
      <c r="AC332" s="921"/>
      <c r="AD332" s="921"/>
      <c r="AE332" s="921"/>
      <c r="AF332" s="921"/>
      <c r="AG332" s="921"/>
    </row>
    <row r="333" spans="1:33" s="958" customFormat="1" ht="37.5" customHeight="1" x14ac:dyDescent="0.2">
      <c r="A333" s="918"/>
      <c r="B333" s="914" t="s">
        <v>1769</v>
      </c>
      <c r="C333" s="910" t="s">
        <v>1310</v>
      </c>
      <c r="D333" s="910"/>
      <c r="E333" s="914" t="s">
        <v>1983</v>
      </c>
      <c r="F333" s="910"/>
      <c r="G333" s="914"/>
      <c r="H333" s="914"/>
      <c r="I333" s="914"/>
      <c r="J333" s="914"/>
      <c r="K333" s="914"/>
      <c r="L333" s="915">
        <v>6</v>
      </c>
      <c r="M333" s="910">
        <v>2019</v>
      </c>
      <c r="N333" s="910" t="s">
        <v>81</v>
      </c>
      <c r="O333" s="919">
        <v>133459.72590542602</v>
      </c>
      <c r="P333" s="936"/>
      <c r="Q333" s="974">
        <f t="shared" si="4"/>
        <v>22243.287650904338</v>
      </c>
      <c r="R333" s="935"/>
      <c r="S333" s="910"/>
      <c r="T333" s="911"/>
      <c r="U333" s="936"/>
      <c r="V333" s="959"/>
      <c r="W333" s="960"/>
      <c r="X333" s="960"/>
      <c r="Y333" s="984"/>
      <c r="Z333" s="921"/>
      <c r="AA333" s="921"/>
      <c r="AB333" s="921"/>
      <c r="AC333" s="921"/>
      <c r="AD333" s="921"/>
      <c r="AE333" s="921"/>
      <c r="AF333" s="921"/>
      <c r="AG333" s="921"/>
    </row>
    <row r="334" spans="1:33" s="958" customFormat="1" ht="37.5" customHeight="1" x14ac:dyDescent="0.2">
      <c r="A334" s="918"/>
      <c r="B334" s="914" t="s">
        <v>1769</v>
      </c>
      <c r="C334" s="910" t="s">
        <v>1310</v>
      </c>
      <c r="D334" s="910"/>
      <c r="E334" s="914" t="s">
        <v>1984</v>
      </c>
      <c r="F334" s="910"/>
      <c r="G334" s="914"/>
      <c r="H334" s="914"/>
      <c r="I334" s="914"/>
      <c r="J334" s="914"/>
      <c r="K334" s="914"/>
      <c r="L334" s="915">
        <v>6</v>
      </c>
      <c r="M334" s="910">
        <v>2019</v>
      </c>
      <c r="N334" s="910" t="s">
        <v>81</v>
      </c>
      <c r="O334" s="919">
        <v>133459.72590542602</v>
      </c>
      <c r="P334" s="936"/>
      <c r="Q334" s="974">
        <f t="shared" ref="Q334:Q397" si="5">O334/L334</f>
        <v>22243.287650904338</v>
      </c>
      <c r="R334" s="935"/>
      <c r="S334" s="910"/>
      <c r="T334" s="911"/>
      <c r="U334" s="936"/>
      <c r="V334" s="959"/>
      <c r="W334" s="960"/>
      <c r="X334" s="960"/>
      <c r="Y334" s="984"/>
      <c r="Z334" s="921"/>
      <c r="AA334" s="921"/>
      <c r="AB334" s="921"/>
      <c r="AC334" s="921"/>
      <c r="AD334" s="921"/>
      <c r="AE334" s="921"/>
      <c r="AF334" s="921"/>
      <c r="AG334" s="921"/>
    </row>
    <row r="335" spans="1:33" s="958" customFormat="1" ht="37.5" customHeight="1" x14ac:dyDescent="0.2">
      <c r="A335" s="918"/>
      <c r="B335" s="914" t="s">
        <v>1769</v>
      </c>
      <c r="C335" s="910" t="s">
        <v>1310</v>
      </c>
      <c r="D335" s="910"/>
      <c r="E335" s="914" t="s">
        <v>1985</v>
      </c>
      <c r="F335" s="910"/>
      <c r="G335" s="914"/>
      <c r="H335" s="914"/>
      <c r="I335" s="914"/>
      <c r="J335" s="914"/>
      <c r="K335" s="914"/>
      <c r="L335" s="915">
        <v>6</v>
      </c>
      <c r="M335" s="910">
        <v>2019</v>
      </c>
      <c r="N335" s="910" t="s">
        <v>81</v>
      </c>
      <c r="O335" s="919">
        <v>133459.72590542602</v>
      </c>
      <c r="P335" s="936"/>
      <c r="Q335" s="974">
        <f t="shared" si="5"/>
        <v>22243.287650904338</v>
      </c>
      <c r="R335" s="935"/>
      <c r="S335" s="910"/>
      <c r="T335" s="911"/>
      <c r="U335" s="936"/>
      <c r="V335" s="959"/>
      <c r="W335" s="960"/>
      <c r="X335" s="960"/>
      <c r="Y335" s="984"/>
      <c r="Z335" s="921"/>
      <c r="AA335" s="921"/>
      <c r="AB335" s="921"/>
      <c r="AC335" s="921"/>
      <c r="AD335" s="921"/>
      <c r="AE335" s="921"/>
      <c r="AF335" s="921"/>
      <c r="AG335" s="921"/>
    </row>
    <row r="336" spans="1:33" s="958" customFormat="1" ht="37.5" customHeight="1" x14ac:dyDescent="0.2">
      <c r="A336" s="918"/>
      <c r="B336" s="914" t="s">
        <v>1769</v>
      </c>
      <c r="C336" s="910" t="s">
        <v>1310</v>
      </c>
      <c r="D336" s="910"/>
      <c r="E336" s="914" t="s">
        <v>1986</v>
      </c>
      <c r="F336" s="910"/>
      <c r="G336" s="914"/>
      <c r="H336" s="914"/>
      <c r="I336" s="914"/>
      <c r="J336" s="914"/>
      <c r="K336" s="914"/>
      <c r="L336" s="915">
        <v>6</v>
      </c>
      <c r="M336" s="910">
        <v>2019</v>
      </c>
      <c r="N336" s="910" t="s">
        <v>81</v>
      </c>
      <c r="O336" s="919">
        <v>133459.72590542602</v>
      </c>
      <c r="P336" s="936"/>
      <c r="Q336" s="974">
        <f t="shared" si="5"/>
        <v>22243.287650904338</v>
      </c>
      <c r="R336" s="935"/>
      <c r="S336" s="910"/>
      <c r="T336" s="911"/>
      <c r="U336" s="936"/>
      <c r="V336" s="959"/>
      <c r="W336" s="960"/>
      <c r="X336" s="960"/>
      <c r="Y336" s="984"/>
      <c r="Z336" s="921"/>
      <c r="AA336" s="921"/>
      <c r="AB336" s="921"/>
      <c r="AC336" s="921"/>
      <c r="AD336" s="921"/>
      <c r="AE336" s="921"/>
      <c r="AF336" s="921"/>
      <c r="AG336" s="921"/>
    </row>
    <row r="337" spans="1:33" s="958" customFormat="1" ht="37.5" customHeight="1" x14ac:dyDescent="0.2">
      <c r="A337" s="918"/>
      <c r="B337" s="914" t="s">
        <v>1769</v>
      </c>
      <c r="C337" s="910" t="s">
        <v>1310</v>
      </c>
      <c r="D337" s="910"/>
      <c r="E337" s="914" t="s">
        <v>1987</v>
      </c>
      <c r="F337" s="910"/>
      <c r="G337" s="914"/>
      <c r="H337" s="914"/>
      <c r="I337" s="914"/>
      <c r="J337" s="914"/>
      <c r="K337" s="914"/>
      <c r="L337" s="915">
        <v>6</v>
      </c>
      <c r="M337" s="910">
        <v>2019</v>
      </c>
      <c r="N337" s="910" t="s">
        <v>81</v>
      </c>
      <c r="O337" s="919">
        <v>133459.72590542602</v>
      </c>
      <c r="P337" s="936"/>
      <c r="Q337" s="974">
        <f t="shared" si="5"/>
        <v>22243.287650904338</v>
      </c>
      <c r="R337" s="935"/>
      <c r="S337" s="910"/>
      <c r="T337" s="911"/>
      <c r="U337" s="936"/>
      <c r="V337" s="959"/>
      <c r="W337" s="960"/>
      <c r="X337" s="960"/>
      <c r="Y337" s="984"/>
      <c r="Z337" s="921"/>
      <c r="AA337" s="921"/>
      <c r="AB337" s="921"/>
      <c r="AC337" s="921"/>
      <c r="AD337" s="921"/>
      <c r="AE337" s="921"/>
      <c r="AF337" s="921"/>
      <c r="AG337" s="921"/>
    </row>
    <row r="338" spans="1:33" s="958" customFormat="1" ht="37.5" customHeight="1" x14ac:dyDescent="0.2">
      <c r="A338" s="918"/>
      <c r="B338" s="914" t="s">
        <v>1769</v>
      </c>
      <c r="C338" s="910" t="s">
        <v>1310</v>
      </c>
      <c r="D338" s="910"/>
      <c r="E338" s="914" t="s">
        <v>1988</v>
      </c>
      <c r="F338" s="910"/>
      <c r="G338" s="914"/>
      <c r="H338" s="914"/>
      <c r="I338" s="914"/>
      <c r="J338" s="914"/>
      <c r="K338" s="914"/>
      <c r="L338" s="915">
        <v>6</v>
      </c>
      <c r="M338" s="910">
        <v>2019</v>
      </c>
      <c r="N338" s="910" t="s">
        <v>81</v>
      </c>
      <c r="O338" s="919">
        <v>133459.72590542602</v>
      </c>
      <c r="P338" s="936"/>
      <c r="Q338" s="974">
        <f t="shared" si="5"/>
        <v>22243.287650904338</v>
      </c>
      <c r="R338" s="935"/>
      <c r="S338" s="910"/>
      <c r="T338" s="911"/>
      <c r="U338" s="936"/>
      <c r="V338" s="959"/>
      <c r="W338" s="960"/>
      <c r="X338" s="960"/>
      <c r="Y338" s="984"/>
      <c r="Z338" s="921"/>
      <c r="AA338" s="921"/>
      <c r="AB338" s="921"/>
      <c r="AC338" s="921"/>
      <c r="AD338" s="921"/>
      <c r="AE338" s="921"/>
      <c r="AF338" s="921"/>
      <c r="AG338" s="921"/>
    </row>
    <row r="339" spans="1:33" s="958" customFormat="1" ht="37.5" customHeight="1" x14ac:dyDescent="0.2">
      <c r="A339" s="918"/>
      <c r="B339" s="914" t="s">
        <v>1769</v>
      </c>
      <c r="C339" s="910" t="s">
        <v>1310</v>
      </c>
      <c r="D339" s="910"/>
      <c r="E339" s="914" t="s">
        <v>1989</v>
      </c>
      <c r="F339" s="910"/>
      <c r="G339" s="914"/>
      <c r="H339" s="914"/>
      <c r="I339" s="914"/>
      <c r="J339" s="914"/>
      <c r="K339" s="914"/>
      <c r="L339" s="915">
        <v>6</v>
      </c>
      <c r="M339" s="910">
        <v>2019</v>
      </c>
      <c r="N339" s="910" t="s">
        <v>81</v>
      </c>
      <c r="O339" s="919">
        <v>133459.72590542602</v>
      </c>
      <c r="P339" s="936"/>
      <c r="Q339" s="974">
        <f t="shared" si="5"/>
        <v>22243.287650904338</v>
      </c>
      <c r="R339" s="935"/>
      <c r="S339" s="910"/>
      <c r="T339" s="911"/>
      <c r="U339" s="936"/>
      <c r="V339" s="959"/>
      <c r="W339" s="960"/>
      <c r="X339" s="960"/>
      <c r="Y339" s="984"/>
      <c r="Z339" s="921"/>
      <c r="AA339" s="921"/>
      <c r="AB339" s="921"/>
      <c r="AC339" s="921"/>
      <c r="AD339" s="921"/>
      <c r="AE339" s="921"/>
      <c r="AF339" s="921"/>
      <c r="AG339" s="921"/>
    </row>
    <row r="340" spans="1:33" s="958" customFormat="1" ht="37.5" customHeight="1" x14ac:dyDescent="0.2">
      <c r="A340" s="918"/>
      <c r="B340" s="914" t="s">
        <v>1769</v>
      </c>
      <c r="C340" s="910" t="s">
        <v>1310</v>
      </c>
      <c r="D340" s="910"/>
      <c r="E340" s="914" t="s">
        <v>1990</v>
      </c>
      <c r="F340" s="910"/>
      <c r="G340" s="914"/>
      <c r="H340" s="914"/>
      <c r="I340" s="914"/>
      <c r="J340" s="914"/>
      <c r="K340" s="914"/>
      <c r="L340" s="915">
        <v>6</v>
      </c>
      <c r="M340" s="910">
        <v>2019</v>
      </c>
      <c r="N340" s="910" t="s">
        <v>81</v>
      </c>
      <c r="O340" s="919">
        <v>133459.72590542602</v>
      </c>
      <c r="P340" s="936"/>
      <c r="Q340" s="974">
        <f t="shared" si="5"/>
        <v>22243.287650904338</v>
      </c>
      <c r="R340" s="935"/>
      <c r="S340" s="910"/>
      <c r="T340" s="911"/>
      <c r="U340" s="936"/>
      <c r="V340" s="959"/>
      <c r="W340" s="960"/>
      <c r="X340" s="960"/>
      <c r="Y340" s="984"/>
      <c r="Z340" s="921"/>
      <c r="AA340" s="921"/>
      <c r="AB340" s="921"/>
      <c r="AC340" s="921"/>
      <c r="AD340" s="921"/>
      <c r="AE340" s="921"/>
      <c r="AF340" s="921"/>
      <c r="AG340" s="921"/>
    </row>
    <row r="341" spans="1:33" s="958" customFormat="1" ht="37.5" customHeight="1" x14ac:dyDescent="0.2">
      <c r="A341" s="918"/>
      <c r="B341" s="914" t="s">
        <v>1769</v>
      </c>
      <c r="C341" s="910" t="s">
        <v>1310</v>
      </c>
      <c r="D341" s="910"/>
      <c r="E341" s="914" t="s">
        <v>1991</v>
      </c>
      <c r="F341" s="910"/>
      <c r="G341" s="914"/>
      <c r="H341" s="914"/>
      <c r="I341" s="914"/>
      <c r="J341" s="914"/>
      <c r="K341" s="914"/>
      <c r="L341" s="915">
        <v>6</v>
      </c>
      <c r="M341" s="910">
        <v>2019</v>
      </c>
      <c r="N341" s="910" t="s">
        <v>81</v>
      </c>
      <c r="O341" s="919">
        <v>291184.85652092949</v>
      </c>
      <c r="P341" s="936"/>
      <c r="Q341" s="974">
        <f t="shared" si="5"/>
        <v>48530.809420154917</v>
      </c>
      <c r="R341" s="935"/>
      <c r="S341" s="910"/>
      <c r="T341" s="911"/>
      <c r="U341" s="936"/>
      <c r="V341" s="959"/>
      <c r="W341" s="960"/>
      <c r="X341" s="960"/>
      <c r="Y341" s="984"/>
      <c r="Z341" s="921"/>
      <c r="AA341" s="921"/>
      <c r="AB341" s="921"/>
      <c r="AC341" s="921"/>
      <c r="AD341" s="921"/>
      <c r="AE341" s="921"/>
      <c r="AF341" s="921"/>
      <c r="AG341" s="921"/>
    </row>
    <row r="342" spans="1:33" s="958" customFormat="1" ht="37.5" customHeight="1" x14ac:dyDescent="0.2">
      <c r="A342" s="918"/>
      <c r="B342" s="914" t="s">
        <v>1769</v>
      </c>
      <c r="C342" s="910" t="s">
        <v>1310</v>
      </c>
      <c r="D342" s="910"/>
      <c r="E342" s="914" t="s">
        <v>1992</v>
      </c>
      <c r="F342" s="910"/>
      <c r="G342" s="914"/>
      <c r="H342" s="914"/>
      <c r="I342" s="914"/>
      <c r="J342" s="914"/>
      <c r="K342" s="914"/>
      <c r="L342" s="915">
        <v>6</v>
      </c>
      <c r="M342" s="910">
        <v>2019</v>
      </c>
      <c r="N342" s="910" t="s">
        <v>81</v>
      </c>
      <c r="O342" s="919">
        <v>354881.54388488282</v>
      </c>
      <c r="P342" s="936"/>
      <c r="Q342" s="974">
        <f t="shared" si="5"/>
        <v>59146.923980813801</v>
      </c>
      <c r="R342" s="935"/>
      <c r="S342" s="910"/>
      <c r="T342" s="911"/>
      <c r="U342" s="936"/>
      <c r="V342" s="959"/>
      <c r="W342" s="960"/>
      <c r="X342" s="960"/>
      <c r="Y342" s="984"/>
      <c r="Z342" s="921"/>
      <c r="AA342" s="921"/>
      <c r="AB342" s="921"/>
      <c r="AC342" s="921"/>
      <c r="AD342" s="921"/>
      <c r="AE342" s="921"/>
      <c r="AF342" s="921"/>
      <c r="AG342" s="921"/>
    </row>
    <row r="343" spans="1:33" s="958" customFormat="1" ht="37.5" customHeight="1" x14ac:dyDescent="0.2">
      <c r="A343" s="918"/>
      <c r="B343" s="914" t="s">
        <v>1769</v>
      </c>
      <c r="C343" s="910" t="s">
        <v>1310</v>
      </c>
      <c r="D343" s="910"/>
      <c r="E343" s="914" t="s">
        <v>1993</v>
      </c>
      <c r="F343" s="910"/>
      <c r="G343" s="914"/>
      <c r="H343" s="914"/>
      <c r="I343" s="914"/>
      <c r="J343" s="914"/>
      <c r="K343" s="914"/>
      <c r="L343" s="915">
        <v>6</v>
      </c>
      <c r="M343" s="910">
        <v>2019</v>
      </c>
      <c r="N343" s="910" t="s">
        <v>81</v>
      </c>
      <c r="O343" s="919">
        <v>133459.72590542602</v>
      </c>
      <c r="P343" s="936"/>
      <c r="Q343" s="974">
        <f t="shared" si="5"/>
        <v>22243.287650904338</v>
      </c>
      <c r="R343" s="935"/>
      <c r="S343" s="910"/>
      <c r="T343" s="911"/>
      <c r="U343" s="936"/>
      <c r="V343" s="959"/>
      <c r="W343" s="960"/>
      <c r="X343" s="960"/>
      <c r="Y343" s="984"/>
      <c r="Z343" s="921"/>
      <c r="AA343" s="921"/>
      <c r="AB343" s="921"/>
      <c r="AC343" s="921"/>
      <c r="AD343" s="921"/>
      <c r="AE343" s="921"/>
      <c r="AF343" s="921"/>
      <c r="AG343" s="921"/>
    </row>
    <row r="344" spans="1:33" s="958" customFormat="1" ht="37.5" customHeight="1" x14ac:dyDescent="0.2">
      <c r="A344" s="918"/>
      <c r="B344" s="914" t="s">
        <v>1769</v>
      </c>
      <c r="C344" s="910" t="s">
        <v>1310</v>
      </c>
      <c r="D344" s="910"/>
      <c r="E344" s="914" t="s">
        <v>1994</v>
      </c>
      <c r="F344" s="910"/>
      <c r="G344" s="914"/>
      <c r="H344" s="914"/>
      <c r="I344" s="914"/>
      <c r="J344" s="914"/>
      <c r="K344" s="914"/>
      <c r="L344" s="915">
        <v>6</v>
      </c>
      <c r="M344" s="910">
        <v>2019</v>
      </c>
      <c r="N344" s="910" t="s">
        <v>81</v>
      </c>
      <c r="O344" s="919">
        <v>133459.72590542602</v>
      </c>
      <c r="P344" s="936"/>
      <c r="Q344" s="974">
        <f t="shared" si="5"/>
        <v>22243.287650904338</v>
      </c>
      <c r="R344" s="935"/>
      <c r="S344" s="910"/>
      <c r="T344" s="911"/>
      <c r="U344" s="936"/>
      <c r="V344" s="959"/>
      <c r="W344" s="960"/>
      <c r="X344" s="960"/>
      <c r="Y344" s="984"/>
      <c r="Z344" s="921"/>
      <c r="AA344" s="921"/>
      <c r="AB344" s="921"/>
      <c r="AC344" s="921"/>
      <c r="AD344" s="921"/>
      <c r="AE344" s="921"/>
      <c r="AF344" s="921"/>
      <c r="AG344" s="921"/>
    </row>
    <row r="345" spans="1:33" s="958" customFormat="1" ht="37.5" customHeight="1" x14ac:dyDescent="0.2">
      <c r="A345" s="918"/>
      <c r="B345" s="914" t="s">
        <v>1769</v>
      </c>
      <c r="C345" s="910" t="s">
        <v>1310</v>
      </c>
      <c r="D345" s="910"/>
      <c r="E345" s="914" t="s">
        <v>1995</v>
      </c>
      <c r="F345" s="910"/>
      <c r="G345" s="914"/>
      <c r="H345" s="914"/>
      <c r="I345" s="914"/>
      <c r="J345" s="914"/>
      <c r="K345" s="914"/>
      <c r="L345" s="915">
        <v>6</v>
      </c>
      <c r="M345" s="910">
        <v>2019</v>
      </c>
      <c r="N345" s="910" t="s">
        <v>81</v>
      </c>
      <c r="O345" s="919">
        <v>133459.72590542602</v>
      </c>
      <c r="P345" s="936"/>
      <c r="Q345" s="974">
        <f t="shared" si="5"/>
        <v>22243.287650904338</v>
      </c>
      <c r="R345" s="935"/>
      <c r="S345" s="910"/>
      <c r="T345" s="911"/>
      <c r="U345" s="936"/>
      <c r="V345" s="959"/>
      <c r="W345" s="960"/>
      <c r="X345" s="960"/>
      <c r="Y345" s="984"/>
      <c r="Z345" s="921"/>
      <c r="AA345" s="921"/>
      <c r="AB345" s="921"/>
      <c r="AC345" s="921"/>
      <c r="AD345" s="921"/>
      <c r="AE345" s="921"/>
      <c r="AF345" s="921"/>
      <c r="AG345" s="921"/>
    </row>
    <row r="346" spans="1:33" s="958" customFormat="1" ht="37.5" customHeight="1" x14ac:dyDescent="0.2">
      <c r="A346" s="918"/>
      <c r="B346" s="914" t="s">
        <v>1769</v>
      </c>
      <c r="C346" s="910" t="s">
        <v>1310</v>
      </c>
      <c r="D346" s="910"/>
      <c r="E346" s="914" t="s">
        <v>1996</v>
      </c>
      <c r="F346" s="910"/>
      <c r="G346" s="914"/>
      <c r="H346" s="914"/>
      <c r="I346" s="914"/>
      <c r="J346" s="914"/>
      <c r="K346" s="914"/>
      <c r="L346" s="915">
        <v>6</v>
      </c>
      <c r="M346" s="910">
        <v>2019</v>
      </c>
      <c r="N346" s="910" t="s">
        <v>81</v>
      </c>
      <c r="O346" s="919">
        <v>133459.72590542602</v>
      </c>
      <c r="P346" s="936"/>
      <c r="Q346" s="974">
        <f t="shared" si="5"/>
        <v>22243.287650904338</v>
      </c>
      <c r="R346" s="935"/>
      <c r="S346" s="910"/>
      <c r="T346" s="911"/>
      <c r="U346" s="936"/>
      <c r="V346" s="959"/>
      <c r="W346" s="960"/>
      <c r="X346" s="960"/>
      <c r="Y346" s="984"/>
      <c r="Z346" s="921"/>
      <c r="AA346" s="921"/>
      <c r="AB346" s="921"/>
      <c r="AC346" s="921"/>
      <c r="AD346" s="921"/>
      <c r="AE346" s="921"/>
      <c r="AF346" s="921"/>
      <c r="AG346" s="921"/>
    </row>
    <row r="347" spans="1:33" s="958" customFormat="1" ht="37.5" customHeight="1" x14ac:dyDescent="0.2">
      <c r="A347" s="918"/>
      <c r="B347" s="914" t="s">
        <v>1769</v>
      </c>
      <c r="C347" s="910" t="s">
        <v>1310</v>
      </c>
      <c r="D347" s="910"/>
      <c r="E347" s="914" t="s">
        <v>1997</v>
      </c>
      <c r="F347" s="910"/>
      <c r="G347" s="914"/>
      <c r="H347" s="914"/>
      <c r="I347" s="914"/>
      <c r="J347" s="914"/>
      <c r="K347" s="914"/>
      <c r="L347" s="915">
        <v>6</v>
      </c>
      <c r="M347" s="910">
        <v>2019</v>
      </c>
      <c r="N347" s="910" t="s">
        <v>81</v>
      </c>
      <c r="O347" s="919">
        <v>400379.17771627806</v>
      </c>
      <c r="P347" s="936"/>
      <c r="Q347" s="974">
        <f t="shared" si="5"/>
        <v>66729.862952713011</v>
      </c>
      <c r="R347" s="935"/>
      <c r="S347" s="910"/>
      <c r="T347" s="911"/>
      <c r="U347" s="936"/>
      <c r="V347" s="959"/>
      <c r="W347" s="960"/>
      <c r="X347" s="960"/>
      <c r="Y347" s="984"/>
      <c r="Z347" s="921"/>
      <c r="AA347" s="921"/>
      <c r="AB347" s="921"/>
      <c r="AC347" s="921"/>
      <c r="AD347" s="921"/>
      <c r="AE347" s="921"/>
      <c r="AF347" s="921"/>
      <c r="AG347" s="921"/>
    </row>
    <row r="348" spans="1:33" s="958" customFormat="1" ht="37.5" customHeight="1" x14ac:dyDescent="0.2">
      <c r="A348" s="918"/>
      <c r="B348" s="914" t="s">
        <v>1769</v>
      </c>
      <c r="C348" s="910" t="s">
        <v>1310</v>
      </c>
      <c r="D348" s="910"/>
      <c r="E348" s="914" t="s">
        <v>1998</v>
      </c>
      <c r="F348" s="910"/>
      <c r="G348" s="914"/>
      <c r="H348" s="914"/>
      <c r="I348" s="914"/>
      <c r="J348" s="914"/>
      <c r="K348" s="914"/>
      <c r="L348" s="915">
        <v>6</v>
      </c>
      <c r="M348" s="910">
        <v>2019</v>
      </c>
      <c r="N348" s="910" t="s">
        <v>81</v>
      </c>
      <c r="O348" s="919">
        <v>242654.04710077459</v>
      </c>
      <c r="P348" s="936"/>
      <c r="Q348" s="974">
        <f t="shared" si="5"/>
        <v>40442.341183462435</v>
      </c>
      <c r="R348" s="935"/>
      <c r="S348" s="910"/>
      <c r="T348" s="911"/>
      <c r="U348" s="936"/>
      <c r="V348" s="959"/>
      <c r="W348" s="960"/>
      <c r="X348" s="960"/>
      <c r="Y348" s="984"/>
      <c r="Z348" s="921"/>
      <c r="AA348" s="921"/>
      <c r="AB348" s="921"/>
      <c r="AC348" s="921"/>
      <c r="AD348" s="921"/>
      <c r="AE348" s="921"/>
      <c r="AF348" s="921"/>
      <c r="AG348" s="921"/>
    </row>
    <row r="349" spans="1:33" s="958" customFormat="1" ht="37.5" customHeight="1" x14ac:dyDescent="0.2">
      <c r="A349" s="918"/>
      <c r="B349" s="914" t="s">
        <v>1769</v>
      </c>
      <c r="C349" s="910" t="s">
        <v>1310</v>
      </c>
      <c r="D349" s="910"/>
      <c r="E349" s="914" t="s">
        <v>1999</v>
      </c>
      <c r="F349" s="910"/>
      <c r="G349" s="914"/>
      <c r="H349" s="914"/>
      <c r="I349" s="914"/>
      <c r="J349" s="914"/>
      <c r="K349" s="914"/>
      <c r="L349" s="915">
        <v>6</v>
      </c>
      <c r="M349" s="910">
        <v>2019</v>
      </c>
      <c r="N349" s="910" t="s">
        <v>81</v>
      </c>
      <c r="O349" s="919">
        <v>242654.04710077459</v>
      </c>
      <c r="P349" s="936"/>
      <c r="Q349" s="974">
        <f t="shared" si="5"/>
        <v>40442.341183462435</v>
      </c>
      <c r="R349" s="935"/>
      <c r="S349" s="910"/>
      <c r="T349" s="911"/>
      <c r="U349" s="936"/>
      <c r="V349" s="959"/>
      <c r="W349" s="960"/>
      <c r="X349" s="960"/>
      <c r="Y349" s="984"/>
      <c r="Z349" s="921"/>
      <c r="AA349" s="921"/>
      <c r="AB349" s="921"/>
      <c r="AC349" s="921"/>
      <c r="AD349" s="921"/>
      <c r="AE349" s="921"/>
      <c r="AF349" s="921"/>
      <c r="AG349" s="921"/>
    </row>
    <row r="350" spans="1:33" s="958" customFormat="1" ht="37.5" customHeight="1" x14ac:dyDescent="0.2">
      <c r="A350" s="918"/>
      <c r="B350" s="914" t="s">
        <v>1769</v>
      </c>
      <c r="C350" s="910" t="s">
        <v>1310</v>
      </c>
      <c r="D350" s="910"/>
      <c r="E350" s="914" t="s">
        <v>2000</v>
      </c>
      <c r="F350" s="910"/>
      <c r="G350" s="914"/>
      <c r="H350" s="914"/>
      <c r="I350" s="914"/>
      <c r="J350" s="914"/>
      <c r="K350" s="914"/>
      <c r="L350" s="915">
        <v>6</v>
      </c>
      <c r="M350" s="910">
        <v>2019</v>
      </c>
      <c r="N350" s="910" t="s">
        <v>81</v>
      </c>
      <c r="O350" s="919">
        <v>242654.04710077459</v>
      </c>
      <c r="P350" s="936"/>
      <c r="Q350" s="974">
        <f t="shared" si="5"/>
        <v>40442.341183462435</v>
      </c>
      <c r="R350" s="935"/>
      <c r="S350" s="910"/>
      <c r="T350" s="911"/>
      <c r="U350" s="936"/>
      <c r="V350" s="959"/>
      <c r="W350" s="960"/>
      <c r="X350" s="960"/>
      <c r="Y350" s="984"/>
      <c r="Z350" s="921"/>
      <c r="AA350" s="921"/>
      <c r="AB350" s="921"/>
      <c r="AC350" s="921"/>
      <c r="AD350" s="921"/>
      <c r="AE350" s="921"/>
      <c r="AF350" s="921"/>
      <c r="AG350" s="921"/>
    </row>
    <row r="351" spans="1:33" s="958" customFormat="1" ht="37.5" customHeight="1" x14ac:dyDescent="0.2">
      <c r="A351" s="918"/>
      <c r="B351" s="914" t="s">
        <v>1769</v>
      </c>
      <c r="C351" s="910" t="s">
        <v>1310</v>
      </c>
      <c r="D351" s="910"/>
      <c r="E351" s="914" t="s">
        <v>2001</v>
      </c>
      <c r="F351" s="910"/>
      <c r="G351" s="914"/>
      <c r="H351" s="914"/>
      <c r="I351" s="914"/>
      <c r="J351" s="914"/>
      <c r="K351" s="914"/>
      <c r="L351" s="915">
        <v>6</v>
      </c>
      <c r="M351" s="910">
        <v>2019</v>
      </c>
      <c r="N351" s="910" t="s">
        <v>81</v>
      </c>
      <c r="O351" s="919">
        <v>242654.04710077459</v>
      </c>
      <c r="P351" s="936"/>
      <c r="Q351" s="974">
        <f t="shared" si="5"/>
        <v>40442.341183462435</v>
      </c>
      <c r="R351" s="935"/>
      <c r="S351" s="910"/>
      <c r="T351" s="911"/>
      <c r="U351" s="936"/>
      <c r="V351" s="959"/>
      <c r="W351" s="960"/>
      <c r="X351" s="960"/>
      <c r="Y351" s="984"/>
      <c r="Z351" s="921"/>
      <c r="AA351" s="921"/>
      <c r="AB351" s="921"/>
      <c r="AC351" s="921"/>
      <c r="AD351" s="921"/>
      <c r="AE351" s="921"/>
      <c r="AF351" s="921"/>
      <c r="AG351" s="921"/>
    </row>
    <row r="352" spans="1:33" s="958" customFormat="1" ht="37.5" customHeight="1" x14ac:dyDescent="0.2">
      <c r="A352" s="918"/>
      <c r="B352" s="914" t="s">
        <v>1769</v>
      </c>
      <c r="C352" s="910" t="s">
        <v>1310</v>
      </c>
      <c r="D352" s="910"/>
      <c r="E352" s="914" t="s">
        <v>2002</v>
      </c>
      <c r="F352" s="910"/>
      <c r="G352" s="914"/>
      <c r="H352" s="914"/>
      <c r="I352" s="914"/>
      <c r="J352" s="914"/>
      <c r="K352" s="914"/>
      <c r="L352" s="915">
        <v>6</v>
      </c>
      <c r="M352" s="910">
        <v>2019</v>
      </c>
      <c r="N352" s="910" t="s">
        <v>81</v>
      </c>
      <c r="O352" s="919">
        <v>224454.99356821651</v>
      </c>
      <c r="P352" s="936"/>
      <c r="Q352" s="974">
        <f t="shared" si="5"/>
        <v>37409.165594702754</v>
      </c>
      <c r="R352" s="935"/>
      <c r="S352" s="910"/>
      <c r="T352" s="911"/>
      <c r="U352" s="936"/>
      <c r="V352" s="959"/>
      <c r="W352" s="960"/>
      <c r="X352" s="960"/>
      <c r="Y352" s="984"/>
      <c r="Z352" s="921"/>
      <c r="AA352" s="921"/>
      <c r="AB352" s="921"/>
      <c r="AC352" s="921"/>
      <c r="AD352" s="921"/>
      <c r="AE352" s="921"/>
      <c r="AF352" s="921"/>
      <c r="AG352" s="921"/>
    </row>
    <row r="353" spans="1:33" s="958" customFormat="1" ht="37.5" customHeight="1" x14ac:dyDescent="0.2">
      <c r="A353" s="918"/>
      <c r="B353" s="914" t="s">
        <v>1769</v>
      </c>
      <c r="C353" s="910" t="s">
        <v>1310</v>
      </c>
      <c r="D353" s="910"/>
      <c r="E353" s="914" t="s">
        <v>2003</v>
      </c>
      <c r="F353" s="910"/>
      <c r="G353" s="914"/>
      <c r="H353" s="914"/>
      <c r="I353" s="914"/>
      <c r="J353" s="914"/>
      <c r="K353" s="914"/>
      <c r="L353" s="915">
        <v>6</v>
      </c>
      <c r="M353" s="910">
        <v>2019</v>
      </c>
      <c r="N353" s="910" t="s">
        <v>81</v>
      </c>
      <c r="O353" s="919">
        <v>315450.261231007</v>
      </c>
      <c r="P353" s="936"/>
      <c r="Q353" s="974">
        <f t="shared" si="5"/>
        <v>52575.043538501166</v>
      </c>
      <c r="R353" s="935"/>
      <c r="S353" s="910"/>
      <c r="T353" s="911"/>
      <c r="U353" s="936"/>
      <c r="V353" s="959"/>
      <c r="W353" s="960"/>
      <c r="X353" s="960"/>
      <c r="Y353" s="984"/>
      <c r="Z353" s="921"/>
      <c r="AA353" s="921"/>
      <c r="AB353" s="921"/>
      <c r="AC353" s="921"/>
      <c r="AD353" s="921"/>
      <c r="AE353" s="921"/>
      <c r="AF353" s="921"/>
      <c r="AG353" s="921"/>
    </row>
    <row r="354" spans="1:33" s="958" customFormat="1" ht="37.5" customHeight="1" x14ac:dyDescent="0.2">
      <c r="A354" s="918"/>
      <c r="B354" s="914" t="s">
        <v>1769</v>
      </c>
      <c r="C354" s="910" t="s">
        <v>1310</v>
      </c>
      <c r="D354" s="910"/>
      <c r="E354" s="914" t="s">
        <v>2004</v>
      </c>
      <c r="F354" s="910"/>
      <c r="G354" s="914"/>
      <c r="H354" s="914"/>
      <c r="I354" s="914"/>
      <c r="J354" s="914"/>
      <c r="K354" s="914"/>
      <c r="L354" s="915">
        <v>6</v>
      </c>
      <c r="M354" s="910">
        <v>2019</v>
      </c>
      <c r="N354" s="910" t="s">
        <v>81</v>
      </c>
      <c r="O354" s="919">
        <v>271772.53275286756</v>
      </c>
      <c r="P354" s="936"/>
      <c r="Q354" s="974">
        <f t="shared" si="5"/>
        <v>45295.422125477926</v>
      </c>
      <c r="R354" s="935"/>
      <c r="S354" s="910"/>
      <c r="T354" s="911"/>
      <c r="U354" s="936"/>
      <c r="V354" s="959"/>
      <c r="W354" s="960"/>
      <c r="X354" s="960"/>
      <c r="Y354" s="984"/>
      <c r="Z354" s="921"/>
      <c r="AA354" s="921"/>
      <c r="AB354" s="921"/>
      <c r="AC354" s="921"/>
      <c r="AD354" s="921"/>
      <c r="AE354" s="921"/>
      <c r="AF354" s="921"/>
      <c r="AG354" s="921"/>
    </row>
    <row r="355" spans="1:33" s="958" customFormat="1" ht="37.5" customHeight="1" x14ac:dyDescent="0.2">
      <c r="A355" s="918"/>
      <c r="B355" s="914" t="s">
        <v>1769</v>
      </c>
      <c r="C355" s="910" t="s">
        <v>1310</v>
      </c>
      <c r="D355" s="910"/>
      <c r="E355" s="914" t="s">
        <v>2005</v>
      </c>
      <c r="F355" s="910"/>
      <c r="G355" s="914"/>
      <c r="H355" s="914"/>
      <c r="I355" s="914"/>
      <c r="J355" s="914"/>
      <c r="K355" s="914"/>
      <c r="L355" s="915">
        <v>6</v>
      </c>
      <c r="M355" s="910">
        <v>2019</v>
      </c>
      <c r="N355" s="910" t="s">
        <v>81</v>
      </c>
      <c r="O355" s="919">
        <v>242654.04710077459</v>
      </c>
      <c r="P355" s="936"/>
      <c r="Q355" s="974">
        <f t="shared" si="5"/>
        <v>40442.341183462435</v>
      </c>
      <c r="R355" s="935"/>
      <c r="S355" s="910"/>
      <c r="T355" s="911"/>
      <c r="U355" s="936"/>
      <c r="V355" s="959"/>
      <c r="W355" s="960"/>
      <c r="X355" s="960"/>
      <c r="Y355" s="984"/>
      <c r="Z355" s="921"/>
      <c r="AA355" s="921"/>
      <c r="AB355" s="921"/>
      <c r="AC355" s="921"/>
      <c r="AD355" s="921"/>
      <c r="AE355" s="921"/>
      <c r="AF355" s="921"/>
      <c r="AG355" s="921"/>
    </row>
    <row r="356" spans="1:33" s="958" customFormat="1" ht="37.5" customHeight="1" x14ac:dyDescent="0.2">
      <c r="A356" s="918"/>
      <c r="B356" s="914" t="s">
        <v>1769</v>
      </c>
      <c r="C356" s="910" t="s">
        <v>1310</v>
      </c>
      <c r="D356" s="910"/>
      <c r="E356" s="914" t="s">
        <v>2006</v>
      </c>
      <c r="F356" s="910"/>
      <c r="G356" s="914"/>
      <c r="H356" s="914"/>
      <c r="I356" s="914"/>
      <c r="J356" s="914"/>
      <c r="K356" s="914"/>
      <c r="L356" s="915">
        <v>6</v>
      </c>
      <c r="M356" s="910">
        <v>2019</v>
      </c>
      <c r="N356" s="910" t="s">
        <v>81</v>
      </c>
      <c r="O356" s="919">
        <v>242654.04710077459</v>
      </c>
      <c r="P356" s="936"/>
      <c r="Q356" s="974">
        <f t="shared" si="5"/>
        <v>40442.341183462435</v>
      </c>
      <c r="R356" s="935"/>
      <c r="S356" s="910"/>
      <c r="T356" s="911"/>
      <c r="U356" s="936"/>
      <c r="V356" s="959"/>
      <c r="W356" s="960"/>
      <c r="X356" s="960"/>
      <c r="Y356" s="984"/>
      <c r="Z356" s="921"/>
      <c r="AA356" s="921"/>
      <c r="AB356" s="921"/>
      <c r="AC356" s="921"/>
      <c r="AD356" s="921"/>
      <c r="AE356" s="921"/>
      <c r="AF356" s="921"/>
      <c r="AG356" s="921"/>
    </row>
    <row r="357" spans="1:33" s="958" customFormat="1" ht="37.5" customHeight="1" x14ac:dyDescent="0.2">
      <c r="A357" s="918"/>
      <c r="B357" s="914" t="s">
        <v>1769</v>
      </c>
      <c r="C357" s="910" t="s">
        <v>1310</v>
      </c>
      <c r="D357" s="910"/>
      <c r="E357" s="914" t="s">
        <v>2007</v>
      </c>
      <c r="F357" s="910"/>
      <c r="G357" s="914"/>
      <c r="H357" s="914"/>
      <c r="I357" s="914"/>
      <c r="J357" s="914"/>
      <c r="K357" s="914"/>
      <c r="L357" s="915">
        <v>6</v>
      </c>
      <c r="M357" s="910">
        <v>2019</v>
      </c>
      <c r="N357" s="910" t="s">
        <v>81</v>
      </c>
      <c r="O357" s="919">
        <v>291184.85652092949</v>
      </c>
      <c r="P357" s="936"/>
      <c r="Q357" s="974">
        <f t="shared" si="5"/>
        <v>48530.809420154917</v>
      </c>
      <c r="R357" s="935"/>
      <c r="S357" s="910"/>
      <c r="T357" s="911"/>
      <c r="U357" s="936"/>
      <c r="V357" s="959"/>
      <c r="W357" s="960"/>
      <c r="X357" s="960"/>
      <c r="Y357" s="984"/>
      <c r="Z357" s="921"/>
      <c r="AA357" s="921"/>
      <c r="AB357" s="921"/>
      <c r="AC357" s="921"/>
      <c r="AD357" s="921"/>
      <c r="AE357" s="921"/>
      <c r="AF357" s="921"/>
      <c r="AG357" s="921"/>
    </row>
    <row r="358" spans="1:33" s="958" customFormat="1" ht="37.5" customHeight="1" x14ac:dyDescent="0.2">
      <c r="A358" s="918"/>
      <c r="B358" s="914" t="s">
        <v>1769</v>
      </c>
      <c r="C358" s="910" t="s">
        <v>1310</v>
      </c>
      <c r="D358" s="910"/>
      <c r="E358" s="914" t="s">
        <v>2008</v>
      </c>
      <c r="F358" s="910"/>
      <c r="G358" s="914"/>
      <c r="H358" s="914"/>
      <c r="I358" s="914"/>
      <c r="J358" s="914"/>
      <c r="K358" s="914"/>
      <c r="L358" s="915">
        <v>6</v>
      </c>
      <c r="M358" s="910">
        <v>2019</v>
      </c>
      <c r="N358" s="910" t="s">
        <v>81</v>
      </c>
      <c r="O358" s="919">
        <v>311810.45052449533</v>
      </c>
      <c r="P358" s="936"/>
      <c r="Q358" s="974">
        <f t="shared" si="5"/>
        <v>51968.40842074922</v>
      </c>
      <c r="R358" s="935"/>
      <c r="S358" s="910"/>
      <c r="T358" s="911"/>
      <c r="U358" s="936"/>
      <c r="V358" s="959"/>
      <c r="W358" s="960"/>
      <c r="X358" s="960"/>
      <c r="Y358" s="984"/>
      <c r="Z358" s="921"/>
      <c r="AA358" s="921"/>
      <c r="AB358" s="921"/>
      <c r="AC358" s="921"/>
      <c r="AD358" s="921"/>
      <c r="AE358" s="921"/>
      <c r="AF358" s="921"/>
      <c r="AG358" s="921"/>
    </row>
    <row r="359" spans="1:33" s="958" customFormat="1" ht="37.5" customHeight="1" x14ac:dyDescent="0.2">
      <c r="A359" s="918"/>
      <c r="B359" s="914" t="s">
        <v>1769</v>
      </c>
      <c r="C359" s="910" t="s">
        <v>1310</v>
      </c>
      <c r="D359" s="910"/>
      <c r="E359" s="914" t="s">
        <v>2009</v>
      </c>
      <c r="F359" s="910"/>
      <c r="G359" s="914"/>
      <c r="H359" s="914"/>
      <c r="I359" s="914"/>
      <c r="J359" s="914"/>
      <c r="K359" s="914"/>
      <c r="L359" s="915">
        <v>6</v>
      </c>
      <c r="M359" s="910">
        <v>2019</v>
      </c>
      <c r="N359" s="910" t="s">
        <v>81</v>
      </c>
      <c r="O359" s="919">
        <v>233554.52033449555</v>
      </c>
      <c r="P359" s="936"/>
      <c r="Q359" s="974">
        <f t="shared" si="5"/>
        <v>38925.753389082594</v>
      </c>
      <c r="R359" s="935"/>
      <c r="S359" s="910"/>
      <c r="T359" s="911"/>
      <c r="U359" s="936"/>
      <c r="V359" s="959"/>
      <c r="W359" s="960"/>
      <c r="X359" s="960"/>
      <c r="Y359" s="984"/>
      <c r="Z359" s="921"/>
      <c r="AA359" s="921"/>
      <c r="AB359" s="921"/>
      <c r="AC359" s="921"/>
      <c r="AD359" s="921"/>
      <c r="AE359" s="921"/>
      <c r="AF359" s="921"/>
      <c r="AG359" s="921"/>
    </row>
    <row r="360" spans="1:33" s="958" customFormat="1" ht="37.5" customHeight="1" x14ac:dyDescent="0.2">
      <c r="A360" s="918"/>
      <c r="B360" s="914" t="s">
        <v>1769</v>
      </c>
      <c r="C360" s="910" t="s">
        <v>1310</v>
      </c>
      <c r="D360" s="910"/>
      <c r="E360" s="914" t="s">
        <v>2010</v>
      </c>
      <c r="F360" s="910"/>
      <c r="G360" s="914"/>
      <c r="H360" s="914"/>
      <c r="I360" s="914"/>
      <c r="J360" s="914"/>
      <c r="K360" s="914"/>
      <c r="L360" s="915">
        <v>6</v>
      </c>
      <c r="M360" s="910">
        <v>2019</v>
      </c>
      <c r="N360" s="910" t="s">
        <v>81</v>
      </c>
      <c r="O360" s="919">
        <v>312417.08564224729</v>
      </c>
      <c r="P360" s="936"/>
      <c r="Q360" s="974">
        <f t="shared" si="5"/>
        <v>52069.514273707879</v>
      </c>
      <c r="R360" s="935"/>
      <c r="S360" s="910"/>
      <c r="T360" s="911"/>
      <c r="U360" s="936"/>
      <c r="V360" s="959"/>
      <c r="W360" s="960"/>
      <c r="X360" s="960"/>
      <c r="Y360" s="984"/>
      <c r="Z360" s="921"/>
      <c r="AA360" s="921"/>
      <c r="AB360" s="921"/>
      <c r="AC360" s="921"/>
      <c r="AD360" s="921"/>
      <c r="AE360" s="921"/>
      <c r="AF360" s="921"/>
      <c r="AG360" s="921"/>
    </row>
    <row r="361" spans="1:33" s="958" customFormat="1" ht="37.5" customHeight="1" x14ac:dyDescent="0.2">
      <c r="A361" s="918"/>
      <c r="B361" s="914" t="s">
        <v>1769</v>
      </c>
      <c r="C361" s="910" t="s">
        <v>1310</v>
      </c>
      <c r="D361" s="910"/>
      <c r="E361" s="914" t="s">
        <v>2011</v>
      </c>
      <c r="F361" s="910"/>
      <c r="G361" s="914"/>
      <c r="H361" s="914"/>
      <c r="I361" s="914"/>
      <c r="J361" s="914"/>
      <c r="K361" s="914"/>
      <c r="L361" s="915">
        <v>6</v>
      </c>
      <c r="M361" s="910">
        <v>2019</v>
      </c>
      <c r="N361" s="910" t="s">
        <v>81</v>
      </c>
      <c r="O361" s="919">
        <v>333649.31476356508</v>
      </c>
      <c r="P361" s="936"/>
      <c r="Q361" s="974">
        <f t="shared" si="5"/>
        <v>55608.219127260847</v>
      </c>
      <c r="R361" s="935"/>
      <c r="S361" s="910"/>
      <c r="T361" s="911"/>
      <c r="U361" s="936"/>
      <c r="V361" s="959"/>
      <c r="W361" s="960"/>
      <c r="X361" s="960"/>
      <c r="Y361" s="984"/>
      <c r="Z361" s="921"/>
      <c r="AA361" s="921"/>
      <c r="AB361" s="921"/>
      <c r="AC361" s="921"/>
      <c r="AD361" s="921"/>
      <c r="AE361" s="921"/>
      <c r="AF361" s="921"/>
      <c r="AG361" s="921"/>
    </row>
    <row r="362" spans="1:33" s="958" customFormat="1" ht="37.5" customHeight="1" x14ac:dyDescent="0.2">
      <c r="A362" s="918"/>
      <c r="B362" s="914" t="s">
        <v>1769</v>
      </c>
      <c r="C362" s="910" t="s">
        <v>1310</v>
      </c>
      <c r="D362" s="910"/>
      <c r="E362" s="914" t="s">
        <v>2012</v>
      </c>
      <c r="F362" s="910"/>
      <c r="G362" s="914"/>
      <c r="H362" s="914"/>
      <c r="I362" s="914"/>
      <c r="J362" s="914"/>
      <c r="K362" s="914"/>
      <c r="L362" s="915">
        <v>6</v>
      </c>
      <c r="M362" s="910">
        <v>2019</v>
      </c>
      <c r="N362" s="910" t="s">
        <v>81</v>
      </c>
      <c r="O362" s="919">
        <v>363374.43553340994</v>
      </c>
      <c r="P362" s="936"/>
      <c r="Q362" s="974">
        <f t="shared" si="5"/>
        <v>60562.40592223499</v>
      </c>
      <c r="R362" s="935"/>
      <c r="S362" s="910"/>
      <c r="T362" s="911"/>
      <c r="U362" s="936"/>
      <c r="V362" s="959"/>
      <c r="W362" s="960"/>
      <c r="X362" s="960"/>
      <c r="Y362" s="984"/>
      <c r="Z362" s="921"/>
      <c r="AA362" s="921"/>
      <c r="AB362" s="921"/>
      <c r="AC362" s="921"/>
      <c r="AD362" s="921"/>
      <c r="AE362" s="921"/>
      <c r="AF362" s="921"/>
      <c r="AG362" s="921"/>
    </row>
    <row r="363" spans="1:33" s="958" customFormat="1" ht="37.5" customHeight="1" x14ac:dyDescent="0.2">
      <c r="A363" s="918"/>
      <c r="B363" s="914" t="s">
        <v>1769</v>
      </c>
      <c r="C363" s="910" t="s">
        <v>1310</v>
      </c>
      <c r="D363" s="910"/>
      <c r="E363" s="914" t="s">
        <v>2013</v>
      </c>
      <c r="F363" s="910"/>
      <c r="G363" s="914"/>
      <c r="H363" s="914"/>
      <c r="I363" s="914"/>
      <c r="J363" s="914"/>
      <c r="K363" s="914"/>
      <c r="L363" s="915">
        <v>6</v>
      </c>
      <c r="M363" s="910">
        <v>2019</v>
      </c>
      <c r="N363" s="910" t="s">
        <v>81</v>
      </c>
      <c r="O363" s="919">
        <v>311810.45052449533</v>
      </c>
      <c r="P363" s="936"/>
      <c r="Q363" s="974">
        <f t="shared" si="5"/>
        <v>51968.40842074922</v>
      </c>
      <c r="R363" s="935"/>
      <c r="S363" s="910"/>
      <c r="T363" s="911"/>
      <c r="U363" s="936"/>
      <c r="V363" s="959"/>
      <c r="W363" s="960"/>
      <c r="X363" s="960"/>
      <c r="Y363" s="984"/>
      <c r="Z363" s="921"/>
      <c r="AA363" s="921"/>
      <c r="AB363" s="921"/>
      <c r="AC363" s="921"/>
      <c r="AD363" s="921"/>
      <c r="AE363" s="921"/>
      <c r="AF363" s="921"/>
      <c r="AG363" s="921"/>
    </row>
    <row r="364" spans="1:33" s="958" customFormat="1" ht="37.5" customHeight="1" x14ac:dyDescent="0.2">
      <c r="A364" s="918"/>
      <c r="B364" s="914" t="s">
        <v>1769</v>
      </c>
      <c r="C364" s="910" t="s">
        <v>1310</v>
      </c>
      <c r="D364" s="910"/>
      <c r="E364" s="914" t="s">
        <v>2014</v>
      </c>
      <c r="F364" s="910"/>
      <c r="G364" s="914"/>
      <c r="H364" s="914"/>
      <c r="I364" s="914"/>
      <c r="J364" s="914"/>
      <c r="K364" s="914"/>
      <c r="L364" s="915">
        <v>6</v>
      </c>
      <c r="M364" s="910">
        <v>2019</v>
      </c>
      <c r="N364" s="910" t="s">
        <v>81</v>
      </c>
      <c r="O364" s="919">
        <v>259639.83039782883</v>
      </c>
      <c r="P364" s="936"/>
      <c r="Q364" s="974">
        <f t="shared" si="5"/>
        <v>43273.305066304805</v>
      </c>
      <c r="R364" s="935"/>
      <c r="S364" s="910"/>
      <c r="T364" s="911"/>
      <c r="U364" s="936"/>
      <c r="V364" s="959"/>
      <c r="W364" s="960"/>
      <c r="X364" s="960"/>
      <c r="Y364" s="984"/>
      <c r="Z364" s="921"/>
      <c r="AA364" s="921"/>
      <c r="AB364" s="921"/>
      <c r="AC364" s="921"/>
      <c r="AD364" s="921"/>
      <c r="AE364" s="921"/>
      <c r="AF364" s="921"/>
      <c r="AG364" s="921"/>
    </row>
    <row r="365" spans="1:33" s="958" customFormat="1" ht="37.5" customHeight="1" x14ac:dyDescent="0.2">
      <c r="A365" s="918"/>
      <c r="B365" s="914" t="s">
        <v>1769</v>
      </c>
      <c r="C365" s="910" t="s">
        <v>1310</v>
      </c>
      <c r="D365" s="910"/>
      <c r="E365" s="914" t="s">
        <v>2015</v>
      </c>
      <c r="F365" s="910"/>
      <c r="G365" s="914"/>
      <c r="H365" s="914"/>
      <c r="I365" s="914"/>
      <c r="J365" s="914"/>
      <c r="K365" s="914"/>
      <c r="L365" s="915">
        <v>6</v>
      </c>
      <c r="M365" s="910">
        <v>2019</v>
      </c>
      <c r="N365" s="910" t="s">
        <v>81</v>
      </c>
      <c r="O365" s="919">
        <v>285725.14046116208</v>
      </c>
      <c r="P365" s="936"/>
      <c r="Q365" s="974">
        <f t="shared" si="5"/>
        <v>47620.856743527016</v>
      </c>
      <c r="R365" s="935"/>
      <c r="S365" s="910"/>
      <c r="T365" s="911"/>
      <c r="U365" s="936"/>
      <c r="V365" s="959"/>
      <c r="W365" s="960"/>
      <c r="X365" s="960"/>
      <c r="Y365" s="984"/>
      <c r="Z365" s="921"/>
      <c r="AA365" s="921"/>
      <c r="AB365" s="921"/>
      <c r="AC365" s="921"/>
      <c r="AD365" s="921"/>
      <c r="AE365" s="921"/>
      <c r="AF365" s="921"/>
      <c r="AG365" s="921"/>
    </row>
    <row r="366" spans="1:33" s="958" customFormat="1" ht="37.5" customHeight="1" x14ac:dyDescent="0.2">
      <c r="A366" s="918"/>
      <c r="B366" s="914" t="s">
        <v>1769</v>
      </c>
      <c r="C366" s="910" t="s">
        <v>1310</v>
      </c>
      <c r="D366" s="910"/>
      <c r="E366" s="914" t="s">
        <v>2016</v>
      </c>
      <c r="F366" s="910"/>
      <c r="G366" s="914"/>
      <c r="H366" s="914"/>
      <c r="I366" s="914"/>
      <c r="J366" s="914"/>
      <c r="K366" s="914"/>
      <c r="L366" s="915">
        <v>6</v>
      </c>
      <c r="M366" s="910">
        <v>2019</v>
      </c>
      <c r="N366" s="910" t="s">
        <v>81</v>
      </c>
      <c r="O366" s="919">
        <v>233554.52033449555</v>
      </c>
      <c r="P366" s="936"/>
      <c r="Q366" s="974">
        <f t="shared" si="5"/>
        <v>38925.753389082594</v>
      </c>
      <c r="R366" s="935"/>
      <c r="S366" s="910"/>
      <c r="T366" s="911"/>
      <c r="U366" s="936"/>
      <c r="V366" s="959"/>
      <c r="W366" s="960"/>
      <c r="X366" s="960"/>
      <c r="Y366" s="984"/>
      <c r="Z366" s="921"/>
      <c r="AA366" s="921"/>
      <c r="AB366" s="921"/>
      <c r="AC366" s="921"/>
      <c r="AD366" s="921"/>
      <c r="AE366" s="921"/>
      <c r="AF366" s="921"/>
      <c r="AG366" s="921"/>
    </row>
    <row r="367" spans="1:33" s="958" customFormat="1" ht="37.5" customHeight="1" x14ac:dyDescent="0.2">
      <c r="A367" s="918"/>
      <c r="B367" s="914" t="s">
        <v>1769</v>
      </c>
      <c r="C367" s="910" t="s">
        <v>1310</v>
      </c>
      <c r="D367" s="910"/>
      <c r="E367" s="914" t="s">
        <v>2017</v>
      </c>
      <c r="F367" s="910"/>
      <c r="G367" s="914"/>
      <c r="H367" s="914"/>
      <c r="I367" s="914"/>
      <c r="J367" s="914"/>
      <c r="K367" s="914"/>
      <c r="L367" s="915">
        <v>6</v>
      </c>
      <c r="M367" s="910">
        <v>2019</v>
      </c>
      <c r="N367" s="910" t="s">
        <v>81</v>
      </c>
      <c r="O367" s="919">
        <v>233554.52033449555</v>
      </c>
      <c r="P367" s="936"/>
      <c r="Q367" s="974">
        <f t="shared" si="5"/>
        <v>38925.753389082594</v>
      </c>
      <c r="R367" s="935"/>
      <c r="S367" s="910"/>
      <c r="T367" s="911"/>
      <c r="U367" s="936"/>
      <c r="V367" s="959"/>
      <c r="W367" s="960"/>
      <c r="X367" s="960"/>
      <c r="Y367" s="984"/>
      <c r="Z367" s="921"/>
      <c r="AA367" s="921"/>
      <c r="AB367" s="921"/>
      <c r="AC367" s="921"/>
      <c r="AD367" s="921"/>
      <c r="AE367" s="921"/>
      <c r="AF367" s="921"/>
      <c r="AG367" s="921"/>
    </row>
    <row r="368" spans="1:33" s="958" customFormat="1" ht="37.5" customHeight="1" x14ac:dyDescent="0.2">
      <c r="A368" s="918"/>
      <c r="B368" s="914" t="s">
        <v>1769</v>
      </c>
      <c r="C368" s="910" t="s">
        <v>1310</v>
      </c>
      <c r="D368" s="910"/>
      <c r="E368" s="914" t="s">
        <v>2018</v>
      </c>
      <c r="F368" s="910"/>
      <c r="G368" s="914"/>
      <c r="H368" s="914"/>
      <c r="I368" s="914"/>
      <c r="J368" s="914"/>
      <c r="K368" s="914"/>
      <c r="L368" s="915">
        <v>6</v>
      </c>
      <c r="M368" s="910">
        <v>2019</v>
      </c>
      <c r="N368" s="910" t="s">
        <v>81</v>
      </c>
      <c r="O368" s="919">
        <v>242654.04710077459</v>
      </c>
      <c r="P368" s="936"/>
      <c r="Q368" s="974">
        <f t="shared" si="5"/>
        <v>40442.341183462435</v>
      </c>
      <c r="R368" s="935"/>
      <c r="S368" s="910"/>
      <c r="T368" s="911"/>
      <c r="U368" s="936"/>
      <c r="V368" s="959"/>
      <c r="W368" s="960"/>
      <c r="X368" s="960"/>
      <c r="Y368" s="984"/>
      <c r="Z368" s="921"/>
      <c r="AA368" s="921"/>
      <c r="AB368" s="921"/>
      <c r="AC368" s="921"/>
      <c r="AD368" s="921"/>
      <c r="AE368" s="921"/>
      <c r="AF368" s="921"/>
      <c r="AG368" s="921"/>
    </row>
    <row r="369" spans="1:33" s="958" customFormat="1" ht="37.5" customHeight="1" x14ac:dyDescent="0.2">
      <c r="A369" s="918"/>
      <c r="B369" s="914" t="s">
        <v>1769</v>
      </c>
      <c r="C369" s="910" t="s">
        <v>1310</v>
      </c>
      <c r="D369" s="910"/>
      <c r="E369" s="914" t="s">
        <v>2019</v>
      </c>
      <c r="F369" s="910"/>
      <c r="G369" s="914"/>
      <c r="H369" s="914"/>
      <c r="I369" s="914"/>
      <c r="J369" s="914"/>
      <c r="K369" s="914"/>
      <c r="L369" s="915">
        <v>6</v>
      </c>
      <c r="M369" s="910">
        <v>2019</v>
      </c>
      <c r="N369" s="910" t="s">
        <v>81</v>
      </c>
      <c r="O369" s="919">
        <v>242654.04710077459</v>
      </c>
      <c r="P369" s="936"/>
      <c r="Q369" s="974">
        <f t="shared" si="5"/>
        <v>40442.341183462435</v>
      </c>
      <c r="R369" s="935"/>
      <c r="S369" s="910"/>
      <c r="T369" s="911"/>
      <c r="U369" s="936"/>
      <c r="V369" s="959"/>
      <c r="W369" s="960"/>
      <c r="X369" s="960"/>
      <c r="Y369" s="984"/>
      <c r="Z369" s="921"/>
      <c r="AA369" s="921"/>
      <c r="AB369" s="921"/>
      <c r="AC369" s="921"/>
      <c r="AD369" s="921"/>
      <c r="AE369" s="921"/>
      <c r="AF369" s="921"/>
      <c r="AG369" s="921"/>
    </row>
    <row r="370" spans="1:33" s="958" customFormat="1" ht="37.5" customHeight="1" x14ac:dyDescent="0.2">
      <c r="A370" s="918"/>
      <c r="B370" s="914" t="s">
        <v>1769</v>
      </c>
      <c r="C370" s="910" t="s">
        <v>1310</v>
      </c>
      <c r="D370" s="910"/>
      <c r="E370" s="914" t="s">
        <v>2020</v>
      </c>
      <c r="F370" s="910"/>
      <c r="G370" s="914"/>
      <c r="H370" s="914"/>
      <c r="I370" s="914"/>
      <c r="J370" s="914"/>
      <c r="K370" s="914"/>
      <c r="L370" s="915">
        <v>6</v>
      </c>
      <c r="M370" s="910">
        <v>2019</v>
      </c>
      <c r="N370" s="910" t="s">
        <v>81</v>
      </c>
      <c r="O370" s="919">
        <v>242654.04710077459</v>
      </c>
      <c r="P370" s="936"/>
      <c r="Q370" s="974">
        <f t="shared" si="5"/>
        <v>40442.341183462435</v>
      </c>
      <c r="R370" s="935"/>
      <c r="S370" s="910"/>
      <c r="T370" s="911"/>
      <c r="U370" s="936"/>
      <c r="V370" s="959"/>
      <c r="W370" s="960"/>
      <c r="X370" s="960"/>
      <c r="Y370" s="984"/>
      <c r="Z370" s="921"/>
      <c r="AA370" s="921"/>
      <c r="AB370" s="921"/>
      <c r="AC370" s="921"/>
      <c r="AD370" s="921"/>
      <c r="AE370" s="921"/>
      <c r="AF370" s="921"/>
      <c r="AG370" s="921"/>
    </row>
    <row r="371" spans="1:33" s="958" customFormat="1" ht="37.5" customHeight="1" x14ac:dyDescent="0.2">
      <c r="A371" s="918"/>
      <c r="B371" s="914" t="s">
        <v>1769</v>
      </c>
      <c r="C371" s="910" t="s">
        <v>1310</v>
      </c>
      <c r="D371" s="910"/>
      <c r="E371" s="914" t="s">
        <v>2021</v>
      </c>
      <c r="F371" s="910"/>
      <c r="G371" s="914"/>
      <c r="H371" s="914"/>
      <c r="I371" s="914"/>
      <c r="J371" s="914"/>
      <c r="K371" s="914"/>
      <c r="L371" s="915">
        <v>6</v>
      </c>
      <c r="M371" s="910">
        <v>2019</v>
      </c>
      <c r="N371" s="910" t="s">
        <v>81</v>
      </c>
      <c r="O371" s="919">
        <v>242654.04710077459</v>
      </c>
      <c r="P371" s="936"/>
      <c r="Q371" s="974">
        <f t="shared" si="5"/>
        <v>40442.341183462435</v>
      </c>
      <c r="R371" s="935"/>
      <c r="S371" s="910"/>
      <c r="T371" s="911"/>
      <c r="U371" s="936"/>
      <c r="V371" s="959"/>
      <c r="W371" s="960"/>
      <c r="X371" s="960"/>
      <c r="Y371" s="984"/>
      <c r="Z371" s="921"/>
      <c r="AA371" s="921"/>
      <c r="AB371" s="921"/>
      <c r="AC371" s="921"/>
      <c r="AD371" s="921"/>
      <c r="AE371" s="921"/>
      <c r="AF371" s="921"/>
      <c r="AG371" s="921"/>
    </row>
    <row r="372" spans="1:33" s="958" customFormat="1" ht="37.5" customHeight="1" x14ac:dyDescent="0.2">
      <c r="A372" s="918"/>
      <c r="B372" s="914" t="s">
        <v>1769</v>
      </c>
      <c r="C372" s="910" t="s">
        <v>1310</v>
      </c>
      <c r="D372" s="910"/>
      <c r="E372" s="914" t="s">
        <v>2022</v>
      </c>
      <c r="F372" s="910"/>
      <c r="G372" s="914"/>
      <c r="H372" s="914"/>
      <c r="I372" s="914"/>
      <c r="J372" s="914"/>
      <c r="K372" s="914"/>
      <c r="L372" s="915">
        <v>6</v>
      </c>
      <c r="M372" s="910">
        <v>2019</v>
      </c>
      <c r="N372" s="910" t="s">
        <v>81</v>
      </c>
      <c r="O372" s="919">
        <v>242654.04710077459</v>
      </c>
      <c r="P372" s="936"/>
      <c r="Q372" s="974">
        <f t="shared" si="5"/>
        <v>40442.341183462435</v>
      </c>
      <c r="R372" s="935"/>
      <c r="S372" s="910"/>
      <c r="T372" s="911"/>
      <c r="U372" s="936"/>
      <c r="V372" s="959"/>
      <c r="W372" s="960"/>
      <c r="X372" s="960"/>
      <c r="Y372" s="984"/>
      <c r="Z372" s="921"/>
      <c r="AA372" s="921"/>
      <c r="AB372" s="921"/>
      <c r="AC372" s="921"/>
      <c r="AD372" s="921"/>
      <c r="AE372" s="921"/>
      <c r="AF372" s="921"/>
      <c r="AG372" s="921"/>
    </row>
    <row r="373" spans="1:33" s="958" customFormat="1" ht="37.5" customHeight="1" x14ac:dyDescent="0.2">
      <c r="A373" s="918"/>
      <c r="B373" s="914" t="s">
        <v>1769</v>
      </c>
      <c r="C373" s="910" t="s">
        <v>1310</v>
      </c>
      <c r="D373" s="910"/>
      <c r="E373" s="914" t="s">
        <v>2023</v>
      </c>
      <c r="F373" s="910"/>
      <c r="G373" s="914"/>
      <c r="H373" s="914"/>
      <c r="I373" s="914"/>
      <c r="J373" s="914"/>
      <c r="K373" s="914"/>
      <c r="L373" s="915">
        <v>6</v>
      </c>
      <c r="M373" s="910">
        <v>2019</v>
      </c>
      <c r="N373" s="910" t="s">
        <v>81</v>
      </c>
      <c r="O373" s="919">
        <v>242654.04710077459</v>
      </c>
      <c r="P373" s="936"/>
      <c r="Q373" s="974">
        <f t="shared" si="5"/>
        <v>40442.341183462435</v>
      </c>
      <c r="R373" s="935"/>
      <c r="S373" s="910"/>
      <c r="T373" s="911"/>
      <c r="U373" s="936"/>
      <c r="V373" s="959"/>
      <c r="W373" s="960"/>
      <c r="X373" s="960"/>
      <c r="Y373" s="984"/>
      <c r="Z373" s="921"/>
      <c r="AA373" s="921"/>
      <c r="AB373" s="921"/>
      <c r="AC373" s="921"/>
      <c r="AD373" s="921"/>
      <c r="AE373" s="921"/>
      <c r="AF373" s="921"/>
      <c r="AG373" s="921"/>
    </row>
    <row r="374" spans="1:33" s="958" customFormat="1" ht="37.5" customHeight="1" x14ac:dyDescent="0.2">
      <c r="A374" s="918"/>
      <c r="B374" s="914" t="s">
        <v>1769</v>
      </c>
      <c r="C374" s="910" t="s">
        <v>1310</v>
      </c>
      <c r="D374" s="910"/>
      <c r="E374" s="914" t="s">
        <v>2024</v>
      </c>
      <c r="F374" s="910"/>
      <c r="G374" s="914"/>
      <c r="H374" s="914"/>
      <c r="I374" s="914"/>
      <c r="J374" s="914"/>
      <c r="K374" s="914"/>
      <c r="L374" s="915">
        <v>6</v>
      </c>
      <c r="M374" s="910">
        <v>2019</v>
      </c>
      <c r="N374" s="910" t="s">
        <v>81</v>
      </c>
      <c r="O374" s="919">
        <v>220208.54774395295</v>
      </c>
      <c r="P374" s="936"/>
      <c r="Q374" s="974">
        <f t="shared" si="5"/>
        <v>36701.424623992156</v>
      </c>
      <c r="R374" s="935"/>
      <c r="S374" s="910"/>
      <c r="T374" s="911"/>
      <c r="U374" s="936"/>
      <c r="V374" s="959"/>
      <c r="W374" s="960"/>
      <c r="X374" s="960"/>
      <c r="Y374" s="984"/>
      <c r="Z374" s="921"/>
      <c r="AA374" s="921"/>
      <c r="AB374" s="921"/>
      <c r="AC374" s="921"/>
      <c r="AD374" s="921"/>
      <c r="AE374" s="921"/>
      <c r="AF374" s="921"/>
      <c r="AG374" s="921"/>
    </row>
    <row r="375" spans="1:33" s="958" customFormat="1" ht="37.5" customHeight="1" x14ac:dyDescent="0.2">
      <c r="A375" s="918"/>
      <c r="B375" s="914" t="s">
        <v>1769</v>
      </c>
      <c r="C375" s="910" t="s">
        <v>1310</v>
      </c>
      <c r="D375" s="910"/>
      <c r="E375" s="914" t="s">
        <v>2025</v>
      </c>
      <c r="F375" s="910"/>
      <c r="G375" s="914"/>
      <c r="H375" s="914"/>
      <c r="I375" s="914"/>
      <c r="J375" s="914"/>
      <c r="K375" s="914"/>
      <c r="L375" s="915">
        <v>6</v>
      </c>
      <c r="M375" s="910">
        <v>2019</v>
      </c>
      <c r="N375" s="910" t="s">
        <v>81</v>
      </c>
      <c r="O375" s="919">
        <v>220208.54774395295</v>
      </c>
      <c r="P375" s="936"/>
      <c r="Q375" s="974">
        <f t="shared" si="5"/>
        <v>36701.424623992156</v>
      </c>
      <c r="R375" s="935"/>
      <c r="S375" s="910"/>
      <c r="T375" s="911"/>
      <c r="U375" s="936"/>
      <c r="V375" s="959"/>
      <c r="W375" s="960"/>
      <c r="X375" s="960"/>
      <c r="Y375" s="984"/>
      <c r="Z375" s="921"/>
      <c r="AA375" s="921"/>
      <c r="AB375" s="921"/>
      <c r="AC375" s="921"/>
      <c r="AD375" s="921"/>
      <c r="AE375" s="921"/>
      <c r="AF375" s="921"/>
      <c r="AG375" s="921"/>
    </row>
    <row r="376" spans="1:33" s="958" customFormat="1" ht="37.5" customHeight="1" x14ac:dyDescent="0.2">
      <c r="A376" s="918"/>
      <c r="B376" s="914" t="s">
        <v>1769</v>
      </c>
      <c r="C376" s="910" t="s">
        <v>1310</v>
      </c>
      <c r="D376" s="910"/>
      <c r="E376" s="914" t="s">
        <v>2026</v>
      </c>
      <c r="F376" s="910"/>
      <c r="G376" s="914"/>
      <c r="H376" s="914"/>
      <c r="I376" s="914"/>
      <c r="J376" s="914"/>
      <c r="K376" s="914"/>
      <c r="L376" s="915">
        <v>6</v>
      </c>
      <c r="M376" s="910">
        <v>2019</v>
      </c>
      <c r="N376" s="910" t="s">
        <v>81</v>
      </c>
      <c r="O376" s="919">
        <v>242654.04710077459</v>
      </c>
      <c r="P376" s="936"/>
      <c r="Q376" s="974">
        <f t="shared" si="5"/>
        <v>40442.341183462435</v>
      </c>
      <c r="R376" s="935"/>
      <c r="S376" s="910"/>
      <c r="T376" s="911"/>
      <c r="U376" s="936"/>
      <c r="V376" s="959"/>
      <c r="W376" s="960"/>
      <c r="X376" s="960"/>
      <c r="Y376" s="984"/>
      <c r="Z376" s="921"/>
      <c r="AA376" s="921"/>
      <c r="AB376" s="921"/>
      <c r="AC376" s="921"/>
      <c r="AD376" s="921"/>
      <c r="AE376" s="921"/>
      <c r="AF376" s="921"/>
      <c r="AG376" s="921"/>
    </row>
    <row r="377" spans="1:33" s="958" customFormat="1" ht="37.5" customHeight="1" x14ac:dyDescent="0.2">
      <c r="A377" s="918"/>
      <c r="B377" s="914" t="s">
        <v>1769</v>
      </c>
      <c r="C377" s="910" t="s">
        <v>1310</v>
      </c>
      <c r="D377" s="910"/>
      <c r="E377" s="914" t="s">
        <v>2027</v>
      </c>
      <c r="F377" s="910"/>
      <c r="G377" s="914"/>
      <c r="H377" s="914"/>
      <c r="I377" s="914"/>
      <c r="J377" s="914"/>
      <c r="K377" s="914"/>
      <c r="L377" s="915">
        <v>6</v>
      </c>
      <c r="M377" s="910">
        <v>2019</v>
      </c>
      <c r="N377" s="910" t="s">
        <v>81</v>
      </c>
      <c r="O377" s="919">
        <v>242654.04710077459</v>
      </c>
      <c r="P377" s="936"/>
      <c r="Q377" s="974">
        <f t="shared" si="5"/>
        <v>40442.341183462435</v>
      </c>
      <c r="R377" s="935"/>
      <c r="S377" s="910"/>
      <c r="T377" s="911"/>
      <c r="U377" s="936"/>
      <c r="V377" s="959"/>
      <c r="W377" s="960"/>
      <c r="X377" s="960"/>
      <c r="Y377" s="984"/>
      <c r="Z377" s="921"/>
      <c r="AA377" s="921"/>
      <c r="AB377" s="921"/>
      <c r="AC377" s="921"/>
      <c r="AD377" s="921"/>
      <c r="AE377" s="921"/>
      <c r="AF377" s="921"/>
      <c r="AG377" s="921"/>
    </row>
    <row r="378" spans="1:33" s="958" customFormat="1" ht="37.5" customHeight="1" x14ac:dyDescent="0.2">
      <c r="A378" s="918"/>
      <c r="B378" s="914" t="s">
        <v>1769</v>
      </c>
      <c r="C378" s="910" t="s">
        <v>1310</v>
      </c>
      <c r="D378" s="910"/>
      <c r="E378" s="914" t="s">
        <v>2028</v>
      </c>
      <c r="F378" s="910"/>
      <c r="G378" s="914"/>
      <c r="H378" s="914"/>
      <c r="I378" s="914"/>
      <c r="J378" s="914"/>
      <c r="K378" s="914"/>
      <c r="L378" s="915">
        <v>6</v>
      </c>
      <c r="M378" s="910">
        <v>2019</v>
      </c>
      <c r="N378" s="910" t="s">
        <v>81</v>
      </c>
      <c r="O378" s="919">
        <v>242654.04710077459</v>
      </c>
      <c r="P378" s="936"/>
      <c r="Q378" s="974">
        <f t="shared" si="5"/>
        <v>40442.341183462435</v>
      </c>
      <c r="R378" s="935"/>
      <c r="S378" s="910"/>
      <c r="T378" s="911"/>
      <c r="U378" s="936"/>
      <c r="V378" s="959"/>
      <c r="W378" s="960"/>
      <c r="X378" s="960"/>
      <c r="Y378" s="984"/>
      <c r="Z378" s="921"/>
      <c r="AA378" s="921"/>
      <c r="AB378" s="921"/>
      <c r="AC378" s="921"/>
      <c r="AD378" s="921"/>
      <c r="AE378" s="921"/>
      <c r="AF378" s="921"/>
      <c r="AG378" s="921"/>
    </row>
    <row r="379" spans="1:33" s="958" customFormat="1" ht="37.5" customHeight="1" x14ac:dyDescent="0.2">
      <c r="A379" s="918"/>
      <c r="B379" s="914" t="s">
        <v>1769</v>
      </c>
      <c r="C379" s="910" t="s">
        <v>1310</v>
      </c>
      <c r="D379" s="910"/>
      <c r="E379" s="914" t="s">
        <v>2029</v>
      </c>
      <c r="F379" s="910"/>
      <c r="G379" s="914"/>
      <c r="H379" s="914"/>
      <c r="I379" s="914"/>
      <c r="J379" s="914"/>
      <c r="K379" s="914"/>
      <c r="L379" s="915">
        <v>6</v>
      </c>
      <c r="M379" s="910">
        <v>2019</v>
      </c>
      <c r="N379" s="910" t="s">
        <v>81</v>
      </c>
      <c r="O379" s="919">
        <v>242654.04710077459</v>
      </c>
      <c r="P379" s="936"/>
      <c r="Q379" s="974">
        <f t="shared" si="5"/>
        <v>40442.341183462435</v>
      </c>
      <c r="R379" s="935"/>
      <c r="S379" s="910"/>
      <c r="T379" s="911"/>
      <c r="U379" s="936"/>
      <c r="V379" s="959"/>
      <c r="W379" s="960"/>
      <c r="X379" s="960"/>
      <c r="Y379" s="984"/>
      <c r="Z379" s="921"/>
      <c r="AA379" s="921"/>
      <c r="AB379" s="921"/>
      <c r="AC379" s="921"/>
      <c r="AD379" s="921"/>
      <c r="AE379" s="921"/>
      <c r="AF379" s="921"/>
      <c r="AG379" s="921"/>
    </row>
    <row r="380" spans="1:33" s="958" customFormat="1" ht="37.5" customHeight="1" x14ac:dyDescent="0.2">
      <c r="A380" s="918"/>
      <c r="B380" s="914" t="s">
        <v>2227</v>
      </c>
      <c r="C380" s="910" t="s">
        <v>2228</v>
      </c>
      <c r="D380" s="910"/>
      <c r="E380" s="914" t="s">
        <v>2030</v>
      </c>
      <c r="F380" s="910"/>
      <c r="G380" s="914"/>
      <c r="H380" s="914"/>
      <c r="I380" s="914"/>
      <c r="J380" s="914"/>
      <c r="K380" s="914"/>
      <c r="L380" s="915">
        <v>6</v>
      </c>
      <c r="M380" s="910">
        <v>2019</v>
      </c>
      <c r="N380" s="910" t="s">
        <v>81</v>
      </c>
      <c r="O380" s="919">
        <v>356701.44923813868</v>
      </c>
      <c r="P380" s="936"/>
      <c r="Q380" s="974">
        <f t="shared" si="5"/>
        <v>59450.241539689778</v>
      </c>
      <c r="R380" s="935"/>
      <c r="S380" s="910"/>
      <c r="T380" s="911"/>
      <c r="U380" s="936"/>
      <c r="V380" s="959"/>
      <c r="W380" s="960"/>
      <c r="X380" s="960"/>
      <c r="Y380" s="984"/>
      <c r="Z380" s="921"/>
      <c r="AA380" s="921"/>
      <c r="AB380" s="921"/>
      <c r="AC380" s="921"/>
      <c r="AD380" s="921"/>
      <c r="AE380" s="921"/>
      <c r="AF380" s="921"/>
      <c r="AG380" s="921"/>
    </row>
    <row r="381" spans="1:33" s="958" customFormat="1" ht="37.5" customHeight="1" x14ac:dyDescent="0.2">
      <c r="A381" s="918"/>
      <c r="B381" s="914" t="s">
        <v>2227</v>
      </c>
      <c r="C381" s="910" t="s">
        <v>2228</v>
      </c>
      <c r="D381" s="910"/>
      <c r="E381" s="914" t="s">
        <v>2031</v>
      </c>
      <c r="F381" s="910"/>
      <c r="G381" s="914"/>
      <c r="H381" s="914"/>
      <c r="I381" s="914"/>
      <c r="J381" s="914"/>
      <c r="K381" s="914"/>
      <c r="L381" s="915">
        <v>6</v>
      </c>
      <c r="M381" s="910">
        <v>2019</v>
      </c>
      <c r="N381" s="910" t="s">
        <v>81</v>
      </c>
      <c r="O381" s="919">
        <v>421611.40683759586</v>
      </c>
      <c r="P381" s="936"/>
      <c r="Q381" s="974">
        <f t="shared" si="5"/>
        <v>70268.567806265972</v>
      </c>
      <c r="R381" s="935"/>
      <c r="S381" s="910"/>
      <c r="T381" s="911"/>
      <c r="U381" s="936"/>
      <c r="V381" s="959"/>
      <c r="W381" s="960"/>
      <c r="X381" s="960"/>
      <c r="Y381" s="984"/>
      <c r="Z381" s="921"/>
      <c r="AA381" s="921"/>
      <c r="AB381" s="921"/>
      <c r="AC381" s="921"/>
      <c r="AD381" s="921"/>
      <c r="AE381" s="921"/>
      <c r="AF381" s="921"/>
      <c r="AG381" s="921"/>
    </row>
    <row r="382" spans="1:33" s="958" customFormat="1" ht="37.5" customHeight="1" x14ac:dyDescent="0.2">
      <c r="A382" s="918"/>
      <c r="B382" s="914" t="s">
        <v>2227</v>
      </c>
      <c r="C382" s="910" t="s">
        <v>2228</v>
      </c>
      <c r="D382" s="910"/>
      <c r="E382" s="914" t="s">
        <v>2032</v>
      </c>
      <c r="F382" s="910"/>
      <c r="G382" s="914"/>
      <c r="H382" s="914"/>
      <c r="I382" s="914"/>
      <c r="J382" s="914"/>
      <c r="K382" s="914"/>
      <c r="L382" s="915">
        <v>6</v>
      </c>
      <c r="M382" s="910">
        <v>2019</v>
      </c>
      <c r="N382" s="910" t="s">
        <v>81</v>
      </c>
      <c r="O382" s="919">
        <v>320303.34217302245</v>
      </c>
      <c r="P382" s="936"/>
      <c r="Q382" s="974">
        <f t="shared" si="5"/>
        <v>53383.890362170408</v>
      </c>
      <c r="R382" s="935"/>
      <c r="S382" s="910"/>
      <c r="T382" s="911"/>
      <c r="U382" s="936"/>
      <c r="V382" s="959"/>
      <c r="W382" s="960"/>
      <c r="X382" s="960"/>
      <c r="Y382" s="984"/>
      <c r="Z382" s="921"/>
      <c r="AA382" s="921"/>
      <c r="AB382" s="921"/>
      <c r="AC382" s="921"/>
      <c r="AD382" s="921"/>
      <c r="AE382" s="921"/>
      <c r="AF382" s="921"/>
      <c r="AG382" s="921"/>
    </row>
    <row r="383" spans="1:33" s="958" customFormat="1" ht="37.5" customHeight="1" x14ac:dyDescent="0.2">
      <c r="A383" s="918"/>
      <c r="B383" s="914" t="s">
        <v>2227</v>
      </c>
      <c r="C383" s="910" t="s">
        <v>2228</v>
      </c>
      <c r="D383" s="910"/>
      <c r="E383" s="914" t="s">
        <v>2033</v>
      </c>
      <c r="F383" s="910"/>
      <c r="G383" s="914"/>
      <c r="H383" s="914"/>
      <c r="I383" s="914"/>
      <c r="J383" s="914"/>
      <c r="K383" s="914"/>
      <c r="L383" s="915">
        <v>6</v>
      </c>
      <c r="M383" s="910">
        <v>2019</v>
      </c>
      <c r="N383" s="910" t="s">
        <v>81</v>
      </c>
      <c r="O383" s="919">
        <v>181990.53532558095</v>
      </c>
      <c r="P383" s="936"/>
      <c r="Q383" s="974">
        <f t="shared" si="5"/>
        <v>30331.755887596824</v>
      </c>
      <c r="R383" s="935"/>
      <c r="S383" s="910"/>
      <c r="T383" s="911"/>
      <c r="U383" s="936"/>
      <c r="V383" s="959"/>
      <c r="W383" s="960"/>
      <c r="X383" s="960"/>
      <c r="Y383" s="984"/>
      <c r="Z383" s="921"/>
      <c r="AA383" s="921"/>
      <c r="AB383" s="921"/>
      <c r="AC383" s="921"/>
      <c r="AD383" s="921"/>
      <c r="AE383" s="921"/>
      <c r="AF383" s="921"/>
      <c r="AG383" s="921"/>
    </row>
    <row r="384" spans="1:33" s="958" customFormat="1" ht="37.5" customHeight="1" x14ac:dyDescent="0.2">
      <c r="A384" s="918"/>
      <c r="B384" s="914" t="s">
        <v>2227</v>
      </c>
      <c r="C384" s="910" t="s">
        <v>2228</v>
      </c>
      <c r="D384" s="910"/>
      <c r="E384" s="914" t="s">
        <v>2034</v>
      </c>
      <c r="F384" s="910"/>
      <c r="G384" s="914"/>
      <c r="H384" s="914"/>
      <c r="I384" s="914"/>
      <c r="J384" s="914"/>
      <c r="K384" s="914"/>
      <c r="L384" s="915">
        <v>6</v>
      </c>
      <c r="M384" s="910">
        <v>2019</v>
      </c>
      <c r="N384" s="910" t="s">
        <v>81</v>
      </c>
      <c r="O384" s="919">
        <v>181990.53532558095</v>
      </c>
      <c r="P384" s="936"/>
      <c r="Q384" s="974">
        <f t="shared" si="5"/>
        <v>30331.755887596824</v>
      </c>
      <c r="R384" s="935"/>
      <c r="S384" s="910"/>
      <c r="T384" s="911"/>
      <c r="U384" s="936"/>
      <c r="V384" s="959"/>
      <c r="W384" s="960"/>
      <c r="X384" s="960"/>
      <c r="Y384" s="984"/>
      <c r="Z384" s="921"/>
      <c r="AA384" s="921"/>
      <c r="AB384" s="921"/>
      <c r="AC384" s="921"/>
      <c r="AD384" s="921"/>
      <c r="AE384" s="921"/>
      <c r="AF384" s="921"/>
      <c r="AG384" s="921"/>
    </row>
    <row r="385" spans="1:33" s="958" customFormat="1" ht="37.5" customHeight="1" x14ac:dyDescent="0.2">
      <c r="A385" s="918"/>
      <c r="B385" s="914" t="s">
        <v>2227</v>
      </c>
      <c r="C385" s="910" t="s">
        <v>2228</v>
      </c>
      <c r="D385" s="910"/>
      <c r="E385" s="914" t="s">
        <v>2035</v>
      </c>
      <c r="F385" s="910"/>
      <c r="G385" s="914"/>
      <c r="H385" s="914"/>
      <c r="I385" s="914"/>
      <c r="J385" s="914"/>
      <c r="K385" s="914"/>
      <c r="L385" s="915">
        <v>6</v>
      </c>
      <c r="M385" s="910">
        <v>2019</v>
      </c>
      <c r="N385" s="910" t="s">
        <v>81</v>
      </c>
      <c r="O385" s="919">
        <v>273592.43810612336</v>
      </c>
      <c r="P385" s="936"/>
      <c r="Q385" s="974">
        <f t="shared" si="5"/>
        <v>45598.739684353895</v>
      </c>
      <c r="R385" s="935"/>
      <c r="S385" s="910"/>
      <c r="T385" s="911"/>
      <c r="U385" s="936"/>
      <c r="V385" s="959"/>
      <c r="W385" s="960"/>
      <c r="X385" s="960"/>
      <c r="Y385" s="984"/>
      <c r="Z385" s="921"/>
      <c r="AA385" s="921"/>
      <c r="AB385" s="921"/>
      <c r="AC385" s="921"/>
      <c r="AD385" s="921"/>
      <c r="AE385" s="921"/>
      <c r="AF385" s="921"/>
      <c r="AG385" s="921"/>
    </row>
    <row r="386" spans="1:33" s="958" customFormat="1" ht="37.5" customHeight="1" x14ac:dyDescent="0.2">
      <c r="A386" s="918"/>
      <c r="B386" s="914" t="s">
        <v>2227</v>
      </c>
      <c r="C386" s="910" t="s">
        <v>2228</v>
      </c>
      <c r="D386" s="910"/>
      <c r="E386" s="914" t="s">
        <v>2036</v>
      </c>
      <c r="F386" s="910"/>
      <c r="G386" s="914"/>
      <c r="H386" s="914"/>
      <c r="I386" s="914"/>
      <c r="J386" s="914"/>
      <c r="K386" s="914"/>
      <c r="L386" s="915">
        <v>6</v>
      </c>
      <c r="M386" s="910">
        <v>2019</v>
      </c>
      <c r="N386" s="910" t="s">
        <v>81</v>
      </c>
      <c r="O386" s="919">
        <v>198369.68350488323</v>
      </c>
      <c r="P386" s="936"/>
      <c r="Q386" s="974">
        <f t="shared" si="5"/>
        <v>33061.613917480536</v>
      </c>
      <c r="R386" s="935"/>
      <c r="S386" s="910"/>
      <c r="T386" s="911"/>
      <c r="U386" s="936"/>
      <c r="V386" s="959"/>
      <c r="W386" s="960"/>
      <c r="X386" s="960"/>
      <c r="Y386" s="984"/>
      <c r="Z386" s="921"/>
      <c r="AA386" s="921"/>
      <c r="AB386" s="921"/>
      <c r="AC386" s="921"/>
      <c r="AD386" s="921"/>
      <c r="AE386" s="921"/>
      <c r="AF386" s="921"/>
      <c r="AG386" s="921"/>
    </row>
    <row r="387" spans="1:33" s="958" customFormat="1" ht="37.5" customHeight="1" x14ac:dyDescent="0.2">
      <c r="A387" s="918"/>
      <c r="B387" s="914" t="s">
        <v>2227</v>
      </c>
      <c r="C387" s="910" t="s">
        <v>2228</v>
      </c>
      <c r="D387" s="910"/>
      <c r="E387" s="914" t="s">
        <v>2037</v>
      </c>
      <c r="F387" s="910"/>
      <c r="G387" s="914"/>
      <c r="H387" s="914"/>
      <c r="I387" s="914"/>
      <c r="J387" s="914"/>
      <c r="K387" s="914"/>
      <c r="L387" s="915">
        <v>6</v>
      </c>
      <c r="M387" s="910">
        <v>2019</v>
      </c>
      <c r="N387" s="910" t="s">
        <v>81</v>
      </c>
      <c r="O387" s="919">
        <v>181990.53532558095</v>
      </c>
      <c r="P387" s="936"/>
      <c r="Q387" s="974">
        <f t="shared" si="5"/>
        <v>30331.755887596824</v>
      </c>
      <c r="R387" s="935"/>
      <c r="S387" s="910"/>
      <c r="T387" s="911"/>
      <c r="U387" s="936"/>
      <c r="V387" s="959"/>
      <c r="W387" s="960"/>
      <c r="X387" s="960"/>
      <c r="Y387" s="984"/>
      <c r="Z387" s="921"/>
      <c r="AA387" s="921"/>
      <c r="AB387" s="921"/>
      <c r="AC387" s="921"/>
      <c r="AD387" s="921"/>
      <c r="AE387" s="921"/>
      <c r="AF387" s="921"/>
      <c r="AG387" s="921"/>
    </row>
    <row r="388" spans="1:33" s="958" customFormat="1" ht="37.5" customHeight="1" x14ac:dyDescent="0.2">
      <c r="A388" s="918"/>
      <c r="B388" s="914" t="s">
        <v>2227</v>
      </c>
      <c r="C388" s="910" t="s">
        <v>2228</v>
      </c>
      <c r="D388" s="910"/>
      <c r="E388" s="914" t="s">
        <v>2038</v>
      </c>
      <c r="F388" s="910"/>
      <c r="G388" s="914"/>
      <c r="H388" s="914"/>
      <c r="I388" s="914"/>
      <c r="J388" s="914"/>
      <c r="K388" s="914"/>
      <c r="L388" s="915">
        <v>6</v>
      </c>
      <c r="M388" s="910">
        <v>2019</v>
      </c>
      <c r="N388" s="910" t="s">
        <v>81</v>
      </c>
      <c r="O388" s="919">
        <v>182597.17044333287</v>
      </c>
      <c r="P388" s="936"/>
      <c r="Q388" s="974">
        <f t="shared" si="5"/>
        <v>30432.86174055548</v>
      </c>
      <c r="R388" s="935"/>
      <c r="S388" s="910"/>
      <c r="T388" s="911"/>
      <c r="U388" s="936"/>
      <c r="V388" s="959"/>
      <c r="W388" s="960"/>
      <c r="X388" s="960"/>
      <c r="Y388" s="984"/>
      <c r="Z388" s="921"/>
      <c r="AA388" s="921"/>
      <c r="AB388" s="921"/>
      <c r="AC388" s="921"/>
      <c r="AD388" s="921"/>
      <c r="AE388" s="921"/>
      <c r="AF388" s="921"/>
      <c r="AG388" s="921"/>
    </row>
    <row r="389" spans="1:33" s="958" customFormat="1" ht="37.5" customHeight="1" x14ac:dyDescent="0.2">
      <c r="A389" s="918"/>
      <c r="B389" s="914" t="s">
        <v>2227</v>
      </c>
      <c r="C389" s="910" t="s">
        <v>2228</v>
      </c>
      <c r="D389" s="910"/>
      <c r="E389" s="914" t="s">
        <v>2039</v>
      </c>
      <c r="F389" s="910"/>
      <c r="G389" s="914"/>
      <c r="H389" s="914"/>
      <c r="I389" s="914"/>
      <c r="J389" s="914"/>
      <c r="K389" s="914"/>
      <c r="L389" s="915">
        <v>6</v>
      </c>
      <c r="M389" s="910">
        <v>2019</v>
      </c>
      <c r="N389" s="910" t="s">
        <v>81</v>
      </c>
      <c r="O389" s="919">
        <v>419488.18392546411</v>
      </c>
      <c r="P389" s="936"/>
      <c r="Q389" s="974">
        <f t="shared" si="5"/>
        <v>69914.69732091068</v>
      </c>
      <c r="R389" s="935"/>
      <c r="S389" s="910"/>
      <c r="T389" s="911"/>
      <c r="U389" s="936"/>
      <c r="V389" s="959"/>
      <c r="W389" s="960"/>
      <c r="X389" s="960"/>
      <c r="Y389" s="984"/>
      <c r="Z389" s="921"/>
      <c r="AA389" s="921"/>
      <c r="AB389" s="921"/>
      <c r="AC389" s="921"/>
      <c r="AD389" s="921"/>
      <c r="AE389" s="921"/>
      <c r="AF389" s="921"/>
      <c r="AG389" s="921"/>
    </row>
    <row r="390" spans="1:33" s="958" customFormat="1" ht="37.5" customHeight="1" x14ac:dyDescent="0.2">
      <c r="A390" s="918"/>
      <c r="B390" s="914" t="s">
        <v>2227</v>
      </c>
      <c r="C390" s="910" t="s">
        <v>2228</v>
      </c>
      <c r="D390" s="910"/>
      <c r="E390" s="914" t="s">
        <v>2040</v>
      </c>
      <c r="F390" s="910"/>
      <c r="G390" s="914"/>
      <c r="H390" s="914"/>
      <c r="I390" s="914"/>
      <c r="J390" s="914"/>
      <c r="K390" s="914"/>
      <c r="L390" s="915">
        <v>6</v>
      </c>
      <c r="M390" s="910">
        <v>2019</v>
      </c>
      <c r="N390" s="910" t="s">
        <v>81</v>
      </c>
      <c r="O390" s="919">
        <v>529592.45779744058</v>
      </c>
      <c r="P390" s="936"/>
      <c r="Q390" s="974">
        <f t="shared" si="5"/>
        <v>88265.409632906769</v>
      </c>
      <c r="R390" s="935"/>
      <c r="S390" s="910"/>
      <c r="T390" s="911"/>
      <c r="U390" s="936"/>
      <c r="V390" s="959"/>
      <c r="W390" s="960"/>
      <c r="X390" s="960"/>
      <c r="Y390" s="984"/>
      <c r="Z390" s="921"/>
      <c r="AA390" s="921"/>
      <c r="AB390" s="921"/>
      <c r="AC390" s="921"/>
      <c r="AD390" s="921"/>
      <c r="AE390" s="921"/>
      <c r="AF390" s="921"/>
      <c r="AG390" s="921"/>
    </row>
    <row r="391" spans="1:33" s="958" customFormat="1" ht="37.5" customHeight="1" x14ac:dyDescent="0.2">
      <c r="A391" s="918"/>
      <c r="B391" s="914" t="s">
        <v>2227</v>
      </c>
      <c r="C391" s="910" t="s">
        <v>2228</v>
      </c>
      <c r="D391" s="910"/>
      <c r="E391" s="914" t="s">
        <v>2041</v>
      </c>
      <c r="F391" s="910"/>
      <c r="G391" s="914"/>
      <c r="H391" s="914"/>
      <c r="I391" s="914"/>
      <c r="J391" s="914"/>
      <c r="K391" s="914"/>
      <c r="L391" s="915">
        <v>6</v>
      </c>
      <c r="M391" s="910">
        <v>2019</v>
      </c>
      <c r="N391" s="910" t="s">
        <v>81</v>
      </c>
      <c r="O391" s="919">
        <v>157118.49549775154</v>
      </c>
      <c r="P391" s="936"/>
      <c r="Q391" s="974">
        <f t="shared" si="5"/>
        <v>26186.415916291924</v>
      </c>
      <c r="R391" s="935"/>
      <c r="S391" s="910"/>
      <c r="T391" s="911"/>
      <c r="U391" s="936"/>
      <c r="V391" s="959"/>
      <c r="W391" s="960"/>
      <c r="X391" s="960"/>
      <c r="Y391" s="984"/>
      <c r="Z391" s="921"/>
      <c r="AA391" s="921"/>
      <c r="AB391" s="921"/>
      <c r="AC391" s="921"/>
      <c r="AD391" s="921"/>
      <c r="AE391" s="921"/>
      <c r="AF391" s="921"/>
      <c r="AG391" s="921"/>
    </row>
    <row r="392" spans="1:33" s="958" customFormat="1" ht="37.5" customHeight="1" x14ac:dyDescent="0.2">
      <c r="A392" s="918"/>
      <c r="B392" s="914" t="s">
        <v>2227</v>
      </c>
      <c r="C392" s="910" t="s">
        <v>2228</v>
      </c>
      <c r="D392" s="910"/>
      <c r="E392" s="914" t="s">
        <v>2042</v>
      </c>
      <c r="F392" s="910"/>
      <c r="G392" s="914"/>
      <c r="H392" s="914"/>
      <c r="I392" s="914"/>
      <c r="J392" s="914"/>
      <c r="K392" s="914"/>
      <c r="L392" s="915">
        <v>6</v>
      </c>
      <c r="M392" s="910">
        <v>2019</v>
      </c>
      <c r="N392" s="910" t="s">
        <v>81</v>
      </c>
      <c r="O392" s="919">
        <v>582369.71304185898</v>
      </c>
      <c r="P392" s="936"/>
      <c r="Q392" s="974">
        <f t="shared" si="5"/>
        <v>97061.618840309835</v>
      </c>
      <c r="R392" s="935"/>
      <c r="S392" s="910"/>
      <c r="T392" s="911"/>
      <c r="U392" s="936"/>
      <c r="V392" s="959"/>
      <c r="W392" s="960"/>
      <c r="X392" s="960"/>
      <c r="Y392" s="984"/>
      <c r="Z392" s="921"/>
      <c r="AA392" s="921"/>
      <c r="AB392" s="921"/>
      <c r="AC392" s="921"/>
      <c r="AD392" s="921"/>
      <c r="AE392" s="921"/>
      <c r="AF392" s="921"/>
      <c r="AG392" s="921"/>
    </row>
    <row r="393" spans="1:33" s="958" customFormat="1" ht="37.5" customHeight="1" x14ac:dyDescent="0.2">
      <c r="A393" s="918"/>
      <c r="B393" s="914" t="s">
        <v>2227</v>
      </c>
      <c r="C393" s="910" t="s">
        <v>2228</v>
      </c>
      <c r="D393" s="910"/>
      <c r="E393" s="914" t="s">
        <v>2043</v>
      </c>
      <c r="F393" s="910"/>
      <c r="G393" s="914"/>
      <c r="H393" s="914"/>
      <c r="I393" s="914"/>
      <c r="J393" s="914"/>
      <c r="K393" s="914"/>
      <c r="L393" s="915">
        <v>6</v>
      </c>
      <c r="M393" s="910">
        <v>2019</v>
      </c>
      <c r="N393" s="910" t="s">
        <v>81</v>
      </c>
      <c r="O393" s="919">
        <v>250540.30363154976</v>
      </c>
      <c r="P393" s="936"/>
      <c r="Q393" s="974">
        <f t="shared" si="5"/>
        <v>41756.717271924957</v>
      </c>
      <c r="R393" s="935"/>
      <c r="S393" s="910"/>
      <c r="T393" s="911"/>
      <c r="U393" s="936"/>
      <c r="V393" s="959"/>
      <c r="W393" s="960"/>
      <c r="X393" s="960"/>
      <c r="Y393" s="984"/>
      <c r="Z393" s="921"/>
      <c r="AA393" s="921"/>
      <c r="AB393" s="921"/>
      <c r="AC393" s="921"/>
      <c r="AD393" s="921"/>
      <c r="AE393" s="921"/>
      <c r="AF393" s="921"/>
      <c r="AG393" s="921"/>
    </row>
    <row r="394" spans="1:33" s="958" customFormat="1" ht="37.5" customHeight="1" x14ac:dyDescent="0.2">
      <c r="A394" s="918"/>
      <c r="B394" s="914" t="s">
        <v>2227</v>
      </c>
      <c r="C394" s="910" t="s">
        <v>2228</v>
      </c>
      <c r="D394" s="910"/>
      <c r="E394" s="914" t="s">
        <v>2044</v>
      </c>
      <c r="F394" s="910"/>
      <c r="G394" s="914"/>
      <c r="H394" s="914"/>
      <c r="I394" s="914"/>
      <c r="J394" s="914"/>
      <c r="K394" s="914"/>
      <c r="L394" s="915">
        <v>6</v>
      </c>
      <c r="M394" s="910">
        <v>2019</v>
      </c>
      <c r="N394" s="910" t="s">
        <v>81</v>
      </c>
      <c r="O394" s="919">
        <v>273592.43810612336</v>
      </c>
      <c r="P394" s="936"/>
      <c r="Q394" s="974">
        <f t="shared" si="5"/>
        <v>45598.739684353895</v>
      </c>
      <c r="R394" s="935"/>
      <c r="S394" s="910"/>
      <c r="T394" s="911"/>
      <c r="U394" s="936"/>
      <c r="V394" s="959"/>
      <c r="W394" s="960"/>
      <c r="X394" s="960"/>
      <c r="Y394" s="984"/>
      <c r="Z394" s="921"/>
      <c r="AA394" s="921"/>
      <c r="AB394" s="921"/>
      <c r="AC394" s="921"/>
      <c r="AD394" s="921"/>
      <c r="AE394" s="921"/>
      <c r="AF394" s="921"/>
      <c r="AG394" s="921"/>
    </row>
    <row r="395" spans="1:33" s="958" customFormat="1" ht="37.5" customHeight="1" x14ac:dyDescent="0.2">
      <c r="A395" s="918"/>
      <c r="B395" s="914" t="s">
        <v>2227</v>
      </c>
      <c r="C395" s="910" t="s">
        <v>2228</v>
      </c>
      <c r="D395" s="910"/>
      <c r="E395" s="914" t="s">
        <v>2045</v>
      </c>
      <c r="F395" s="910"/>
      <c r="G395" s="914"/>
      <c r="H395" s="914"/>
      <c r="I395" s="914"/>
      <c r="J395" s="914"/>
      <c r="K395" s="914"/>
      <c r="L395" s="915">
        <v>6</v>
      </c>
      <c r="M395" s="910">
        <v>2019</v>
      </c>
      <c r="N395" s="910" t="s">
        <v>81</v>
      </c>
      <c r="O395" s="919">
        <v>250540.30363154976</v>
      </c>
      <c r="P395" s="936"/>
      <c r="Q395" s="974">
        <f t="shared" si="5"/>
        <v>41756.717271924957</v>
      </c>
      <c r="R395" s="935"/>
      <c r="S395" s="910"/>
      <c r="T395" s="911"/>
      <c r="U395" s="936"/>
      <c r="V395" s="959"/>
      <c r="W395" s="960"/>
      <c r="X395" s="960"/>
      <c r="Y395" s="984"/>
      <c r="Z395" s="921"/>
      <c r="AA395" s="921"/>
      <c r="AB395" s="921"/>
      <c r="AC395" s="921"/>
      <c r="AD395" s="921"/>
      <c r="AE395" s="921"/>
      <c r="AF395" s="921"/>
      <c r="AG395" s="921"/>
    </row>
    <row r="396" spans="1:33" s="958" customFormat="1" ht="37.5" customHeight="1" x14ac:dyDescent="0.2">
      <c r="A396" s="918"/>
      <c r="B396" s="914" t="s">
        <v>2227</v>
      </c>
      <c r="C396" s="910" t="s">
        <v>2228</v>
      </c>
      <c r="D396" s="910"/>
      <c r="E396" s="914" t="s">
        <v>2046</v>
      </c>
      <c r="F396" s="910"/>
      <c r="G396" s="914"/>
      <c r="H396" s="914"/>
      <c r="I396" s="914"/>
      <c r="J396" s="914"/>
      <c r="K396" s="914"/>
      <c r="L396" s="915">
        <v>6</v>
      </c>
      <c r="M396" s="910">
        <v>2019</v>
      </c>
      <c r="N396" s="910" t="s">
        <v>81</v>
      </c>
      <c r="O396" s="919">
        <v>250540.30363154976</v>
      </c>
      <c r="P396" s="936"/>
      <c r="Q396" s="974">
        <f t="shared" si="5"/>
        <v>41756.717271924957</v>
      </c>
      <c r="R396" s="935"/>
      <c r="S396" s="910"/>
      <c r="T396" s="911"/>
      <c r="U396" s="936"/>
      <c r="V396" s="959"/>
      <c r="W396" s="960"/>
      <c r="X396" s="960"/>
      <c r="Y396" s="984"/>
      <c r="Z396" s="921"/>
      <c r="AA396" s="921"/>
      <c r="AB396" s="921"/>
      <c r="AC396" s="921"/>
      <c r="AD396" s="921"/>
      <c r="AE396" s="921"/>
      <c r="AF396" s="921"/>
      <c r="AG396" s="921"/>
    </row>
    <row r="397" spans="1:33" s="958" customFormat="1" ht="37.5" customHeight="1" x14ac:dyDescent="0.2">
      <c r="A397" s="918"/>
      <c r="B397" s="914" t="s">
        <v>2227</v>
      </c>
      <c r="C397" s="910" t="s">
        <v>2228</v>
      </c>
      <c r="D397" s="910"/>
      <c r="E397" s="914" t="s">
        <v>2047</v>
      </c>
      <c r="F397" s="910"/>
      <c r="G397" s="914"/>
      <c r="H397" s="914"/>
      <c r="I397" s="914"/>
      <c r="J397" s="914"/>
      <c r="K397" s="914"/>
      <c r="L397" s="915">
        <v>6</v>
      </c>
      <c r="M397" s="910">
        <v>2019</v>
      </c>
      <c r="N397" s="910" t="s">
        <v>81</v>
      </c>
      <c r="O397" s="919">
        <v>217175.37215519327</v>
      </c>
      <c r="P397" s="936"/>
      <c r="Q397" s="974">
        <f t="shared" si="5"/>
        <v>36195.895359198876</v>
      </c>
      <c r="R397" s="935"/>
      <c r="S397" s="910"/>
      <c r="T397" s="911"/>
      <c r="U397" s="936"/>
      <c r="V397" s="959"/>
      <c r="W397" s="960"/>
      <c r="X397" s="960"/>
      <c r="Y397" s="984"/>
      <c r="Z397" s="921"/>
      <c r="AA397" s="921"/>
      <c r="AB397" s="921"/>
      <c r="AC397" s="921"/>
      <c r="AD397" s="921"/>
      <c r="AE397" s="921"/>
      <c r="AF397" s="921"/>
      <c r="AG397" s="921"/>
    </row>
    <row r="398" spans="1:33" s="958" customFormat="1" ht="37.5" customHeight="1" x14ac:dyDescent="0.2">
      <c r="A398" s="918"/>
      <c r="B398" s="914" t="s">
        <v>2227</v>
      </c>
      <c r="C398" s="910" t="s">
        <v>2228</v>
      </c>
      <c r="D398" s="910"/>
      <c r="E398" s="914" t="s">
        <v>2048</v>
      </c>
      <c r="F398" s="910"/>
      <c r="G398" s="914"/>
      <c r="H398" s="914"/>
      <c r="I398" s="914"/>
      <c r="J398" s="914"/>
      <c r="K398" s="914"/>
      <c r="L398" s="915">
        <v>6</v>
      </c>
      <c r="M398" s="910">
        <v>2019</v>
      </c>
      <c r="N398" s="910" t="s">
        <v>81</v>
      </c>
      <c r="O398" s="919">
        <v>181990.53532558095</v>
      </c>
      <c r="P398" s="936"/>
      <c r="Q398" s="974">
        <f t="shared" ref="Q398:Q461" si="6">O398/L398</f>
        <v>30331.755887596824</v>
      </c>
      <c r="R398" s="935"/>
      <c r="S398" s="910"/>
      <c r="T398" s="911"/>
      <c r="U398" s="936"/>
      <c r="V398" s="959"/>
      <c r="W398" s="960"/>
      <c r="X398" s="960"/>
      <c r="Y398" s="984"/>
      <c r="Z398" s="921"/>
      <c r="AA398" s="921"/>
      <c r="AB398" s="921"/>
      <c r="AC398" s="921"/>
      <c r="AD398" s="921"/>
      <c r="AE398" s="921"/>
      <c r="AF398" s="921"/>
      <c r="AG398" s="921"/>
    </row>
    <row r="399" spans="1:33" s="958" customFormat="1" ht="37.5" customHeight="1" x14ac:dyDescent="0.2">
      <c r="A399" s="918"/>
      <c r="B399" s="914" t="s">
        <v>2227</v>
      </c>
      <c r="C399" s="910" t="s">
        <v>2228</v>
      </c>
      <c r="D399" s="910"/>
      <c r="E399" s="914" t="s">
        <v>2049</v>
      </c>
      <c r="F399" s="910"/>
      <c r="G399" s="914"/>
      <c r="H399" s="914"/>
      <c r="I399" s="914"/>
      <c r="J399" s="914"/>
      <c r="K399" s="914"/>
      <c r="L399" s="915">
        <v>6</v>
      </c>
      <c r="M399" s="910">
        <v>2019</v>
      </c>
      <c r="N399" s="910" t="s">
        <v>81</v>
      </c>
      <c r="O399" s="919">
        <v>240227.50662976684</v>
      </c>
      <c r="P399" s="936"/>
      <c r="Q399" s="974">
        <f t="shared" si="6"/>
        <v>40037.917771627806</v>
      </c>
      <c r="R399" s="935"/>
      <c r="S399" s="910"/>
      <c r="T399" s="911"/>
      <c r="U399" s="936"/>
      <c r="V399" s="959"/>
      <c r="W399" s="960"/>
      <c r="X399" s="960"/>
      <c r="Y399" s="984"/>
      <c r="Z399" s="921"/>
      <c r="AA399" s="921"/>
      <c r="AB399" s="921"/>
      <c r="AC399" s="921"/>
      <c r="AD399" s="921"/>
      <c r="AE399" s="921"/>
      <c r="AF399" s="921"/>
      <c r="AG399" s="921"/>
    </row>
    <row r="400" spans="1:33" s="958" customFormat="1" ht="37.5" customHeight="1" x14ac:dyDescent="0.2">
      <c r="A400" s="918"/>
      <c r="B400" s="914" t="s">
        <v>2227</v>
      </c>
      <c r="C400" s="910" t="s">
        <v>2228</v>
      </c>
      <c r="D400" s="910"/>
      <c r="E400" s="914" t="s">
        <v>2050</v>
      </c>
      <c r="F400" s="910"/>
      <c r="G400" s="914"/>
      <c r="H400" s="914"/>
      <c r="I400" s="914"/>
      <c r="J400" s="914"/>
      <c r="K400" s="914"/>
      <c r="L400" s="915">
        <v>6</v>
      </c>
      <c r="M400" s="910">
        <v>2019</v>
      </c>
      <c r="N400" s="910" t="s">
        <v>81</v>
      </c>
      <c r="O400" s="919">
        <v>372473.96229968901</v>
      </c>
      <c r="P400" s="936"/>
      <c r="Q400" s="974">
        <f t="shared" si="6"/>
        <v>62078.993716614837</v>
      </c>
      <c r="R400" s="935"/>
      <c r="S400" s="910"/>
      <c r="T400" s="911"/>
      <c r="U400" s="936"/>
      <c r="V400" s="959"/>
      <c r="W400" s="960"/>
      <c r="X400" s="960"/>
      <c r="Y400" s="984"/>
      <c r="Z400" s="921"/>
      <c r="AA400" s="921"/>
      <c r="AB400" s="921"/>
      <c r="AC400" s="921"/>
      <c r="AD400" s="921"/>
      <c r="AE400" s="921"/>
      <c r="AF400" s="921"/>
      <c r="AG400" s="921"/>
    </row>
    <row r="401" spans="1:33" s="958" customFormat="1" ht="37.5" customHeight="1" x14ac:dyDescent="0.2">
      <c r="A401" s="918"/>
      <c r="B401" s="914" t="s">
        <v>2227</v>
      </c>
      <c r="C401" s="910" t="s">
        <v>2228</v>
      </c>
      <c r="D401" s="910"/>
      <c r="E401" s="914" t="s">
        <v>2051</v>
      </c>
      <c r="F401" s="910"/>
      <c r="G401" s="914"/>
      <c r="H401" s="914"/>
      <c r="I401" s="914"/>
      <c r="J401" s="914"/>
      <c r="K401" s="914"/>
      <c r="L401" s="915">
        <v>6</v>
      </c>
      <c r="M401" s="910">
        <v>2019</v>
      </c>
      <c r="N401" s="910" t="s">
        <v>81</v>
      </c>
      <c r="O401" s="919">
        <v>203829.39956465067</v>
      </c>
      <c r="P401" s="936"/>
      <c r="Q401" s="974">
        <f t="shared" si="6"/>
        <v>33971.566594108444</v>
      </c>
      <c r="R401" s="935"/>
      <c r="S401" s="910"/>
      <c r="T401" s="911"/>
      <c r="U401" s="936"/>
      <c r="V401" s="959"/>
      <c r="W401" s="960"/>
      <c r="X401" s="960"/>
      <c r="Y401" s="984"/>
      <c r="Z401" s="921"/>
      <c r="AA401" s="921"/>
      <c r="AB401" s="921"/>
      <c r="AC401" s="921"/>
      <c r="AD401" s="921"/>
      <c r="AE401" s="921"/>
      <c r="AF401" s="921"/>
      <c r="AG401" s="921"/>
    </row>
    <row r="402" spans="1:33" s="958" customFormat="1" ht="37.5" customHeight="1" x14ac:dyDescent="0.2">
      <c r="A402" s="918"/>
      <c r="B402" s="914" t="s">
        <v>2227</v>
      </c>
      <c r="C402" s="910" t="s">
        <v>2228</v>
      </c>
      <c r="D402" s="910"/>
      <c r="E402" s="914" t="s">
        <v>2052</v>
      </c>
      <c r="F402" s="910"/>
      <c r="G402" s="914"/>
      <c r="H402" s="914"/>
      <c r="I402" s="914"/>
      <c r="J402" s="914"/>
      <c r="K402" s="914"/>
      <c r="L402" s="915">
        <v>6</v>
      </c>
      <c r="M402" s="910">
        <v>2019</v>
      </c>
      <c r="N402" s="910" t="s">
        <v>81</v>
      </c>
      <c r="O402" s="919">
        <v>203829.39956465067</v>
      </c>
      <c r="P402" s="936"/>
      <c r="Q402" s="974">
        <f t="shared" si="6"/>
        <v>33971.566594108444</v>
      </c>
      <c r="R402" s="935"/>
      <c r="S402" s="910"/>
      <c r="T402" s="911"/>
      <c r="U402" s="936"/>
      <c r="V402" s="959"/>
      <c r="W402" s="960"/>
      <c r="X402" s="960"/>
      <c r="Y402" s="984"/>
      <c r="Z402" s="921"/>
      <c r="AA402" s="921"/>
      <c r="AB402" s="921"/>
      <c r="AC402" s="921"/>
      <c r="AD402" s="921"/>
      <c r="AE402" s="921"/>
      <c r="AF402" s="921"/>
      <c r="AG402" s="921"/>
    </row>
    <row r="403" spans="1:33" s="958" customFormat="1" ht="37.5" customHeight="1" x14ac:dyDescent="0.2">
      <c r="A403" s="918"/>
      <c r="B403" s="914" t="s">
        <v>2227</v>
      </c>
      <c r="C403" s="910" t="s">
        <v>2228</v>
      </c>
      <c r="D403" s="910"/>
      <c r="E403" s="914" t="s">
        <v>2053</v>
      </c>
      <c r="F403" s="910"/>
      <c r="G403" s="914"/>
      <c r="H403" s="914"/>
      <c r="I403" s="914"/>
      <c r="J403" s="914"/>
      <c r="K403" s="914"/>
      <c r="L403" s="915">
        <v>6</v>
      </c>
      <c r="M403" s="910">
        <v>2019</v>
      </c>
      <c r="N403" s="910" t="s">
        <v>81</v>
      </c>
      <c r="O403" s="919">
        <v>316056.89634875889</v>
      </c>
      <c r="P403" s="936"/>
      <c r="Q403" s="974">
        <f t="shared" si="6"/>
        <v>52676.149391459818</v>
      </c>
      <c r="R403" s="935"/>
      <c r="S403" s="910"/>
      <c r="T403" s="911"/>
      <c r="U403" s="936"/>
      <c r="V403" s="959"/>
      <c r="W403" s="960"/>
      <c r="X403" s="960"/>
      <c r="Y403" s="984"/>
      <c r="Z403" s="921"/>
      <c r="AA403" s="921"/>
      <c r="AB403" s="921"/>
      <c r="AC403" s="921"/>
      <c r="AD403" s="921"/>
      <c r="AE403" s="921"/>
      <c r="AF403" s="921"/>
      <c r="AG403" s="921"/>
    </row>
    <row r="404" spans="1:33" s="958" customFormat="1" ht="37.5" customHeight="1" x14ac:dyDescent="0.2">
      <c r="A404" s="918"/>
      <c r="B404" s="914" t="s">
        <v>2227</v>
      </c>
      <c r="C404" s="910" t="s">
        <v>2228</v>
      </c>
      <c r="D404" s="910"/>
      <c r="E404" s="914" t="s">
        <v>2054</v>
      </c>
      <c r="F404" s="910"/>
      <c r="G404" s="914"/>
      <c r="H404" s="914"/>
      <c r="I404" s="914"/>
      <c r="J404" s="914"/>
      <c r="K404" s="914"/>
      <c r="L404" s="915">
        <v>6</v>
      </c>
      <c r="M404" s="910">
        <v>2019</v>
      </c>
      <c r="N404" s="910" t="s">
        <v>81</v>
      </c>
      <c r="O404" s="919">
        <v>198369.68350488323</v>
      </c>
      <c r="P404" s="936"/>
      <c r="Q404" s="974">
        <f t="shared" si="6"/>
        <v>33061.613917480536</v>
      </c>
      <c r="R404" s="935"/>
      <c r="S404" s="910"/>
      <c r="T404" s="911"/>
      <c r="U404" s="936"/>
      <c r="V404" s="959"/>
      <c r="W404" s="960"/>
      <c r="X404" s="960"/>
      <c r="Y404" s="984"/>
      <c r="Z404" s="921"/>
      <c r="AA404" s="921"/>
      <c r="AB404" s="921"/>
      <c r="AC404" s="921"/>
      <c r="AD404" s="921"/>
      <c r="AE404" s="921"/>
      <c r="AF404" s="921"/>
      <c r="AG404" s="921"/>
    </row>
    <row r="405" spans="1:33" s="958" customFormat="1" ht="37.5" customHeight="1" x14ac:dyDescent="0.2">
      <c r="A405" s="918"/>
      <c r="B405" s="914" t="s">
        <v>2227</v>
      </c>
      <c r="C405" s="910" t="s">
        <v>2228</v>
      </c>
      <c r="D405" s="910"/>
      <c r="E405" s="914" t="s">
        <v>2055</v>
      </c>
      <c r="F405" s="910"/>
      <c r="G405" s="914"/>
      <c r="H405" s="914"/>
      <c r="I405" s="914"/>
      <c r="J405" s="914"/>
      <c r="K405" s="914"/>
      <c r="L405" s="915">
        <v>6</v>
      </c>
      <c r="M405" s="910">
        <v>2019</v>
      </c>
      <c r="N405" s="910" t="s">
        <v>81</v>
      </c>
      <c r="O405" s="919">
        <v>198369.68350488323</v>
      </c>
      <c r="P405" s="936"/>
      <c r="Q405" s="974">
        <f t="shared" si="6"/>
        <v>33061.613917480536</v>
      </c>
      <c r="R405" s="935"/>
      <c r="S405" s="910"/>
      <c r="T405" s="911"/>
      <c r="U405" s="936"/>
      <c r="V405" s="959"/>
      <c r="W405" s="960"/>
      <c r="X405" s="960"/>
      <c r="Y405" s="984"/>
      <c r="Z405" s="921"/>
      <c r="AA405" s="921"/>
      <c r="AB405" s="921"/>
      <c r="AC405" s="921"/>
      <c r="AD405" s="921"/>
      <c r="AE405" s="921"/>
      <c r="AF405" s="921"/>
      <c r="AG405" s="921"/>
    </row>
    <row r="406" spans="1:33" s="958" customFormat="1" ht="37.5" customHeight="1" x14ac:dyDescent="0.2">
      <c r="A406" s="918"/>
      <c r="B406" s="914" t="s">
        <v>2227</v>
      </c>
      <c r="C406" s="910" t="s">
        <v>2228</v>
      </c>
      <c r="D406" s="910"/>
      <c r="E406" s="914" t="s">
        <v>2056</v>
      </c>
      <c r="F406" s="910"/>
      <c r="G406" s="914"/>
      <c r="H406" s="914"/>
      <c r="I406" s="914"/>
      <c r="J406" s="914"/>
      <c r="K406" s="914"/>
      <c r="L406" s="915">
        <v>6</v>
      </c>
      <c r="M406" s="910">
        <v>2019</v>
      </c>
      <c r="N406" s="910" t="s">
        <v>81</v>
      </c>
      <c r="O406" s="919">
        <v>242654.04710077459</v>
      </c>
      <c r="P406" s="936"/>
      <c r="Q406" s="974">
        <f t="shared" si="6"/>
        <v>40442.341183462435</v>
      </c>
      <c r="R406" s="935"/>
      <c r="S406" s="910"/>
      <c r="T406" s="911"/>
      <c r="U406" s="936"/>
      <c r="V406" s="959"/>
      <c r="W406" s="960"/>
      <c r="X406" s="960"/>
      <c r="Y406" s="984"/>
      <c r="Z406" s="921"/>
      <c r="AA406" s="921"/>
      <c r="AB406" s="921"/>
      <c r="AC406" s="921"/>
      <c r="AD406" s="921"/>
      <c r="AE406" s="921"/>
      <c r="AF406" s="921"/>
      <c r="AG406" s="921"/>
    </row>
    <row r="407" spans="1:33" s="958" customFormat="1" ht="37.5" customHeight="1" x14ac:dyDescent="0.2">
      <c r="A407" s="918"/>
      <c r="B407" s="914" t="s">
        <v>2227</v>
      </c>
      <c r="C407" s="910" t="s">
        <v>2228</v>
      </c>
      <c r="D407" s="910"/>
      <c r="E407" s="914" t="s">
        <v>2057</v>
      </c>
      <c r="F407" s="910"/>
      <c r="G407" s="914"/>
      <c r="H407" s="914"/>
      <c r="I407" s="914"/>
      <c r="J407" s="914"/>
      <c r="K407" s="914"/>
      <c r="L407" s="915">
        <v>6</v>
      </c>
      <c r="M407" s="910">
        <v>2019</v>
      </c>
      <c r="N407" s="910" t="s">
        <v>81</v>
      </c>
      <c r="O407" s="919">
        <v>169251.19785279027</v>
      </c>
      <c r="P407" s="936"/>
      <c r="Q407" s="974">
        <f t="shared" si="6"/>
        <v>28208.532975465045</v>
      </c>
      <c r="R407" s="935"/>
      <c r="S407" s="910"/>
      <c r="T407" s="911"/>
      <c r="U407" s="936"/>
      <c r="V407" s="959"/>
      <c r="W407" s="960"/>
      <c r="X407" s="960"/>
      <c r="Y407" s="984"/>
      <c r="Z407" s="921"/>
      <c r="AA407" s="921"/>
      <c r="AB407" s="921"/>
      <c r="AC407" s="921"/>
      <c r="AD407" s="921"/>
      <c r="AE407" s="921"/>
      <c r="AF407" s="921"/>
      <c r="AG407" s="921"/>
    </row>
    <row r="408" spans="1:33" s="958" customFormat="1" ht="37.5" customHeight="1" x14ac:dyDescent="0.2">
      <c r="A408" s="918"/>
      <c r="B408" s="914" t="s">
        <v>2227</v>
      </c>
      <c r="C408" s="910" t="s">
        <v>2228</v>
      </c>
      <c r="D408" s="910"/>
      <c r="E408" s="914" t="s">
        <v>2058</v>
      </c>
      <c r="F408" s="910"/>
      <c r="G408" s="914"/>
      <c r="H408" s="914"/>
      <c r="I408" s="914"/>
      <c r="J408" s="914"/>
      <c r="K408" s="914"/>
      <c r="L408" s="915">
        <v>6</v>
      </c>
      <c r="M408" s="910">
        <v>2019</v>
      </c>
      <c r="N408" s="910" t="s">
        <v>81</v>
      </c>
      <c r="O408" s="919">
        <v>174710.91391255771</v>
      </c>
      <c r="P408" s="936"/>
      <c r="Q408" s="974">
        <f t="shared" si="6"/>
        <v>29118.48565209295</v>
      </c>
      <c r="R408" s="935"/>
      <c r="S408" s="910"/>
      <c r="T408" s="911"/>
      <c r="U408" s="936"/>
      <c r="V408" s="959"/>
      <c r="W408" s="960"/>
      <c r="X408" s="960"/>
      <c r="Y408" s="984"/>
      <c r="Z408" s="921"/>
      <c r="AA408" s="921"/>
      <c r="AB408" s="921"/>
      <c r="AC408" s="921"/>
      <c r="AD408" s="921"/>
      <c r="AE408" s="921"/>
      <c r="AF408" s="921"/>
      <c r="AG408" s="921"/>
    </row>
    <row r="409" spans="1:33" s="958" customFormat="1" ht="37.5" customHeight="1" x14ac:dyDescent="0.2">
      <c r="A409" s="918"/>
      <c r="B409" s="914" t="s">
        <v>2227</v>
      </c>
      <c r="C409" s="910" t="s">
        <v>2228</v>
      </c>
      <c r="D409" s="910"/>
      <c r="E409" s="914" t="s">
        <v>2059</v>
      </c>
      <c r="F409" s="910"/>
      <c r="G409" s="914"/>
      <c r="H409" s="914"/>
      <c r="I409" s="914"/>
      <c r="J409" s="914"/>
      <c r="K409" s="914"/>
      <c r="L409" s="915">
        <v>6</v>
      </c>
      <c r="M409" s="910">
        <v>2019</v>
      </c>
      <c r="N409" s="910" t="s">
        <v>81</v>
      </c>
      <c r="O409" s="919">
        <v>161971.57643976706</v>
      </c>
      <c r="P409" s="936"/>
      <c r="Q409" s="974">
        <f t="shared" si="6"/>
        <v>26995.262739961177</v>
      </c>
      <c r="R409" s="935"/>
      <c r="S409" s="910"/>
      <c r="T409" s="911"/>
      <c r="U409" s="936"/>
      <c r="V409" s="959"/>
      <c r="W409" s="960"/>
      <c r="X409" s="960"/>
      <c r="Y409" s="984"/>
      <c r="Z409" s="921"/>
      <c r="AA409" s="921"/>
      <c r="AB409" s="921"/>
      <c r="AC409" s="921"/>
      <c r="AD409" s="921"/>
      <c r="AE409" s="921"/>
      <c r="AF409" s="921"/>
      <c r="AG409" s="921"/>
    </row>
    <row r="410" spans="1:33" s="958" customFormat="1" ht="37.5" customHeight="1" x14ac:dyDescent="0.2">
      <c r="A410" s="918"/>
      <c r="B410" s="914" t="s">
        <v>2227</v>
      </c>
      <c r="C410" s="910" t="s">
        <v>2228</v>
      </c>
      <c r="D410" s="910"/>
      <c r="E410" s="914" t="s">
        <v>2060</v>
      </c>
      <c r="F410" s="910"/>
      <c r="G410" s="914"/>
      <c r="H410" s="914"/>
      <c r="I410" s="914"/>
      <c r="J410" s="914"/>
      <c r="K410" s="914"/>
      <c r="L410" s="915">
        <v>6</v>
      </c>
      <c r="M410" s="910">
        <v>2019</v>
      </c>
      <c r="N410" s="910" t="s">
        <v>81</v>
      </c>
      <c r="O410" s="919">
        <v>169251.19785279027</v>
      </c>
      <c r="P410" s="936"/>
      <c r="Q410" s="974">
        <f t="shared" si="6"/>
        <v>28208.532975465045</v>
      </c>
      <c r="R410" s="935"/>
      <c r="S410" s="910"/>
      <c r="T410" s="911"/>
      <c r="U410" s="936"/>
      <c r="V410" s="959"/>
      <c r="W410" s="960"/>
      <c r="X410" s="960"/>
      <c r="Y410" s="984"/>
      <c r="Z410" s="921"/>
      <c r="AA410" s="921"/>
      <c r="AB410" s="921"/>
      <c r="AC410" s="921"/>
      <c r="AD410" s="921"/>
      <c r="AE410" s="921"/>
      <c r="AF410" s="921"/>
      <c r="AG410" s="921"/>
    </row>
    <row r="411" spans="1:33" s="958" customFormat="1" ht="37.5" customHeight="1" x14ac:dyDescent="0.2">
      <c r="A411" s="918"/>
      <c r="B411" s="914" t="s">
        <v>2227</v>
      </c>
      <c r="C411" s="910" t="s">
        <v>2228</v>
      </c>
      <c r="D411" s="910"/>
      <c r="E411" s="914" t="s">
        <v>2061</v>
      </c>
      <c r="F411" s="910"/>
      <c r="G411" s="914"/>
      <c r="H411" s="914"/>
      <c r="I411" s="914"/>
      <c r="J411" s="914"/>
      <c r="K411" s="914"/>
      <c r="L411" s="915">
        <v>6</v>
      </c>
      <c r="M411" s="910">
        <v>2019</v>
      </c>
      <c r="N411" s="910" t="s">
        <v>81</v>
      </c>
      <c r="O411" s="919">
        <v>163184.84667527091</v>
      </c>
      <c r="P411" s="936"/>
      <c r="Q411" s="974">
        <f t="shared" si="6"/>
        <v>27197.474445878484</v>
      </c>
      <c r="R411" s="935"/>
      <c r="S411" s="910"/>
      <c r="T411" s="911"/>
      <c r="U411" s="936"/>
      <c r="V411" s="959"/>
      <c r="W411" s="960"/>
      <c r="X411" s="960"/>
      <c r="Y411" s="984"/>
      <c r="Z411" s="921"/>
      <c r="AA411" s="921"/>
      <c r="AB411" s="921"/>
      <c r="AC411" s="921"/>
      <c r="AD411" s="921"/>
      <c r="AE411" s="921"/>
      <c r="AF411" s="921"/>
      <c r="AG411" s="921"/>
    </row>
    <row r="412" spans="1:33" s="958" customFormat="1" ht="37.5" customHeight="1" x14ac:dyDescent="0.2">
      <c r="A412" s="918"/>
      <c r="B412" s="914" t="s">
        <v>2227</v>
      </c>
      <c r="C412" s="910" t="s">
        <v>2228</v>
      </c>
      <c r="D412" s="910"/>
      <c r="E412" s="914" t="s">
        <v>2062</v>
      </c>
      <c r="F412" s="910"/>
      <c r="G412" s="914"/>
      <c r="H412" s="914"/>
      <c r="I412" s="914"/>
      <c r="J412" s="914"/>
      <c r="K412" s="914"/>
      <c r="L412" s="915">
        <v>6</v>
      </c>
      <c r="M412" s="910">
        <v>2019</v>
      </c>
      <c r="N412" s="910" t="s">
        <v>81</v>
      </c>
      <c r="O412" s="919">
        <v>192303.33232736387</v>
      </c>
      <c r="P412" s="936"/>
      <c r="Q412" s="974">
        <f t="shared" si="6"/>
        <v>32050.555387893979</v>
      </c>
      <c r="R412" s="935"/>
      <c r="S412" s="910"/>
      <c r="T412" s="911"/>
      <c r="U412" s="936"/>
      <c r="V412" s="959"/>
      <c r="W412" s="960"/>
      <c r="X412" s="960"/>
      <c r="Y412" s="984"/>
      <c r="Z412" s="921"/>
      <c r="AA412" s="921"/>
      <c r="AB412" s="921"/>
      <c r="AC412" s="921"/>
      <c r="AD412" s="921"/>
      <c r="AE412" s="921"/>
      <c r="AF412" s="921"/>
      <c r="AG412" s="921"/>
    </row>
    <row r="413" spans="1:33" s="958" customFormat="1" ht="37.5" customHeight="1" x14ac:dyDescent="0.2">
      <c r="A413" s="918"/>
      <c r="B413" s="914" t="s">
        <v>2227</v>
      </c>
      <c r="C413" s="910" t="s">
        <v>2228</v>
      </c>
      <c r="D413" s="910"/>
      <c r="E413" s="914" t="s">
        <v>2063</v>
      </c>
      <c r="F413" s="910"/>
      <c r="G413" s="914"/>
      <c r="H413" s="914"/>
      <c r="I413" s="914"/>
      <c r="J413" s="914"/>
      <c r="K413" s="914"/>
      <c r="L413" s="915">
        <v>6</v>
      </c>
      <c r="M413" s="910">
        <v>2019</v>
      </c>
      <c r="N413" s="910" t="s">
        <v>81</v>
      </c>
      <c r="O413" s="919">
        <v>250540.30363154976</v>
      </c>
      <c r="P413" s="936"/>
      <c r="Q413" s="974">
        <f t="shared" si="6"/>
        <v>41756.717271924957</v>
      </c>
      <c r="R413" s="935"/>
      <c r="S413" s="910"/>
      <c r="T413" s="911"/>
      <c r="U413" s="936"/>
      <c r="V413" s="959"/>
      <c r="W413" s="960"/>
      <c r="X413" s="960"/>
      <c r="Y413" s="984"/>
      <c r="Z413" s="921"/>
      <c r="AA413" s="921"/>
      <c r="AB413" s="921"/>
      <c r="AC413" s="921"/>
      <c r="AD413" s="921"/>
      <c r="AE413" s="921"/>
      <c r="AF413" s="921"/>
      <c r="AG413" s="921"/>
    </row>
    <row r="414" spans="1:33" s="958" customFormat="1" ht="37.5" customHeight="1" x14ac:dyDescent="0.2">
      <c r="A414" s="918"/>
      <c r="B414" s="914" t="s">
        <v>1774</v>
      </c>
      <c r="C414" s="910" t="s">
        <v>1329</v>
      </c>
      <c r="D414" s="910"/>
      <c r="E414" s="914" t="s">
        <v>2064</v>
      </c>
      <c r="F414" s="910"/>
      <c r="G414" s="914"/>
      <c r="H414" s="914"/>
      <c r="I414" s="914"/>
      <c r="J414" s="914"/>
      <c r="K414" s="914"/>
      <c r="L414" s="915">
        <v>6</v>
      </c>
      <c r="M414" s="910">
        <v>2019</v>
      </c>
      <c r="N414" s="910" t="s">
        <v>81</v>
      </c>
      <c r="O414" s="919">
        <v>276018.97857713111</v>
      </c>
      <c r="P414" s="936"/>
      <c r="Q414" s="974">
        <f t="shared" si="6"/>
        <v>46003.163096188517</v>
      </c>
      <c r="R414" s="935"/>
      <c r="S414" s="910"/>
      <c r="T414" s="911"/>
      <c r="U414" s="936"/>
      <c r="V414" s="959"/>
      <c r="W414" s="960"/>
      <c r="X414" s="960"/>
      <c r="Y414" s="984"/>
      <c r="Z414" s="921"/>
      <c r="AA414" s="921"/>
      <c r="AB414" s="921"/>
      <c r="AC414" s="921"/>
      <c r="AD414" s="921"/>
      <c r="AE414" s="921"/>
      <c r="AF414" s="921"/>
      <c r="AG414" s="921"/>
    </row>
    <row r="415" spans="1:33" s="958" customFormat="1" ht="37.5" customHeight="1" x14ac:dyDescent="0.2">
      <c r="A415" s="918"/>
      <c r="B415" s="914" t="s">
        <v>1774</v>
      </c>
      <c r="C415" s="910" t="s">
        <v>1329</v>
      </c>
      <c r="D415" s="910"/>
      <c r="E415" s="914" t="s">
        <v>2065</v>
      </c>
      <c r="F415" s="910"/>
      <c r="G415" s="914"/>
      <c r="H415" s="914"/>
      <c r="I415" s="914"/>
      <c r="J415" s="914"/>
      <c r="K415" s="914"/>
      <c r="L415" s="915">
        <v>6</v>
      </c>
      <c r="M415" s="910">
        <v>2019</v>
      </c>
      <c r="N415" s="910" t="s">
        <v>81</v>
      </c>
      <c r="O415" s="919">
        <v>303317.55887596827</v>
      </c>
      <c r="P415" s="936"/>
      <c r="Q415" s="974">
        <f t="shared" si="6"/>
        <v>50552.926479328045</v>
      </c>
      <c r="R415" s="935"/>
      <c r="S415" s="910"/>
      <c r="T415" s="911"/>
      <c r="U415" s="936"/>
      <c r="V415" s="959"/>
      <c r="W415" s="960"/>
      <c r="X415" s="960"/>
      <c r="Y415" s="984"/>
      <c r="Z415" s="921"/>
      <c r="AA415" s="921"/>
      <c r="AB415" s="921"/>
      <c r="AC415" s="921"/>
      <c r="AD415" s="921"/>
      <c r="AE415" s="921"/>
      <c r="AF415" s="921"/>
      <c r="AG415" s="921"/>
    </row>
    <row r="416" spans="1:33" s="958" customFormat="1" ht="37.5" customHeight="1" x14ac:dyDescent="0.2">
      <c r="A416" s="918"/>
      <c r="B416" s="914" t="s">
        <v>1774</v>
      </c>
      <c r="C416" s="910" t="s">
        <v>1329</v>
      </c>
      <c r="D416" s="910"/>
      <c r="E416" s="914" t="s">
        <v>2066</v>
      </c>
      <c r="F416" s="910"/>
      <c r="G416" s="914"/>
      <c r="H416" s="914"/>
      <c r="I416" s="914"/>
      <c r="J416" s="914"/>
      <c r="K416" s="914"/>
      <c r="L416" s="915">
        <v>6</v>
      </c>
      <c r="M416" s="910">
        <v>2019</v>
      </c>
      <c r="N416" s="910" t="s">
        <v>81</v>
      </c>
      <c r="O416" s="919">
        <v>296037.937462945</v>
      </c>
      <c r="P416" s="936"/>
      <c r="Q416" s="974">
        <f t="shared" si="6"/>
        <v>49339.656243824167</v>
      </c>
      <c r="R416" s="935"/>
      <c r="S416" s="910"/>
      <c r="T416" s="911"/>
      <c r="U416" s="936"/>
      <c r="V416" s="959"/>
      <c r="W416" s="960"/>
      <c r="X416" s="960"/>
      <c r="Y416" s="984"/>
      <c r="Z416" s="921"/>
      <c r="AA416" s="921"/>
      <c r="AB416" s="921"/>
      <c r="AC416" s="921"/>
      <c r="AD416" s="921"/>
      <c r="AE416" s="921"/>
      <c r="AF416" s="921"/>
      <c r="AG416" s="921"/>
    </row>
    <row r="417" spans="1:33" s="958" customFormat="1" ht="37.5" customHeight="1" x14ac:dyDescent="0.2">
      <c r="A417" s="918"/>
      <c r="B417" s="914" t="s">
        <v>1774</v>
      </c>
      <c r="C417" s="910" t="s">
        <v>1329</v>
      </c>
      <c r="D417" s="910"/>
      <c r="E417" s="914" t="s">
        <v>2067</v>
      </c>
      <c r="F417" s="910"/>
      <c r="G417" s="914"/>
      <c r="H417" s="914"/>
      <c r="I417" s="914"/>
      <c r="J417" s="914"/>
      <c r="K417" s="914"/>
      <c r="L417" s="915">
        <v>6</v>
      </c>
      <c r="M417" s="910">
        <v>2019</v>
      </c>
      <c r="N417" s="910" t="s">
        <v>81</v>
      </c>
      <c r="O417" s="919">
        <v>512606.67450038635</v>
      </c>
      <c r="P417" s="936"/>
      <c r="Q417" s="974">
        <f t="shared" si="6"/>
        <v>85434.445750064391</v>
      </c>
      <c r="R417" s="935"/>
      <c r="S417" s="910"/>
      <c r="T417" s="911"/>
      <c r="U417" s="936"/>
      <c r="V417" s="959"/>
      <c r="W417" s="960"/>
      <c r="X417" s="960"/>
      <c r="Y417" s="984"/>
      <c r="Z417" s="921"/>
      <c r="AA417" s="921"/>
      <c r="AB417" s="921"/>
      <c r="AC417" s="921"/>
      <c r="AD417" s="921"/>
      <c r="AE417" s="921"/>
      <c r="AF417" s="921"/>
      <c r="AG417" s="921"/>
    </row>
    <row r="418" spans="1:33" s="958" customFormat="1" ht="37.5" customHeight="1" x14ac:dyDescent="0.2">
      <c r="A418" s="918"/>
      <c r="B418" s="914" t="s">
        <v>1774</v>
      </c>
      <c r="C418" s="910" t="s">
        <v>1329</v>
      </c>
      <c r="D418" s="910"/>
      <c r="E418" s="914" t="s">
        <v>2068</v>
      </c>
      <c r="F418" s="910"/>
      <c r="G418" s="914"/>
      <c r="H418" s="914"/>
      <c r="I418" s="914"/>
      <c r="J418" s="914"/>
      <c r="K418" s="914"/>
      <c r="L418" s="915">
        <v>6</v>
      </c>
      <c r="M418" s="910">
        <v>2019</v>
      </c>
      <c r="N418" s="910" t="s">
        <v>81</v>
      </c>
      <c r="O418" s="919">
        <v>424644.58242635557</v>
      </c>
      <c r="P418" s="936"/>
      <c r="Q418" s="974">
        <f t="shared" si="6"/>
        <v>70774.097071059266</v>
      </c>
      <c r="R418" s="935"/>
      <c r="S418" s="910"/>
      <c r="T418" s="911"/>
      <c r="U418" s="936"/>
      <c r="V418" s="959"/>
      <c r="W418" s="960"/>
      <c r="X418" s="960"/>
      <c r="Y418" s="984"/>
      <c r="Z418" s="921"/>
      <c r="AA418" s="921"/>
      <c r="AB418" s="921"/>
      <c r="AC418" s="921"/>
      <c r="AD418" s="921"/>
      <c r="AE418" s="921"/>
      <c r="AF418" s="921"/>
      <c r="AG418" s="921"/>
    </row>
    <row r="419" spans="1:33" s="958" customFormat="1" ht="37.5" hidden="1" customHeight="1" x14ac:dyDescent="0.2">
      <c r="A419" s="918"/>
      <c r="B419" s="914" t="s">
        <v>1410</v>
      </c>
      <c r="C419" s="910" t="s">
        <v>1329</v>
      </c>
      <c r="D419" s="910"/>
      <c r="E419" s="914" t="s">
        <v>2069</v>
      </c>
      <c r="F419" s="910"/>
      <c r="G419" s="914"/>
      <c r="H419" s="914"/>
      <c r="I419" s="914"/>
      <c r="J419" s="914"/>
      <c r="K419" s="914"/>
      <c r="L419" s="915">
        <v>6</v>
      </c>
      <c r="M419" s="910">
        <v>2019</v>
      </c>
      <c r="N419" s="910" t="s">
        <v>81</v>
      </c>
      <c r="O419" s="919">
        <v>606635.11775193654</v>
      </c>
      <c r="P419" s="936"/>
      <c r="Q419" s="974">
        <f t="shared" si="6"/>
        <v>101105.85295865609</v>
      </c>
      <c r="R419" s="935"/>
      <c r="S419" s="910"/>
      <c r="T419" s="911"/>
      <c r="U419" s="936"/>
      <c r="V419" s="959"/>
      <c r="W419" s="960"/>
      <c r="X419" s="960"/>
      <c r="Y419" s="984"/>
      <c r="Z419" s="921"/>
      <c r="AA419" s="921"/>
      <c r="AB419" s="921"/>
      <c r="AC419" s="921"/>
      <c r="AD419" s="921"/>
      <c r="AE419" s="921"/>
      <c r="AF419" s="921"/>
      <c r="AG419" s="921"/>
    </row>
    <row r="420" spans="1:33" s="958" customFormat="1" ht="37.5" customHeight="1" x14ac:dyDescent="0.2">
      <c r="A420" s="918"/>
      <c r="B420" s="914" t="s">
        <v>1774</v>
      </c>
      <c r="C420" s="910" t="s">
        <v>1329</v>
      </c>
      <c r="D420" s="910"/>
      <c r="E420" s="914" t="s">
        <v>2070</v>
      </c>
      <c r="F420" s="910"/>
      <c r="G420" s="914"/>
      <c r="H420" s="914"/>
      <c r="I420" s="914"/>
      <c r="J420" s="914"/>
      <c r="K420" s="914"/>
      <c r="L420" s="915">
        <v>6</v>
      </c>
      <c r="M420" s="910">
        <v>2019</v>
      </c>
      <c r="N420" s="910" t="s">
        <v>81</v>
      </c>
      <c r="O420" s="919">
        <v>545971.60597674281</v>
      </c>
      <c r="P420" s="936"/>
      <c r="Q420" s="974">
        <f t="shared" si="6"/>
        <v>90995.267662790473</v>
      </c>
      <c r="R420" s="935"/>
      <c r="S420" s="910"/>
      <c r="T420" s="911"/>
      <c r="U420" s="936"/>
      <c r="V420" s="959"/>
      <c r="W420" s="960"/>
      <c r="X420" s="960"/>
      <c r="Y420" s="984"/>
      <c r="Z420" s="921"/>
      <c r="AA420" s="921"/>
      <c r="AB420" s="921"/>
      <c r="AC420" s="921"/>
      <c r="AD420" s="921"/>
      <c r="AE420" s="921"/>
      <c r="AF420" s="921"/>
      <c r="AG420" s="921"/>
    </row>
    <row r="421" spans="1:33" s="958" customFormat="1" ht="37.5" customHeight="1" x14ac:dyDescent="0.2">
      <c r="A421" s="918"/>
      <c r="B421" s="914" t="s">
        <v>1774</v>
      </c>
      <c r="C421" s="910" t="s">
        <v>1329</v>
      </c>
      <c r="D421" s="910"/>
      <c r="E421" s="914" t="s">
        <v>2071</v>
      </c>
      <c r="F421" s="910"/>
      <c r="G421" s="914"/>
      <c r="H421" s="914"/>
      <c r="I421" s="914"/>
      <c r="J421" s="914"/>
      <c r="K421" s="914"/>
      <c r="L421" s="915">
        <v>6</v>
      </c>
      <c r="M421" s="910">
        <v>2019</v>
      </c>
      <c r="N421" s="910" t="s">
        <v>81</v>
      </c>
      <c r="O421" s="919">
        <v>273592.43810612336</v>
      </c>
      <c r="P421" s="936"/>
      <c r="Q421" s="974">
        <f t="shared" si="6"/>
        <v>45598.739684353895</v>
      </c>
      <c r="R421" s="935"/>
      <c r="S421" s="910"/>
      <c r="T421" s="911"/>
      <c r="U421" s="936"/>
      <c r="V421" s="959"/>
      <c r="W421" s="960"/>
      <c r="X421" s="960"/>
      <c r="Y421" s="984"/>
      <c r="Z421" s="921"/>
      <c r="AA421" s="921"/>
      <c r="AB421" s="921"/>
      <c r="AC421" s="921"/>
      <c r="AD421" s="921"/>
      <c r="AE421" s="921"/>
      <c r="AF421" s="921"/>
      <c r="AG421" s="921"/>
    </row>
    <row r="422" spans="1:33" s="958" customFormat="1" ht="37.5" customHeight="1" x14ac:dyDescent="0.2">
      <c r="A422" s="918"/>
      <c r="B422" s="914" t="s">
        <v>1774</v>
      </c>
      <c r="C422" s="910" t="s">
        <v>1329</v>
      </c>
      <c r="D422" s="910"/>
      <c r="E422" s="914" t="s">
        <v>2072</v>
      </c>
      <c r="F422" s="910"/>
      <c r="G422" s="914"/>
      <c r="H422" s="914"/>
      <c r="I422" s="914"/>
      <c r="J422" s="914"/>
      <c r="K422" s="914"/>
      <c r="L422" s="915">
        <v>6</v>
      </c>
      <c r="M422" s="910">
        <v>2019</v>
      </c>
      <c r="N422" s="910" t="s">
        <v>81</v>
      </c>
      <c r="O422" s="919">
        <v>268739.35716410785</v>
      </c>
      <c r="P422" s="936"/>
      <c r="Q422" s="974">
        <f t="shared" si="6"/>
        <v>44789.892860684638</v>
      </c>
      <c r="R422" s="935"/>
      <c r="S422" s="910"/>
      <c r="T422" s="911"/>
      <c r="U422" s="936"/>
      <c r="V422" s="959"/>
      <c r="W422" s="960"/>
      <c r="X422" s="960"/>
      <c r="Y422" s="984"/>
      <c r="Z422" s="921"/>
      <c r="AA422" s="921"/>
      <c r="AB422" s="921"/>
      <c r="AC422" s="921"/>
      <c r="AD422" s="921"/>
      <c r="AE422" s="921"/>
      <c r="AF422" s="921"/>
      <c r="AG422" s="921"/>
    </row>
    <row r="423" spans="1:33" s="958" customFormat="1" ht="37.5" customHeight="1" x14ac:dyDescent="0.2">
      <c r="A423" s="918"/>
      <c r="B423" s="914" t="s">
        <v>1774</v>
      </c>
      <c r="C423" s="910" t="s">
        <v>1329</v>
      </c>
      <c r="D423" s="910"/>
      <c r="E423" s="914" t="s">
        <v>2073</v>
      </c>
      <c r="F423" s="910"/>
      <c r="G423" s="914"/>
      <c r="H423" s="914"/>
      <c r="I423" s="914"/>
      <c r="J423" s="914"/>
      <c r="K423" s="914"/>
      <c r="L423" s="915">
        <v>6</v>
      </c>
      <c r="M423" s="910">
        <v>2019</v>
      </c>
      <c r="N423" s="910" t="s">
        <v>81</v>
      </c>
      <c r="O423" s="919">
        <v>273592.43810612336</v>
      </c>
      <c r="P423" s="936"/>
      <c r="Q423" s="974">
        <f t="shared" si="6"/>
        <v>45598.739684353895</v>
      </c>
      <c r="R423" s="935"/>
      <c r="S423" s="910"/>
      <c r="T423" s="911"/>
      <c r="U423" s="936"/>
      <c r="V423" s="959"/>
      <c r="W423" s="960"/>
      <c r="X423" s="960"/>
      <c r="Y423" s="984"/>
      <c r="Z423" s="921"/>
      <c r="AA423" s="921"/>
      <c r="AB423" s="921"/>
      <c r="AC423" s="921"/>
      <c r="AD423" s="921"/>
      <c r="AE423" s="921"/>
      <c r="AF423" s="921"/>
      <c r="AG423" s="921"/>
    </row>
    <row r="424" spans="1:33" s="958" customFormat="1" ht="37.5" customHeight="1" x14ac:dyDescent="0.2">
      <c r="A424" s="918"/>
      <c r="B424" s="914" t="s">
        <v>1774</v>
      </c>
      <c r="C424" s="910" t="s">
        <v>1329</v>
      </c>
      <c r="D424" s="910"/>
      <c r="E424" s="914" t="s">
        <v>2074</v>
      </c>
      <c r="F424" s="910"/>
      <c r="G424" s="914"/>
      <c r="H424" s="914"/>
      <c r="I424" s="914"/>
      <c r="J424" s="914"/>
      <c r="K424" s="914"/>
      <c r="L424" s="915">
        <v>6</v>
      </c>
      <c r="M424" s="910">
        <v>2019</v>
      </c>
      <c r="N424" s="910" t="s">
        <v>81</v>
      </c>
      <c r="O424" s="919">
        <v>360947.89506240224</v>
      </c>
      <c r="P424" s="936"/>
      <c r="Q424" s="974">
        <f t="shared" si="6"/>
        <v>60157.982510400376</v>
      </c>
      <c r="R424" s="935"/>
      <c r="S424" s="910"/>
      <c r="T424" s="911"/>
      <c r="U424" s="936"/>
      <c r="V424" s="959"/>
      <c r="W424" s="960"/>
      <c r="X424" s="960"/>
      <c r="Y424" s="984"/>
      <c r="Z424" s="921"/>
      <c r="AA424" s="921"/>
      <c r="AB424" s="921"/>
      <c r="AC424" s="921"/>
      <c r="AD424" s="921"/>
      <c r="AE424" s="921"/>
      <c r="AF424" s="921"/>
      <c r="AG424" s="921"/>
    </row>
    <row r="425" spans="1:33" s="958" customFormat="1" ht="37.5" customHeight="1" x14ac:dyDescent="0.2">
      <c r="A425" s="918"/>
      <c r="B425" s="914" t="s">
        <v>1774</v>
      </c>
      <c r="C425" s="910" t="s">
        <v>1329</v>
      </c>
      <c r="D425" s="910"/>
      <c r="E425" s="914" t="s">
        <v>2075</v>
      </c>
      <c r="F425" s="910"/>
      <c r="G425" s="914"/>
      <c r="H425" s="914"/>
      <c r="I425" s="914"/>
      <c r="J425" s="914"/>
      <c r="K425" s="914"/>
      <c r="L425" s="915">
        <v>6</v>
      </c>
      <c r="M425" s="910">
        <v>2019</v>
      </c>
      <c r="N425" s="910" t="s">
        <v>81</v>
      </c>
      <c r="O425" s="919">
        <v>312417.08564224729</v>
      </c>
      <c r="P425" s="936"/>
      <c r="Q425" s="974">
        <f t="shared" si="6"/>
        <v>52069.514273707879</v>
      </c>
      <c r="R425" s="935"/>
      <c r="S425" s="910"/>
      <c r="T425" s="911"/>
      <c r="U425" s="936"/>
      <c r="V425" s="959"/>
      <c r="W425" s="960"/>
      <c r="X425" s="960"/>
      <c r="Y425" s="984"/>
      <c r="Z425" s="921"/>
      <c r="AA425" s="921"/>
      <c r="AB425" s="921"/>
      <c r="AC425" s="921"/>
      <c r="AD425" s="921"/>
      <c r="AE425" s="921"/>
      <c r="AF425" s="921"/>
      <c r="AG425" s="921"/>
    </row>
    <row r="426" spans="1:33" s="958" customFormat="1" ht="37.5" customHeight="1" x14ac:dyDescent="0.2">
      <c r="A426" s="918"/>
      <c r="B426" s="914" t="s">
        <v>1774</v>
      </c>
      <c r="C426" s="910" t="s">
        <v>1329</v>
      </c>
      <c r="D426" s="910"/>
      <c r="E426" s="914" t="s">
        <v>2076</v>
      </c>
      <c r="F426" s="910"/>
      <c r="G426" s="914"/>
      <c r="H426" s="914"/>
      <c r="I426" s="914"/>
      <c r="J426" s="914"/>
      <c r="K426" s="914"/>
      <c r="L426" s="915">
        <v>6</v>
      </c>
      <c r="M426" s="910">
        <v>2019</v>
      </c>
      <c r="N426" s="910" t="s">
        <v>81</v>
      </c>
      <c r="O426" s="919">
        <v>302710.92375821632</v>
      </c>
      <c r="P426" s="936"/>
      <c r="Q426" s="974">
        <f t="shared" si="6"/>
        <v>50451.820626369386</v>
      </c>
      <c r="R426" s="935"/>
      <c r="S426" s="910"/>
      <c r="T426" s="911"/>
      <c r="U426" s="936"/>
      <c r="V426" s="959"/>
      <c r="W426" s="960"/>
      <c r="X426" s="960"/>
      <c r="Y426" s="984"/>
      <c r="Z426" s="921"/>
      <c r="AA426" s="921"/>
      <c r="AB426" s="921"/>
      <c r="AC426" s="921"/>
      <c r="AD426" s="921"/>
      <c r="AE426" s="921"/>
      <c r="AF426" s="921"/>
      <c r="AG426" s="921"/>
    </row>
    <row r="427" spans="1:33" s="958" customFormat="1" ht="37.5" customHeight="1" x14ac:dyDescent="0.2">
      <c r="A427" s="918"/>
      <c r="B427" s="914" t="s">
        <v>1774</v>
      </c>
      <c r="C427" s="910" t="s">
        <v>1329</v>
      </c>
      <c r="D427" s="910"/>
      <c r="E427" s="914" t="s">
        <v>2077</v>
      </c>
      <c r="F427" s="910"/>
      <c r="G427" s="914"/>
      <c r="H427" s="914"/>
      <c r="I427" s="914"/>
      <c r="J427" s="914"/>
      <c r="K427" s="914"/>
      <c r="L427" s="915">
        <v>6</v>
      </c>
      <c r="M427" s="910">
        <v>2019</v>
      </c>
      <c r="N427" s="910" t="s">
        <v>81</v>
      </c>
      <c r="O427" s="919">
        <v>273592.43810612336</v>
      </c>
      <c r="P427" s="936"/>
      <c r="Q427" s="974">
        <f t="shared" si="6"/>
        <v>45598.739684353895</v>
      </c>
      <c r="R427" s="935"/>
      <c r="S427" s="910"/>
      <c r="T427" s="911"/>
      <c r="U427" s="936"/>
      <c r="V427" s="959"/>
      <c r="W427" s="960"/>
      <c r="X427" s="960"/>
      <c r="Y427" s="984"/>
      <c r="Z427" s="921"/>
      <c r="AA427" s="921"/>
      <c r="AB427" s="921"/>
      <c r="AC427" s="921"/>
      <c r="AD427" s="921"/>
      <c r="AE427" s="921"/>
      <c r="AF427" s="921"/>
      <c r="AG427" s="921"/>
    </row>
    <row r="428" spans="1:33" s="958" customFormat="1" ht="37.5" customHeight="1" x14ac:dyDescent="0.2">
      <c r="A428" s="918"/>
      <c r="B428" s="914" t="s">
        <v>1774</v>
      </c>
      <c r="C428" s="910" t="s">
        <v>1329</v>
      </c>
      <c r="D428" s="910"/>
      <c r="E428" s="914" t="s">
        <v>2078</v>
      </c>
      <c r="F428" s="910"/>
      <c r="G428" s="914"/>
      <c r="H428" s="914"/>
      <c r="I428" s="914"/>
      <c r="J428" s="914"/>
      <c r="K428" s="914"/>
      <c r="L428" s="915">
        <v>6</v>
      </c>
      <c r="M428" s="910">
        <v>2019</v>
      </c>
      <c r="N428" s="910" t="s">
        <v>81</v>
      </c>
      <c r="O428" s="919">
        <v>273592.43810612336</v>
      </c>
      <c r="P428" s="936"/>
      <c r="Q428" s="974">
        <f t="shared" si="6"/>
        <v>45598.739684353895</v>
      </c>
      <c r="R428" s="935"/>
      <c r="S428" s="910"/>
      <c r="T428" s="911"/>
      <c r="U428" s="936"/>
      <c r="V428" s="959"/>
      <c r="W428" s="960"/>
      <c r="X428" s="960"/>
      <c r="Y428" s="984"/>
      <c r="Z428" s="921"/>
      <c r="AA428" s="921"/>
      <c r="AB428" s="921"/>
      <c r="AC428" s="921"/>
      <c r="AD428" s="921"/>
      <c r="AE428" s="921"/>
      <c r="AF428" s="921"/>
      <c r="AG428" s="921"/>
    </row>
    <row r="429" spans="1:33" s="958" customFormat="1" ht="37.5" customHeight="1" x14ac:dyDescent="0.2">
      <c r="A429" s="918"/>
      <c r="B429" s="914" t="s">
        <v>1774</v>
      </c>
      <c r="C429" s="910" t="s">
        <v>1329</v>
      </c>
      <c r="D429" s="910"/>
      <c r="E429" s="914" t="s">
        <v>2079</v>
      </c>
      <c r="F429" s="910"/>
      <c r="G429" s="914"/>
      <c r="H429" s="914"/>
      <c r="I429" s="914"/>
      <c r="J429" s="914"/>
      <c r="K429" s="914"/>
      <c r="L429" s="915">
        <v>6</v>
      </c>
      <c r="M429" s="910">
        <v>2019</v>
      </c>
      <c r="N429" s="910" t="s">
        <v>81</v>
      </c>
      <c r="O429" s="919">
        <v>283298.59999015433</v>
      </c>
      <c r="P429" s="936"/>
      <c r="Q429" s="974">
        <f t="shared" si="6"/>
        <v>47216.433331692388</v>
      </c>
      <c r="R429" s="935"/>
      <c r="S429" s="910"/>
      <c r="T429" s="911"/>
      <c r="U429" s="936"/>
      <c r="V429" s="959"/>
      <c r="W429" s="960"/>
      <c r="X429" s="960"/>
      <c r="Y429" s="984"/>
      <c r="Z429" s="921"/>
      <c r="AA429" s="921"/>
      <c r="AB429" s="921"/>
      <c r="AC429" s="921"/>
      <c r="AD429" s="921"/>
      <c r="AE429" s="921"/>
      <c r="AF429" s="921"/>
      <c r="AG429" s="921"/>
    </row>
    <row r="430" spans="1:33" s="958" customFormat="1" ht="37.5" customHeight="1" x14ac:dyDescent="0.2">
      <c r="A430" s="918"/>
      <c r="B430" s="914" t="s">
        <v>1774</v>
      </c>
      <c r="C430" s="910" t="s">
        <v>1329</v>
      </c>
      <c r="D430" s="910"/>
      <c r="E430" s="914" t="s">
        <v>2080</v>
      </c>
      <c r="F430" s="910"/>
      <c r="G430" s="914"/>
      <c r="H430" s="914"/>
      <c r="I430" s="914"/>
      <c r="J430" s="914"/>
      <c r="K430" s="914"/>
      <c r="L430" s="915">
        <v>6</v>
      </c>
      <c r="M430" s="910">
        <v>2019</v>
      </c>
      <c r="N430" s="910" t="s">
        <v>81</v>
      </c>
      <c r="O430" s="919">
        <v>380360.21883046417</v>
      </c>
      <c r="P430" s="936"/>
      <c r="Q430" s="974">
        <f t="shared" si="6"/>
        <v>63393.36980507736</v>
      </c>
      <c r="R430" s="935"/>
      <c r="S430" s="910"/>
      <c r="T430" s="911"/>
      <c r="U430" s="936"/>
      <c r="V430" s="959"/>
      <c r="W430" s="960"/>
      <c r="X430" s="960"/>
      <c r="Y430" s="984"/>
      <c r="Z430" s="921"/>
      <c r="AA430" s="921"/>
      <c r="AB430" s="921"/>
      <c r="AC430" s="921"/>
      <c r="AD430" s="921"/>
      <c r="AE430" s="921"/>
      <c r="AF430" s="921"/>
      <c r="AG430" s="921"/>
    </row>
    <row r="431" spans="1:33" s="958" customFormat="1" ht="37.5" customHeight="1" x14ac:dyDescent="0.2">
      <c r="A431" s="918"/>
      <c r="B431" s="914" t="s">
        <v>1774</v>
      </c>
      <c r="C431" s="910" t="s">
        <v>1329</v>
      </c>
      <c r="D431" s="910"/>
      <c r="E431" s="914" t="s">
        <v>2081</v>
      </c>
      <c r="F431" s="910"/>
      <c r="G431" s="914"/>
      <c r="H431" s="914"/>
      <c r="I431" s="914"/>
      <c r="J431" s="914"/>
      <c r="K431" s="914"/>
      <c r="L431" s="915">
        <v>6</v>
      </c>
      <c r="M431" s="910">
        <v>2019</v>
      </c>
      <c r="N431" s="910" t="s">
        <v>81</v>
      </c>
      <c r="O431" s="919">
        <v>370654.05694643321</v>
      </c>
      <c r="P431" s="936"/>
      <c r="Q431" s="974">
        <f t="shared" si="6"/>
        <v>61775.676157738868</v>
      </c>
      <c r="R431" s="935"/>
      <c r="S431" s="910"/>
      <c r="T431" s="911"/>
      <c r="U431" s="936"/>
      <c r="V431" s="959"/>
      <c r="W431" s="960"/>
      <c r="X431" s="960"/>
      <c r="Y431" s="984"/>
      <c r="Z431" s="921"/>
      <c r="AA431" s="921"/>
      <c r="AB431" s="921"/>
      <c r="AC431" s="921"/>
      <c r="AD431" s="921"/>
      <c r="AE431" s="921"/>
      <c r="AF431" s="921"/>
      <c r="AG431" s="921"/>
    </row>
    <row r="432" spans="1:33" s="958" customFormat="1" ht="37.5" customHeight="1" x14ac:dyDescent="0.2">
      <c r="A432" s="918"/>
      <c r="B432" s="914" t="s">
        <v>1774</v>
      </c>
      <c r="C432" s="910" t="s">
        <v>1329</v>
      </c>
      <c r="D432" s="910"/>
      <c r="E432" s="914" t="s">
        <v>2082</v>
      </c>
      <c r="F432" s="910"/>
      <c r="G432" s="914"/>
      <c r="H432" s="914"/>
      <c r="I432" s="914"/>
      <c r="J432" s="914"/>
      <c r="K432" s="914"/>
      <c r="L432" s="915">
        <v>6</v>
      </c>
      <c r="M432" s="910">
        <v>2019</v>
      </c>
      <c r="N432" s="910" t="s">
        <v>81</v>
      </c>
      <c r="O432" s="919">
        <v>428891.02825061907</v>
      </c>
      <c r="P432" s="936"/>
      <c r="Q432" s="974">
        <f t="shared" si="6"/>
        <v>71481.83804176985</v>
      </c>
      <c r="R432" s="935"/>
      <c r="S432" s="910"/>
      <c r="T432" s="911"/>
      <c r="U432" s="936"/>
      <c r="V432" s="959"/>
      <c r="W432" s="960"/>
      <c r="X432" s="960"/>
      <c r="Y432" s="984"/>
      <c r="Z432" s="921"/>
      <c r="AA432" s="921"/>
      <c r="AB432" s="921"/>
      <c r="AC432" s="921"/>
      <c r="AD432" s="921"/>
      <c r="AE432" s="921"/>
      <c r="AF432" s="921"/>
      <c r="AG432" s="921"/>
    </row>
    <row r="433" spans="1:33" s="958" customFormat="1" ht="37.5" customHeight="1" x14ac:dyDescent="0.2">
      <c r="A433" s="918"/>
      <c r="B433" s="914" t="s">
        <v>1774</v>
      </c>
      <c r="C433" s="910" t="s">
        <v>1329</v>
      </c>
      <c r="D433" s="910"/>
      <c r="E433" s="914" t="s">
        <v>2083</v>
      </c>
      <c r="F433" s="910"/>
      <c r="G433" s="914"/>
      <c r="H433" s="914"/>
      <c r="I433" s="914"/>
      <c r="J433" s="914"/>
      <c r="K433" s="914"/>
      <c r="L433" s="915">
        <v>6</v>
      </c>
      <c r="M433" s="910">
        <v>2019</v>
      </c>
      <c r="N433" s="910" t="s">
        <v>81</v>
      </c>
      <c r="O433" s="919">
        <v>360947.89506240224</v>
      </c>
      <c r="P433" s="936"/>
      <c r="Q433" s="974">
        <f t="shared" si="6"/>
        <v>60157.982510400376</v>
      </c>
      <c r="R433" s="935"/>
      <c r="S433" s="910"/>
      <c r="T433" s="911"/>
      <c r="U433" s="936"/>
      <c r="V433" s="959"/>
      <c r="W433" s="960"/>
      <c r="X433" s="960"/>
      <c r="Y433" s="984"/>
      <c r="Z433" s="921"/>
      <c r="AA433" s="921"/>
      <c r="AB433" s="921"/>
      <c r="AC433" s="921"/>
      <c r="AD433" s="921"/>
      <c r="AE433" s="921"/>
      <c r="AF433" s="921"/>
      <c r="AG433" s="921"/>
    </row>
    <row r="434" spans="1:33" s="958" customFormat="1" ht="37.5" customHeight="1" x14ac:dyDescent="0.2">
      <c r="A434" s="918"/>
      <c r="B434" s="914" t="s">
        <v>1774</v>
      </c>
      <c r="C434" s="910" t="s">
        <v>1329</v>
      </c>
      <c r="D434" s="910"/>
      <c r="E434" s="914" t="s">
        <v>2084</v>
      </c>
      <c r="F434" s="910"/>
      <c r="G434" s="914"/>
      <c r="H434" s="914"/>
      <c r="I434" s="914"/>
      <c r="J434" s="914"/>
      <c r="K434" s="914"/>
      <c r="L434" s="915">
        <v>6</v>
      </c>
      <c r="M434" s="910">
        <v>2019</v>
      </c>
      <c r="N434" s="910" t="s">
        <v>81</v>
      </c>
      <c r="O434" s="919">
        <v>360947.89506240224</v>
      </c>
      <c r="P434" s="936"/>
      <c r="Q434" s="974">
        <f t="shared" si="6"/>
        <v>60157.982510400376</v>
      </c>
      <c r="R434" s="935"/>
      <c r="S434" s="910"/>
      <c r="T434" s="911"/>
      <c r="U434" s="936"/>
      <c r="V434" s="959"/>
      <c r="W434" s="960"/>
      <c r="X434" s="960"/>
      <c r="Y434" s="984"/>
      <c r="Z434" s="921"/>
      <c r="AA434" s="921"/>
      <c r="AB434" s="921"/>
      <c r="AC434" s="921"/>
      <c r="AD434" s="921"/>
      <c r="AE434" s="921"/>
      <c r="AF434" s="921"/>
      <c r="AG434" s="921"/>
    </row>
    <row r="435" spans="1:33" s="958" customFormat="1" ht="37.5" customHeight="1" x14ac:dyDescent="0.2">
      <c r="A435" s="918"/>
      <c r="B435" s="914" t="s">
        <v>1774</v>
      </c>
      <c r="C435" s="910" t="s">
        <v>1329</v>
      </c>
      <c r="D435" s="910"/>
      <c r="E435" s="914" t="s">
        <v>2085</v>
      </c>
      <c r="F435" s="910"/>
      <c r="G435" s="914"/>
      <c r="H435" s="914"/>
      <c r="I435" s="914"/>
      <c r="J435" s="914"/>
      <c r="K435" s="914"/>
      <c r="L435" s="915">
        <v>6</v>
      </c>
      <c r="M435" s="910">
        <v>2019</v>
      </c>
      <c r="N435" s="910" t="s">
        <v>81</v>
      </c>
      <c r="O435" s="919">
        <v>399772.54259852617</v>
      </c>
      <c r="P435" s="936"/>
      <c r="Q435" s="974">
        <f t="shared" si="6"/>
        <v>66628.757099754366</v>
      </c>
      <c r="R435" s="935"/>
      <c r="S435" s="910"/>
      <c r="T435" s="911"/>
      <c r="U435" s="936"/>
      <c r="V435" s="959"/>
      <c r="W435" s="960"/>
      <c r="X435" s="960"/>
      <c r="Y435" s="984"/>
      <c r="Z435" s="921"/>
      <c r="AA435" s="921"/>
      <c r="AB435" s="921"/>
      <c r="AC435" s="921"/>
      <c r="AD435" s="921"/>
      <c r="AE435" s="921"/>
      <c r="AF435" s="921"/>
      <c r="AG435" s="921"/>
    </row>
    <row r="436" spans="1:33" s="958" customFormat="1" ht="37.5" customHeight="1" x14ac:dyDescent="0.2">
      <c r="A436" s="918"/>
      <c r="B436" s="914" t="s">
        <v>1774</v>
      </c>
      <c r="C436" s="910" t="s">
        <v>1329</v>
      </c>
      <c r="D436" s="910"/>
      <c r="E436" s="914" t="s">
        <v>2086</v>
      </c>
      <c r="F436" s="910"/>
      <c r="G436" s="914"/>
      <c r="H436" s="914"/>
      <c r="I436" s="914"/>
      <c r="J436" s="914"/>
      <c r="K436" s="914"/>
      <c r="L436" s="915">
        <v>6</v>
      </c>
      <c r="M436" s="910">
        <v>2019</v>
      </c>
      <c r="N436" s="910" t="s">
        <v>81</v>
      </c>
      <c r="O436" s="919">
        <v>331829.40941030928</v>
      </c>
      <c r="P436" s="936"/>
      <c r="Q436" s="974">
        <f t="shared" si="6"/>
        <v>55304.901568384877</v>
      </c>
      <c r="R436" s="935"/>
      <c r="S436" s="910"/>
      <c r="T436" s="911"/>
      <c r="U436" s="936"/>
      <c r="V436" s="959"/>
      <c r="W436" s="960"/>
      <c r="X436" s="960"/>
      <c r="Y436" s="984"/>
      <c r="Z436" s="921"/>
      <c r="AA436" s="921"/>
      <c r="AB436" s="921"/>
      <c r="AC436" s="921"/>
      <c r="AD436" s="921"/>
      <c r="AE436" s="921"/>
      <c r="AF436" s="921"/>
      <c r="AG436" s="921"/>
    </row>
    <row r="437" spans="1:33" s="958" customFormat="1" ht="37.5" customHeight="1" x14ac:dyDescent="0.2">
      <c r="A437" s="918"/>
      <c r="B437" s="914" t="s">
        <v>1774</v>
      </c>
      <c r="C437" s="910" t="s">
        <v>1329</v>
      </c>
      <c r="D437" s="910"/>
      <c r="E437" s="914" t="s">
        <v>2087</v>
      </c>
      <c r="F437" s="910"/>
      <c r="G437" s="914"/>
      <c r="H437" s="914"/>
      <c r="I437" s="914"/>
      <c r="J437" s="914"/>
      <c r="K437" s="914"/>
      <c r="L437" s="915">
        <v>6</v>
      </c>
      <c r="M437" s="910">
        <v>2019</v>
      </c>
      <c r="N437" s="910" t="s">
        <v>81</v>
      </c>
      <c r="O437" s="919">
        <v>312417.08564224729</v>
      </c>
      <c r="P437" s="936"/>
      <c r="Q437" s="974">
        <f t="shared" si="6"/>
        <v>52069.514273707879</v>
      </c>
      <c r="R437" s="935"/>
      <c r="S437" s="910"/>
      <c r="T437" s="911"/>
      <c r="U437" s="936"/>
      <c r="V437" s="959"/>
      <c r="W437" s="960"/>
      <c r="X437" s="960"/>
      <c r="Y437" s="984"/>
      <c r="Z437" s="921"/>
      <c r="AA437" s="921"/>
      <c r="AB437" s="921"/>
      <c r="AC437" s="921"/>
      <c r="AD437" s="921"/>
      <c r="AE437" s="921"/>
      <c r="AF437" s="921"/>
      <c r="AG437" s="921"/>
    </row>
    <row r="438" spans="1:33" s="958" customFormat="1" ht="37.5" customHeight="1" x14ac:dyDescent="0.2">
      <c r="A438" s="918"/>
      <c r="B438" s="914" t="s">
        <v>1774</v>
      </c>
      <c r="C438" s="910" t="s">
        <v>1329</v>
      </c>
      <c r="D438" s="910"/>
      <c r="E438" s="914" t="s">
        <v>2088</v>
      </c>
      <c r="F438" s="910"/>
      <c r="G438" s="914"/>
      <c r="H438" s="914"/>
      <c r="I438" s="914"/>
      <c r="J438" s="914"/>
      <c r="K438" s="914"/>
      <c r="L438" s="915">
        <v>6</v>
      </c>
      <c r="M438" s="910">
        <v>2019</v>
      </c>
      <c r="N438" s="910" t="s">
        <v>81</v>
      </c>
      <c r="O438" s="919">
        <v>312417.08564224729</v>
      </c>
      <c r="P438" s="936"/>
      <c r="Q438" s="974">
        <f t="shared" si="6"/>
        <v>52069.514273707879</v>
      </c>
      <c r="R438" s="935"/>
      <c r="S438" s="910"/>
      <c r="T438" s="911"/>
      <c r="U438" s="936"/>
      <c r="V438" s="959"/>
      <c r="W438" s="960"/>
      <c r="X438" s="960"/>
      <c r="Y438" s="984"/>
      <c r="Z438" s="921"/>
      <c r="AA438" s="921"/>
      <c r="AB438" s="921"/>
      <c r="AC438" s="921"/>
      <c r="AD438" s="921"/>
      <c r="AE438" s="921"/>
      <c r="AF438" s="921"/>
      <c r="AG438" s="921"/>
    </row>
    <row r="439" spans="1:33" s="958" customFormat="1" ht="37.5" customHeight="1" x14ac:dyDescent="0.2">
      <c r="A439" s="918"/>
      <c r="B439" s="914" t="s">
        <v>1774</v>
      </c>
      <c r="C439" s="910" t="s">
        <v>1329</v>
      </c>
      <c r="D439" s="910"/>
      <c r="E439" s="914" t="s">
        <v>2089</v>
      </c>
      <c r="F439" s="910"/>
      <c r="G439" s="914"/>
      <c r="H439" s="914"/>
      <c r="I439" s="914"/>
      <c r="J439" s="914"/>
      <c r="K439" s="914"/>
      <c r="L439" s="915">
        <v>6</v>
      </c>
      <c r="M439" s="910">
        <v>2019</v>
      </c>
      <c r="N439" s="910" t="s">
        <v>81</v>
      </c>
      <c r="O439" s="919">
        <v>312417.08564224729</v>
      </c>
      <c r="P439" s="936"/>
      <c r="Q439" s="974">
        <f t="shared" si="6"/>
        <v>52069.514273707879</v>
      </c>
      <c r="R439" s="935"/>
      <c r="S439" s="910"/>
      <c r="T439" s="911"/>
      <c r="U439" s="936"/>
      <c r="V439" s="959"/>
      <c r="W439" s="960"/>
      <c r="X439" s="960"/>
      <c r="Y439" s="984"/>
      <c r="Z439" s="921"/>
      <c r="AA439" s="921"/>
      <c r="AB439" s="921"/>
      <c r="AC439" s="921"/>
      <c r="AD439" s="921"/>
      <c r="AE439" s="921"/>
      <c r="AF439" s="921"/>
      <c r="AG439" s="921"/>
    </row>
    <row r="440" spans="1:33" s="958" customFormat="1" ht="37.5" customHeight="1" x14ac:dyDescent="0.2">
      <c r="A440" s="918"/>
      <c r="B440" s="914" t="s">
        <v>1774</v>
      </c>
      <c r="C440" s="910" t="s">
        <v>1329</v>
      </c>
      <c r="D440" s="910"/>
      <c r="E440" s="914" t="s">
        <v>2090</v>
      </c>
      <c r="F440" s="910"/>
      <c r="G440" s="914"/>
      <c r="H440" s="914"/>
      <c r="I440" s="914"/>
      <c r="J440" s="914"/>
      <c r="K440" s="914"/>
      <c r="L440" s="915">
        <v>6</v>
      </c>
      <c r="M440" s="910">
        <v>2019</v>
      </c>
      <c r="N440" s="910" t="s">
        <v>81</v>
      </c>
      <c r="O440" s="919">
        <v>302710.92375821632</v>
      </c>
      <c r="P440" s="936"/>
      <c r="Q440" s="974">
        <f t="shared" si="6"/>
        <v>50451.820626369386</v>
      </c>
      <c r="R440" s="935"/>
      <c r="S440" s="910"/>
      <c r="T440" s="911"/>
      <c r="U440" s="936"/>
      <c r="V440" s="959"/>
      <c r="W440" s="960"/>
      <c r="X440" s="960"/>
      <c r="Y440" s="984"/>
      <c r="Z440" s="921"/>
      <c r="AA440" s="921"/>
      <c r="AB440" s="921"/>
      <c r="AC440" s="921"/>
      <c r="AD440" s="921"/>
      <c r="AE440" s="921"/>
      <c r="AF440" s="921"/>
      <c r="AG440" s="921"/>
    </row>
    <row r="441" spans="1:33" s="958" customFormat="1" ht="37.5" customHeight="1" x14ac:dyDescent="0.2">
      <c r="A441" s="918"/>
      <c r="B441" s="914" t="s">
        <v>1774</v>
      </c>
      <c r="C441" s="910" t="s">
        <v>1329</v>
      </c>
      <c r="D441" s="910"/>
      <c r="E441" s="914" t="s">
        <v>2091</v>
      </c>
      <c r="F441" s="910"/>
      <c r="G441" s="914"/>
      <c r="H441" s="914"/>
      <c r="I441" s="914"/>
      <c r="J441" s="914"/>
      <c r="K441" s="914"/>
      <c r="L441" s="915">
        <v>6</v>
      </c>
      <c r="M441" s="910">
        <v>2019</v>
      </c>
      <c r="N441" s="910" t="s">
        <v>81</v>
      </c>
      <c r="O441" s="919">
        <v>283298.59999015433</v>
      </c>
      <c r="P441" s="936"/>
      <c r="Q441" s="974">
        <f t="shared" si="6"/>
        <v>47216.433331692388</v>
      </c>
      <c r="R441" s="935"/>
      <c r="S441" s="910"/>
      <c r="T441" s="911"/>
      <c r="U441" s="936"/>
      <c r="V441" s="959"/>
      <c r="W441" s="960"/>
      <c r="X441" s="960"/>
      <c r="Y441" s="984"/>
      <c r="Z441" s="921"/>
      <c r="AA441" s="921"/>
      <c r="AB441" s="921"/>
      <c r="AC441" s="921"/>
      <c r="AD441" s="921"/>
      <c r="AE441" s="921"/>
      <c r="AF441" s="921"/>
      <c r="AG441" s="921"/>
    </row>
    <row r="442" spans="1:33" s="958" customFormat="1" ht="37.5" customHeight="1" x14ac:dyDescent="0.2">
      <c r="A442" s="918"/>
      <c r="B442" s="1010" t="s">
        <v>1780</v>
      </c>
      <c r="C442" s="910" t="s">
        <v>1402</v>
      </c>
      <c r="D442" s="910"/>
      <c r="E442" s="914" t="s">
        <v>2092</v>
      </c>
      <c r="F442" s="910"/>
      <c r="G442" s="914"/>
      <c r="H442" s="914"/>
      <c r="I442" s="914"/>
      <c r="J442" s="914"/>
      <c r="K442" s="914"/>
      <c r="L442" s="915">
        <v>6</v>
      </c>
      <c r="M442" s="910">
        <v>2019</v>
      </c>
      <c r="N442" s="910" t="s">
        <v>81</v>
      </c>
      <c r="O442" s="919">
        <v>126180.1044924028</v>
      </c>
      <c r="P442" s="936"/>
      <c r="Q442" s="974">
        <f t="shared" si="6"/>
        <v>21030.017415400467</v>
      </c>
      <c r="R442" s="935"/>
      <c r="S442" s="910"/>
      <c r="T442" s="911"/>
      <c r="U442" s="936"/>
      <c r="V442" s="959"/>
      <c r="W442" s="960"/>
      <c r="X442" s="960"/>
      <c r="Y442" s="984"/>
      <c r="Z442" s="921"/>
      <c r="AA442" s="921"/>
      <c r="AB442" s="921"/>
      <c r="AC442" s="921"/>
      <c r="AD442" s="921"/>
      <c r="AE442" s="921"/>
      <c r="AF442" s="921"/>
      <c r="AG442" s="921"/>
    </row>
    <row r="443" spans="1:33" s="958" customFormat="1" ht="37.5" customHeight="1" x14ac:dyDescent="0.2">
      <c r="A443" s="918"/>
      <c r="B443" s="914" t="s">
        <v>1862</v>
      </c>
      <c r="C443" s="910"/>
      <c r="D443" s="910"/>
      <c r="E443" s="914" t="s">
        <v>2093</v>
      </c>
      <c r="F443" s="910"/>
      <c r="G443" s="914"/>
      <c r="H443" s="914"/>
      <c r="I443" s="914"/>
      <c r="J443" s="914"/>
      <c r="K443" s="914"/>
      <c r="L443" s="915">
        <v>6</v>
      </c>
      <c r="M443" s="910">
        <v>2019</v>
      </c>
      <c r="N443" s="910" t="s">
        <v>81</v>
      </c>
      <c r="O443" s="919">
        <v>189270.15673860419</v>
      </c>
      <c r="P443" s="936"/>
      <c r="Q443" s="974">
        <f t="shared" si="6"/>
        <v>31545.026123100699</v>
      </c>
      <c r="R443" s="935"/>
      <c r="S443" s="910"/>
      <c r="T443" s="911"/>
      <c r="U443" s="936"/>
      <c r="V443" s="959"/>
      <c r="W443" s="960"/>
      <c r="X443" s="960"/>
      <c r="Y443" s="984"/>
      <c r="Z443" s="921"/>
      <c r="AA443" s="921"/>
      <c r="AB443" s="921"/>
      <c r="AC443" s="921"/>
      <c r="AD443" s="921"/>
      <c r="AE443" s="921"/>
      <c r="AF443" s="921"/>
      <c r="AG443" s="921"/>
    </row>
    <row r="444" spans="1:33" s="958" customFormat="1" ht="37.5" customHeight="1" x14ac:dyDescent="0.2">
      <c r="A444" s="918"/>
      <c r="B444" s="914" t="s">
        <v>1862</v>
      </c>
      <c r="C444" s="910"/>
      <c r="D444" s="910"/>
      <c r="E444" s="914" t="s">
        <v>2094</v>
      </c>
      <c r="F444" s="910"/>
      <c r="G444" s="914"/>
      <c r="H444" s="914"/>
      <c r="I444" s="914"/>
      <c r="J444" s="914"/>
      <c r="K444" s="914"/>
      <c r="L444" s="915">
        <v>6</v>
      </c>
      <c r="M444" s="910">
        <v>2019</v>
      </c>
      <c r="N444" s="910" t="s">
        <v>81</v>
      </c>
      <c r="O444" s="919">
        <v>173497.64367705383</v>
      </c>
      <c r="P444" s="936"/>
      <c r="Q444" s="974">
        <f t="shared" si="6"/>
        <v>28916.273946175639</v>
      </c>
      <c r="R444" s="935"/>
      <c r="S444" s="910"/>
      <c r="T444" s="911"/>
      <c r="U444" s="936"/>
      <c r="V444" s="959"/>
      <c r="W444" s="960"/>
      <c r="X444" s="960"/>
      <c r="Y444" s="984"/>
      <c r="Z444" s="921"/>
      <c r="AA444" s="921"/>
      <c r="AB444" s="921"/>
      <c r="AC444" s="921"/>
      <c r="AD444" s="921"/>
      <c r="AE444" s="921"/>
      <c r="AF444" s="921"/>
      <c r="AG444" s="921"/>
    </row>
    <row r="445" spans="1:33" s="958" customFormat="1" ht="37.5" customHeight="1" x14ac:dyDescent="0.2">
      <c r="A445" s="918"/>
      <c r="B445" s="1010" t="s">
        <v>1780</v>
      </c>
      <c r="C445" s="910" t="s">
        <v>1402</v>
      </c>
      <c r="D445" s="910"/>
      <c r="E445" s="914" t="s">
        <v>2095</v>
      </c>
      <c r="F445" s="910"/>
      <c r="G445" s="914"/>
      <c r="H445" s="914"/>
      <c r="I445" s="914"/>
      <c r="J445" s="914"/>
      <c r="K445" s="914"/>
      <c r="L445" s="915">
        <v>6</v>
      </c>
      <c r="M445" s="910">
        <v>2019</v>
      </c>
      <c r="N445" s="910" t="s">
        <v>81</v>
      </c>
      <c r="O445" s="919">
        <v>148625.60384922443</v>
      </c>
      <c r="P445" s="936"/>
      <c r="Q445" s="974">
        <f t="shared" si="6"/>
        <v>24770.933974870739</v>
      </c>
      <c r="R445" s="935"/>
      <c r="S445" s="910"/>
      <c r="T445" s="911"/>
      <c r="U445" s="936"/>
      <c r="V445" s="959"/>
      <c r="W445" s="960"/>
      <c r="X445" s="960"/>
      <c r="Y445" s="984"/>
      <c r="Z445" s="921"/>
      <c r="AA445" s="921"/>
      <c r="AB445" s="921"/>
      <c r="AC445" s="921"/>
      <c r="AD445" s="921"/>
      <c r="AE445" s="921"/>
      <c r="AF445" s="921"/>
      <c r="AG445" s="921"/>
    </row>
    <row r="446" spans="1:33" s="958" customFormat="1" ht="37.5" customHeight="1" x14ac:dyDescent="0.2">
      <c r="A446" s="918"/>
      <c r="B446" s="1010" t="s">
        <v>1782</v>
      </c>
      <c r="C446" s="910" t="s">
        <v>1404</v>
      </c>
      <c r="D446" s="910"/>
      <c r="E446" s="914" t="s">
        <v>2096</v>
      </c>
      <c r="F446" s="910"/>
      <c r="G446" s="914"/>
      <c r="H446" s="914"/>
      <c r="I446" s="914"/>
      <c r="J446" s="914"/>
      <c r="K446" s="914"/>
      <c r="L446" s="915">
        <v>6</v>
      </c>
      <c r="M446" s="910">
        <v>2019</v>
      </c>
      <c r="N446" s="910" t="s">
        <v>81</v>
      </c>
      <c r="O446" s="919">
        <v>126180.1044924028</v>
      </c>
      <c r="P446" s="936"/>
      <c r="Q446" s="974">
        <f t="shared" si="6"/>
        <v>21030.017415400467</v>
      </c>
      <c r="R446" s="935"/>
      <c r="S446" s="910"/>
      <c r="T446" s="911"/>
      <c r="U446" s="936"/>
      <c r="V446" s="959"/>
      <c r="W446" s="960"/>
      <c r="X446" s="960"/>
      <c r="Y446" s="984"/>
      <c r="Z446" s="921"/>
      <c r="AA446" s="921"/>
      <c r="AB446" s="921"/>
      <c r="AC446" s="921"/>
      <c r="AD446" s="921"/>
      <c r="AE446" s="921"/>
      <c r="AF446" s="921"/>
      <c r="AG446" s="921"/>
    </row>
    <row r="447" spans="1:33" s="958" customFormat="1" ht="37.5" customHeight="1" x14ac:dyDescent="0.2">
      <c r="A447" s="918"/>
      <c r="B447" s="1010" t="s">
        <v>1782</v>
      </c>
      <c r="C447" s="910" t="s">
        <v>1404</v>
      </c>
      <c r="D447" s="910"/>
      <c r="E447" s="914" t="s">
        <v>2097</v>
      </c>
      <c r="F447" s="910"/>
      <c r="G447" s="914"/>
      <c r="H447" s="914"/>
      <c r="I447" s="914"/>
      <c r="J447" s="914"/>
      <c r="K447" s="914"/>
      <c r="L447" s="915">
        <v>6</v>
      </c>
      <c r="M447" s="910">
        <v>2019</v>
      </c>
      <c r="N447" s="910" t="s">
        <v>81</v>
      </c>
      <c r="O447" s="919">
        <v>203829.39956465067</v>
      </c>
      <c r="P447" s="936"/>
      <c r="Q447" s="974">
        <f t="shared" si="6"/>
        <v>33971.566594108444</v>
      </c>
      <c r="R447" s="935"/>
      <c r="S447" s="910"/>
      <c r="T447" s="911"/>
      <c r="U447" s="936"/>
      <c r="V447" s="959"/>
      <c r="W447" s="960"/>
      <c r="X447" s="960"/>
      <c r="Y447" s="984"/>
      <c r="Z447" s="921"/>
      <c r="AA447" s="921"/>
      <c r="AB447" s="921"/>
      <c r="AC447" s="921"/>
      <c r="AD447" s="921"/>
      <c r="AE447" s="921"/>
      <c r="AF447" s="921"/>
      <c r="AG447" s="921"/>
    </row>
    <row r="448" spans="1:33" s="958" customFormat="1" ht="37.5" customHeight="1" x14ac:dyDescent="0.2">
      <c r="A448" s="918"/>
      <c r="B448" s="1010" t="s">
        <v>1782</v>
      </c>
      <c r="C448" s="910" t="s">
        <v>1404</v>
      </c>
      <c r="D448" s="910"/>
      <c r="E448" s="914" t="s">
        <v>2098</v>
      </c>
      <c r="F448" s="910"/>
      <c r="G448" s="914"/>
      <c r="H448" s="914"/>
      <c r="I448" s="914"/>
      <c r="J448" s="914"/>
      <c r="K448" s="914"/>
      <c r="L448" s="915">
        <v>6</v>
      </c>
      <c r="M448" s="910">
        <v>2019</v>
      </c>
      <c r="N448" s="910" t="s">
        <v>81</v>
      </c>
      <c r="O448" s="919">
        <v>101914.69978232533</v>
      </c>
      <c r="P448" s="936"/>
      <c r="Q448" s="974">
        <f t="shared" si="6"/>
        <v>16985.783297054222</v>
      </c>
      <c r="R448" s="935"/>
      <c r="S448" s="910"/>
      <c r="T448" s="911"/>
      <c r="U448" s="936"/>
      <c r="V448" s="959"/>
      <c r="W448" s="960"/>
      <c r="X448" s="960"/>
      <c r="Y448" s="984"/>
      <c r="Z448" s="921"/>
      <c r="AA448" s="921"/>
      <c r="AB448" s="921"/>
      <c r="AC448" s="921"/>
      <c r="AD448" s="921"/>
      <c r="AE448" s="921"/>
      <c r="AF448" s="921"/>
      <c r="AG448" s="921"/>
    </row>
    <row r="449" spans="1:33" s="958" customFormat="1" ht="37.5" customHeight="1" x14ac:dyDescent="0.2">
      <c r="A449" s="918"/>
      <c r="B449" s="914" t="s">
        <v>1862</v>
      </c>
      <c r="C449" s="910"/>
      <c r="D449" s="910"/>
      <c r="E449" s="914" t="s">
        <v>2099</v>
      </c>
      <c r="F449" s="910"/>
      <c r="G449" s="914"/>
      <c r="H449" s="914"/>
      <c r="I449" s="914"/>
      <c r="J449" s="914"/>
      <c r="K449" s="914"/>
      <c r="L449" s="915">
        <v>6</v>
      </c>
      <c r="M449" s="910">
        <v>2019</v>
      </c>
      <c r="N449" s="910" t="s">
        <v>81</v>
      </c>
      <c r="O449" s="919">
        <v>220815.18286170487</v>
      </c>
      <c r="P449" s="936"/>
      <c r="Q449" s="974">
        <f t="shared" si="6"/>
        <v>36802.530476950815</v>
      </c>
      <c r="R449" s="935"/>
      <c r="S449" s="910"/>
      <c r="T449" s="911"/>
      <c r="U449" s="936"/>
      <c r="V449" s="959"/>
      <c r="W449" s="960"/>
      <c r="X449" s="960"/>
      <c r="Y449" s="984"/>
      <c r="Z449" s="921"/>
      <c r="AA449" s="921"/>
      <c r="AB449" s="921"/>
      <c r="AC449" s="921"/>
      <c r="AD449" s="921"/>
      <c r="AE449" s="921"/>
      <c r="AF449" s="921"/>
      <c r="AG449" s="921"/>
    </row>
    <row r="450" spans="1:33" s="958" customFormat="1" ht="37.5" customHeight="1" x14ac:dyDescent="0.2">
      <c r="A450" s="918"/>
      <c r="B450" s="914" t="s">
        <v>1862</v>
      </c>
      <c r="C450" s="910"/>
      <c r="D450" s="910"/>
      <c r="E450" s="914" t="s">
        <v>2100</v>
      </c>
      <c r="F450" s="910"/>
      <c r="G450" s="914"/>
      <c r="H450" s="914"/>
      <c r="I450" s="914"/>
      <c r="J450" s="914"/>
      <c r="K450" s="914"/>
      <c r="L450" s="915">
        <v>6</v>
      </c>
      <c r="M450" s="910">
        <v>2019</v>
      </c>
      <c r="N450" s="910" t="s">
        <v>81</v>
      </c>
      <c r="O450" s="919">
        <v>173497.64367705383</v>
      </c>
      <c r="P450" s="936"/>
      <c r="Q450" s="974">
        <f t="shared" si="6"/>
        <v>28916.273946175639</v>
      </c>
      <c r="R450" s="935"/>
      <c r="S450" s="910"/>
      <c r="T450" s="911"/>
      <c r="U450" s="936"/>
      <c r="V450" s="959"/>
      <c r="W450" s="960"/>
      <c r="X450" s="960"/>
      <c r="Y450" s="984"/>
      <c r="Z450" s="921"/>
      <c r="AA450" s="921"/>
      <c r="AB450" s="921"/>
      <c r="AC450" s="921"/>
      <c r="AD450" s="921"/>
      <c r="AE450" s="921"/>
      <c r="AF450" s="921"/>
      <c r="AG450" s="921"/>
    </row>
    <row r="451" spans="1:33" s="958" customFormat="1" ht="37.5" customHeight="1" x14ac:dyDescent="0.2">
      <c r="A451" s="918"/>
      <c r="B451" s="914" t="s">
        <v>1862</v>
      </c>
      <c r="C451" s="910"/>
      <c r="D451" s="910"/>
      <c r="E451" s="914" t="s">
        <v>2101</v>
      </c>
      <c r="F451" s="910"/>
      <c r="G451" s="914"/>
      <c r="H451" s="914"/>
      <c r="I451" s="914"/>
      <c r="J451" s="914"/>
      <c r="K451" s="914"/>
      <c r="L451" s="915">
        <v>6</v>
      </c>
      <c r="M451" s="910">
        <v>2019</v>
      </c>
      <c r="N451" s="910" t="s">
        <v>81</v>
      </c>
      <c r="O451" s="919">
        <v>232947.88521674363</v>
      </c>
      <c r="P451" s="936"/>
      <c r="Q451" s="974">
        <f t="shared" si="6"/>
        <v>38824.647536123935</v>
      </c>
      <c r="R451" s="935"/>
      <c r="S451" s="910"/>
      <c r="T451" s="911"/>
      <c r="U451" s="936"/>
      <c r="V451" s="959"/>
      <c r="W451" s="960"/>
      <c r="X451" s="960"/>
      <c r="Y451" s="984"/>
      <c r="Z451" s="921"/>
      <c r="AA451" s="921"/>
      <c r="AB451" s="921"/>
      <c r="AC451" s="921"/>
      <c r="AD451" s="921"/>
      <c r="AE451" s="921"/>
      <c r="AF451" s="921"/>
      <c r="AG451" s="921"/>
    </row>
    <row r="452" spans="1:33" s="958" customFormat="1" ht="37.5" customHeight="1" x14ac:dyDescent="0.2">
      <c r="A452" s="918"/>
      <c r="B452" s="1010" t="s">
        <v>1782</v>
      </c>
      <c r="C452" s="910" t="s">
        <v>1404</v>
      </c>
      <c r="D452" s="910"/>
      <c r="E452" s="914" t="s">
        <v>2102</v>
      </c>
      <c r="F452" s="910"/>
      <c r="G452" s="914"/>
      <c r="H452" s="914"/>
      <c r="I452" s="914"/>
      <c r="J452" s="914"/>
      <c r="K452" s="914"/>
      <c r="L452" s="915">
        <v>6</v>
      </c>
      <c r="M452" s="910">
        <v>2019</v>
      </c>
      <c r="N452" s="910" t="s">
        <v>81</v>
      </c>
      <c r="O452" s="919">
        <v>126180.1044924028</v>
      </c>
      <c r="P452" s="936"/>
      <c r="Q452" s="974">
        <f t="shared" si="6"/>
        <v>21030.017415400467</v>
      </c>
      <c r="R452" s="935"/>
      <c r="S452" s="910"/>
      <c r="T452" s="911"/>
      <c r="U452" s="936"/>
      <c r="V452" s="959"/>
      <c r="W452" s="960"/>
      <c r="X452" s="960"/>
      <c r="Y452" s="984"/>
      <c r="Z452" s="921"/>
      <c r="AA452" s="921"/>
      <c r="AB452" s="921"/>
      <c r="AC452" s="921"/>
      <c r="AD452" s="921"/>
      <c r="AE452" s="921"/>
      <c r="AF452" s="921"/>
      <c r="AG452" s="921"/>
    </row>
    <row r="453" spans="1:33" s="958" customFormat="1" ht="37.5" customHeight="1" x14ac:dyDescent="0.2">
      <c r="A453" s="918"/>
      <c r="B453" s="1010" t="s">
        <v>1782</v>
      </c>
      <c r="C453" s="910" t="s">
        <v>1404</v>
      </c>
      <c r="D453" s="910"/>
      <c r="E453" s="914" t="s">
        <v>2103</v>
      </c>
      <c r="F453" s="910"/>
      <c r="G453" s="914"/>
      <c r="H453" s="914"/>
      <c r="I453" s="914"/>
      <c r="J453" s="914"/>
      <c r="K453" s="914"/>
      <c r="L453" s="915">
        <v>6</v>
      </c>
      <c r="M453" s="910">
        <v>2019</v>
      </c>
      <c r="N453" s="910" t="s">
        <v>81</v>
      </c>
      <c r="O453" s="919">
        <v>126180.1044924028</v>
      </c>
      <c r="P453" s="936"/>
      <c r="Q453" s="974">
        <f t="shared" si="6"/>
        <v>21030.017415400467</v>
      </c>
      <c r="R453" s="935"/>
      <c r="S453" s="910"/>
      <c r="T453" s="911"/>
      <c r="U453" s="936"/>
      <c r="V453" s="959"/>
      <c r="W453" s="960"/>
      <c r="X453" s="960"/>
      <c r="Y453" s="984"/>
      <c r="Z453" s="921"/>
      <c r="AA453" s="921"/>
      <c r="AB453" s="921"/>
      <c r="AC453" s="921"/>
      <c r="AD453" s="921"/>
      <c r="AE453" s="921"/>
      <c r="AF453" s="921"/>
      <c r="AG453" s="921"/>
    </row>
    <row r="454" spans="1:33" s="958" customFormat="1" ht="37.5" customHeight="1" x14ac:dyDescent="0.2">
      <c r="A454" s="918"/>
      <c r="B454" s="914" t="s">
        <v>1862</v>
      </c>
      <c r="C454" s="910"/>
      <c r="D454" s="910"/>
      <c r="E454" s="914" t="s">
        <v>2104</v>
      </c>
      <c r="F454" s="910"/>
      <c r="G454" s="914"/>
      <c r="H454" s="914"/>
      <c r="I454" s="914"/>
      <c r="J454" s="914"/>
      <c r="K454" s="914"/>
      <c r="L454" s="915">
        <v>6</v>
      </c>
      <c r="M454" s="910">
        <v>2019</v>
      </c>
      <c r="N454" s="910" t="s">
        <v>81</v>
      </c>
      <c r="O454" s="919">
        <v>126180.1044924028</v>
      </c>
      <c r="P454" s="936"/>
      <c r="Q454" s="974">
        <f t="shared" si="6"/>
        <v>21030.017415400467</v>
      </c>
      <c r="R454" s="935"/>
      <c r="S454" s="910"/>
      <c r="T454" s="911"/>
      <c r="U454" s="936"/>
      <c r="V454" s="959"/>
      <c r="W454" s="960"/>
      <c r="X454" s="960"/>
      <c r="Y454" s="984"/>
      <c r="Z454" s="921"/>
      <c r="AA454" s="921"/>
      <c r="AB454" s="921"/>
      <c r="AC454" s="921"/>
      <c r="AD454" s="921"/>
      <c r="AE454" s="921"/>
      <c r="AF454" s="921"/>
      <c r="AG454" s="921"/>
    </row>
    <row r="455" spans="1:33" s="958" customFormat="1" ht="37.5" customHeight="1" x14ac:dyDescent="0.2">
      <c r="A455" s="918"/>
      <c r="B455" s="1010" t="s">
        <v>1780</v>
      </c>
      <c r="C455" s="910" t="s">
        <v>1402</v>
      </c>
      <c r="D455" s="910"/>
      <c r="E455" s="914" t="s">
        <v>2105</v>
      </c>
      <c r="F455" s="910"/>
      <c r="G455" s="914"/>
      <c r="H455" s="914"/>
      <c r="I455" s="914"/>
      <c r="J455" s="914"/>
      <c r="K455" s="914"/>
      <c r="L455" s="915">
        <v>6</v>
      </c>
      <c r="M455" s="910">
        <v>2019</v>
      </c>
      <c r="N455" s="910" t="s">
        <v>81</v>
      </c>
      <c r="O455" s="919">
        <v>126180.1044924028</v>
      </c>
      <c r="P455" s="936"/>
      <c r="Q455" s="974">
        <f t="shared" si="6"/>
        <v>21030.017415400467</v>
      </c>
      <c r="R455" s="935"/>
      <c r="S455" s="910"/>
      <c r="T455" s="911"/>
      <c r="U455" s="936"/>
      <c r="V455" s="959"/>
      <c r="W455" s="960"/>
      <c r="X455" s="960"/>
      <c r="Y455" s="984"/>
      <c r="Z455" s="921"/>
      <c r="AA455" s="921"/>
      <c r="AB455" s="921"/>
      <c r="AC455" s="921"/>
      <c r="AD455" s="921"/>
      <c r="AE455" s="921"/>
      <c r="AF455" s="921"/>
      <c r="AG455" s="921"/>
    </row>
    <row r="456" spans="1:33" s="958" customFormat="1" ht="37.5" customHeight="1" x14ac:dyDescent="0.2">
      <c r="A456" s="918"/>
      <c r="B456" s="1010" t="s">
        <v>1780</v>
      </c>
      <c r="C456" s="910" t="s">
        <v>1402</v>
      </c>
      <c r="D456" s="910"/>
      <c r="E456" s="914" t="s">
        <v>2106</v>
      </c>
      <c r="F456" s="910"/>
      <c r="G456" s="914"/>
      <c r="H456" s="914"/>
      <c r="I456" s="914"/>
      <c r="J456" s="914"/>
      <c r="K456" s="914"/>
      <c r="L456" s="915">
        <v>6</v>
      </c>
      <c r="M456" s="910">
        <v>2019</v>
      </c>
      <c r="N456" s="910" t="s">
        <v>81</v>
      </c>
      <c r="O456" s="919">
        <v>135886.26637643378</v>
      </c>
      <c r="P456" s="936"/>
      <c r="Q456" s="974">
        <f t="shared" si="6"/>
        <v>22647.711062738963</v>
      </c>
      <c r="R456" s="935"/>
      <c r="S456" s="910"/>
      <c r="T456" s="911"/>
      <c r="U456" s="936"/>
      <c r="V456" s="959"/>
      <c r="W456" s="960"/>
      <c r="X456" s="960"/>
      <c r="Y456" s="984"/>
      <c r="Z456" s="921"/>
      <c r="AA456" s="921"/>
      <c r="AB456" s="921"/>
      <c r="AC456" s="921"/>
      <c r="AD456" s="921"/>
      <c r="AE456" s="921"/>
      <c r="AF456" s="921"/>
      <c r="AG456" s="921"/>
    </row>
    <row r="457" spans="1:33" s="958" customFormat="1" ht="37.5" customHeight="1" x14ac:dyDescent="0.2">
      <c r="A457" s="918"/>
      <c r="B457" s="914" t="s">
        <v>1862</v>
      </c>
      <c r="C457" s="910"/>
      <c r="D457" s="910"/>
      <c r="E457" s="914" t="s">
        <v>2107</v>
      </c>
      <c r="F457" s="910"/>
      <c r="G457" s="914"/>
      <c r="H457" s="914"/>
      <c r="I457" s="914"/>
      <c r="J457" s="914"/>
      <c r="K457" s="914"/>
      <c r="L457" s="915">
        <v>6</v>
      </c>
      <c r="M457" s="910">
        <v>2019</v>
      </c>
      <c r="N457" s="910" t="s">
        <v>81</v>
      </c>
      <c r="O457" s="919">
        <v>126180.1044924028</v>
      </c>
      <c r="P457" s="936"/>
      <c r="Q457" s="974">
        <f t="shared" si="6"/>
        <v>21030.017415400467</v>
      </c>
      <c r="R457" s="935"/>
      <c r="S457" s="910"/>
      <c r="T457" s="911"/>
      <c r="U457" s="936"/>
      <c r="V457" s="959"/>
      <c r="W457" s="960"/>
      <c r="X457" s="960"/>
      <c r="Y457" s="984"/>
      <c r="Z457" s="921"/>
      <c r="AA457" s="921"/>
      <c r="AB457" s="921"/>
      <c r="AC457" s="921"/>
      <c r="AD457" s="921"/>
      <c r="AE457" s="921"/>
      <c r="AF457" s="921"/>
      <c r="AG457" s="921"/>
    </row>
    <row r="458" spans="1:33" s="958" customFormat="1" ht="37.5" customHeight="1" x14ac:dyDescent="0.2">
      <c r="A458" s="918"/>
      <c r="B458" s="914" t="s">
        <v>1862</v>
      </c>
      <c r="C458" s="910"/>
      <c r="D458" s="910"/>
      <c r="E458" s="914" t="s">
        <v>2108</v>
      </c>
      <c r="F458" s="910"/>
      <c r="G458" s="914"/>
      <c r="H458" s="914"/>
      <c r="I458" s="914"/>
      <c r="J458" s="914"/>
      <c r="K458" s="914"/>
      <c r="L458" s="915">
        <v>6</v>
      </c>
      <c r="M458" s="910">
        <v>2019</v>
      </c>
      <c r="N458" s="910" t="s">
        <v>81</v>
      </c>
      <c r="O458" s="919">
        <v>123753.56402139504</v>
      </c>
      <c r="P458" s="936"/>
      <c r="Q458" s="974">
        <f t="shared" si="6"/>
        <v>20625.594003565839</v>
      </c>
      <c r="R458" s="935"/>
      <c r="S458" s="910"/>
      <c r="T458" s="911"/>
      <c r="U458" s="936"/>
      <c r="V458" s="959"/>
      <c r="W458" s="960"/>
      <c r="X458" s="960"/>
      <c r="Y458" s="984"/>
      <c r="Z458" s="921"/>
      <c r="AA458" s="921"/>
      <c r="AB458" s="921"/>
      <c r="AC458" s="921"/>
      <c r="AD458" s="921"/>
      <c r="AE458" s="921"/>
      <c r="AF458" s="921"/>
      <c r="AG458" s="921"/>
    </row>
    <row r="459" spans="1:33" s="958" customFormat="1" ht="37.5" customHeight="1" x14ac:dyDescent="0.2">
      <c r="A459" s="918"/>
      <c r="B459" s="914" t="s">
        <v>1862</v>
      </c>
      <c r="C459" s="910"/>
      <c r="D459" s="910"/>
      <c r="E459" s="914" t="s">
        <v>2109</v>
      </c>
      <c r="F459" s="910"/>
      <c r="G459" s="914"/>
      <c r="H459" s="914"/>
      <c r="I459" s="914"/>
      <c r="J459" s="914"/>
      <c r="K459" s="914"/>
      <c r="L459" s="915">
        <v>6</v>
      </c>
      <c r="M459" s="910">
        <v>2019</v>
      </c>
      <c r="N459" s="910" t="s">
        <v>81</v>
      </c>
      <c r="O459" s="919">
        <v>116473.94260837181</v>
      </c>
      <c r="P459" s="936"/>
      <c r="Q459" s="974">
        <f t="shared" si="6"/>
        <v>19412.323768061968</v>
      </c>
      <c r="R459" s="935"/>
      <c r="S459" s="910"/>
      <c r="T459" s="911"/>
      <c r="U459" s="936"/>
      <c r="V459" s="959"/>
      <c r="W459" s="960"/>
      <c r="X459" s="960"/>
      <c r="Y459" s="984"/>
      <c r="Z459" s="921"/>
      <c r="AA459" s="921"/>
      <c r="AB459" s="921"/>
      <c r="AC459" s="921"/>
      <c r="AD459" s="921"/>
      <c r="AE459" s="921"/>
      <c r="AF459" s="921"/>
      <c r="AG459" s="921"/>
    </row>
    <row r="460" spans="1:33" s="958" customFormat="1" ht="37.5" customHeight="1" x14ac:dyDescent="0.2">
      <c r="A460" s="918"/>
      <c r="B460" s="1010" t="s">
        <v>2231</v>
      </c>
      <c r="C460" s="910" t="s">
        <v>1305</v>
      </c>
      <c r="D460" s="910"/>
      <c r="E460" s="914" t="s">
        <v>2110</v>
      </c>
      <c r="F460" s="910"/>
      <c r="G460" s="914"/>
      <c r="H460" s="914"/>
      <c r="I460" s="914"/>
      <c r="J460" s="914"/>
      <c r="K460" s="914"/>
      <c r="L460" s="915">
        <v>6</v>
      </c>
      <c r="M460" s="910">
        <v>2019</v>
      </c>
      <c r="N460" s="910" t="s">
        <v>81</v>
      </c>
      <c r="O460" s="919">
        <v>126180.1044924028</v>
      </c>
      <c r="P460" s="936"/>
      <c r="Q460" s="974">
        <f t="shared" si="6"/>
        <v>21030.017415400467</v>
      </c>
      <c r="R460" s="935"/>
      <c r="S460" s="910"/>
      <c r="T460" s="911"/>
      <c r="U460" s="936"/>
      <c r="V460" s="959"/>
      <c r="W460" s="960"/>
      <c r="X460" s="960"/>
      <c r="Y460" s="984"/>
      <c r="Z460" s="921"/>
      <c r="AA460" s="921"/>
      <c r="AB460" s="921"/>
      <c r="AC460" s="921"/>
      <c r="AD460" s="921"/>
      <c r="AE460" s="921"/>
      <c r="AF460" s="921"/>
      <c r="AG460" s="921"/>
    </row>
    <row r="461" spans="1:33" s="958" customFormat="1" ht="37.5" customHeight="1" x14ac:dyDescent="0.2">
      <c r="A461" s="918"/>
      <c r="B461" s="914" t="s">
        <v>1862</v>
      </c>
      <c r="C461" s="910"/>
      <c r="D461" s="910"/>
      <c r="E461" s="914" t="s">
        <v>2111</v>
      </c>
      <c r="F461" s="910"/>
      <c r="G461" s="914"/>
      <c r="H461" s="914"/>
      <c r="I461" s="914"/>
      <c r="J461" s="914"/>
      <c r="K461" s="914"/>
      <c r="L461" s="915">
        <v>6</v>
      </c>
      <c r="M461" s="910">
        <v>2019</v>
      </c>
      <c r="N461" s="910" t="s">
        <v>81</v>
      </c>
      <c r="O461" s="919">
        <v>126180.1044924028</v>
      </c>
      <c r="P461" s="936"/>
      <c r="Q461" s="974">
        <f t="shared" si="6"/>
        <v>21030.017415400467</v>
      </c>
      <c r="R461" s="935"/>
      <c r="S461" s="910"/>
      <c r="T461" s="911"/>
      <c r="U461" s="936"/>
      <c r="V461" s="959"/>
      <c r="W461" s="960"/>
      <c r="X461" s="960"/>
      <c r="Y461" s="984"/>
      <c r="Z461" s="921"/>
      <c r="AA461" s="921"/>
      <c r="AB461" s="921"/>
      <c r="AC461" s="921"/>
      <c r="AD461" s="921"/>
      <c r="AE461" s="921"/>
      <c r="AF461" s="921"/>
      <c r="AG461" s="921"/>
    </row>
    <row r="462" spans="1:33" s="958" customFormat="1" ht="37.5" customHeight="1" x14ac:dyDescent="0.2">
      <c r="A462" s="918"/>
      <c r="B462" s="914" t="s">
        <v>1862</v>
      </c>
      <c r="C462" s="910"/>
      <c r="D462" s="910"/>
      <c r="E462" s="914" t="s">
        <v>2112</v>
      </c>
      <c r="F462" s="910"/>
      <c r="G462" s="914"/>
      <c r="H462" s="914"/>
      <c r="I462" s="914"/>
      <c r="J462" s="914"/>
      <c r="K462" s="914"/>
      <c r="L462" s="915">
        <v>6</v>
      </c>
      <c r="M462" s="910">
        <v>2019</v>
      </c>
      <c r="N462" s="910" t="s">
        <v>81</v>
      </c>
      <c r="O462" s="919">
        <v>126180.1044924028</v>
      </c>
      <c r="P462" s="936"/>
      <c r="Q462" s="974">
        <f t="shared" ref="Q462:Q525" si="7">O462/L462</f>
        <v>21030.017415400467</v>
      </c>
      <c r="R462" s="935"/>
      <c r="S462" s="910"/>
      <c r="T462" s="911"/>
      <c r="U462" s="936"/>
      <c r="V462" s="959"/>
      <c r="W462" s="960"/>
      <c r="X462" s="960"/>
      <c r="Y462" s="984"/>
      <c r="Z462" s="921"/>
      <c r="AA462" s="921"/>
      <c r="AB462" s="921"/>
      <c r="AC462" s="921"/>
      <c r="AD462" s="921"/>
      <c r="AE462" s="921"/>
      <c r="AF462" s="921"/>
      <c r="AG462" s="921"/>
    </row>
    <row r="463" spans="1:33" s="958" customFormat="1" ht="37.5" customHeight="1" x14ac:dyDescent="0.2">
      <c r="A463" s="918"/>
      <c r="B463" s="914" t="s">
        <v>1862</v>
      </c>
      <c r="C463" s="910"/>
      <c r="D463" s="910"/>
      <c r="E463" s="914" t="s">
        <v>2113</v>
      </c>
      <c r="F463" s="910"/>
      <c r="G463" s="914"/>
      <c r="H463" s="914"/>
      <c r="I463" s="914"/>
      <c r="J463" s="914"/>
      <c r="K463" s="914"/>
      <c r="L463" s="915">
        <v>6</v>
      </c>
      <c r="M463" s="910">
        <v>2019</v>
      </c>
      <c r="N463" s="910" t="s">
        <v>81</v>
      </c>
      <c r="O463" s="919">
        <v>126180.1044924028</v>
      </c>
      <c r="P463" s="936"/>
      <c r="Q463" s="974">
        <f t="shared" si="7"/>
        <v>21030.017415400467</v>
      </c>
      <c r="R463" s="935"/>
      <c r="S463" s="910"/>
      <c r="T463" s="911"/>
      <c r="U463" s="936"/>
      <c r="V463" s="959"/>
      <c r="W463" s="960"/>
      <c r="X463" s="960"/>
      <c r="Y463" s="984"/>
      <c r="Z463" s="921"/>
      <c r="AA463" s="921"/>
      <c r="AB463" s="921"/>
      <c r="AC463" s="921"/>
      <c r="AD463" s="921"/>
      <c r="AE463" s="921"/>
      <c r="AF463" s="921"/>
      <c r="AG463" s="921"/>
    </row>
    <row r="464" spans="1:33" s="958" customFormat="1" ht="37.5" customHeight="1" x14ac:dyDescent="0.2">
      <c r="A464" s="918"/>
      <c r="B464" s="914" t="s">
        <v>1862</v>
      </c>
      <c r="C464" s="910"/>
      <c r="D464" s="910"/>
      <c r="E464" s="914" t="s">
        <v>2114</v>
      </c>
      <c r="F464" s="910"/>
      <c r="G464" s="914"/>
      <c r="H464" s="914"/>
      <c r="I464" s="914"/>
      <c r="J464" s="914"/>
      <c r="K464" s="914"/>
      <c r="L464" s="915">
        <v>6</v>
      </c>
      <c r="M464" s="910">
        <v>2019</v>
      </c>
      <c r="N464" s="910" t="s">
        <v>81</v>
      </c>
      <c r="O464" s="919">
        <v>116473.94260837181</v>
      </c>
      <c r="P464" s="936"/>
      <c r="Q464" s="974">
        <f t="shared" si="7"/>
        <v>19412.323768061968</v>
      </c>
      <c r="R464" s="935"/>
      <c r="S464" s="910"/>
      <c r="T464" s="911"/>
      <c r="U464" s="936"/>
      <c r="V464" s="959"/>
      <c r="W464" s="960"/>
      <c r="X464" s="960"/>
      <c r="Y464" s="984"/>
      <c r="Z464" s="921"/>
      <c r="AA464" s="921"/>
      <c r="AB464" s="921"/>
      <c r="AC464" s="921"/>
      <c r="AD464" s="921"/>
      <c r="AE464" s="921"/>
      <c r="AF464" s="921"/>
      <c r="AG464" s="921"/>
    </row>
    <row r="465" spans="1:33" s="958" customFormat="1" ht="37.5" customHeight="1" x14ac:dyDescent="0.2">
      <c r="A465" s="918"/>
      <c r="B465" s="914" t="s">
        <v>1862</v>
      </c>
      <c r="C465" s="910"/>
      <c r="D465" s="910"/>
      <c r="E465" s="914" t="s">
        <v>2115</v>
      </c>
      <c r="F465" s="910"/>
      <c r="G465" s="914"/>
      <c r="H465" s="914"/>
      <c r="I465" s="914"/>
      <c r="J465" s="914"/>
      <c r="K465" s="914"/>
      <c r="L465" s="915">
        <v>6</v>
      </c>
      <c r="M465" s="910">
        <v>2019</v>
      </c>
      <c r="N465" s="910" t="s">
        <v>81</v>
      </c>
      <c r="O465" s="919">
        <v>126180.1044924028</v>
      </c>
      <c r="P465" s="936"/>
      <c r="Q465" s="974">
        <f t="shared" si="7"/>
        <v>21030.017415400467</v>
      </c>
      <c r="R465" s="935"/>
      <c r="S465" s="910"/>
      <c r="T465" s="911"/>
      <c r="U465" s="936"/>
      <c r="V465" s="959"/>
      <c r="W465" s="960"/>
      <c r="X465" s="960"/>
      <c r="Y465" s="984"/>
      <c r="Z465" s="921"/>
      <c r="AA465" s="921"/>
      <c r="AB465" s="921"/>
      <c r="AC465" s="921"/>
      <c r="AD465" s="921"/>
      <c r="AE465" s="921"/>
      <c r="AF465" s="921"/>
      <c r="AG465" s="921"/>
    </row>
    <row r="466" spans="1:33" s="958" customFormat="1" ht="37.5" customHeight="1" x14ac:dyDescent="0.2">
      <c r="A466" s="918"/>
      <c r="B466" s="1010" t="s">
        <v>1780</v>
      </c>
      <c r="C466" s="910" t="s">
        <v>1402</v>
      </c>
      <c r="D466" s="910"/>
      <c r="E466" s="914" t="s">
        <v>2116</v>
      </c>
      <c r="F466" s="910"/>
      <c r="G466" s="914"/>
      <c r="H466" s="914"/>
      <c r="I466" s="914"/>
      <c r="J466" s="914"/>
      <c r="K466" s="914"/>
      <c r="L466" s="915">
        <v>6</v>
      </c>
      <c r="M466" s="910">
        <v>2019</v>
      </c>
      <c r="N466" s="910" t="s">
        <v>81</v>
      </c>
      <c r="O466" s="919">
        <v>315450.261231007</v>
      </c>
      <c r="P466" s="936"/>
      <c r="Q466" s="974">
        <f t="shared" si="7"/>
        <v>52575.043538501166</v>
      </c>
      <c r="R466" s="935"/>
      <c r="S466" s="910"/>
      <c r="T466" s="911"/>
      <c r="U466" s="936"/>
      <c r="V466" s="959"/>
      <c r="W466" s="960"/>
      <c r="X466" s="960"/>
      <c r="Y466" s="984"/>
      <c r="Z466" s="921"/>
      <c r="AA466" s="921"/>
      <c r="AB466" s="921"/>
      <c r="AC466" s="921"/>
      <c r="AD466" s="921"/>
      <c r="AE466" s="921"/>
      <c r="AF466" s="921"/>
      <c r="AG466" s="921"/>
    </row>
    <row r="467" spans="1:33" s="958" customFormat="1" ht="37.5" customHeight="1" x14ac:dyDescent="0.2">
      <c r="A467" s="918"/>
      <c r="B467" s="914" t="s">
        <v>1862</v>
      </c>
      <c r="C467" s="910"/>
      <c r="D467" s="910"/>
      <c r="E467" s="914" t="s">
        <v>2117</v>
      </c>
      <c r="F467" s="910"/>
      <c r="G467" s="914"/>
      <c r="H467" s="914"/>
      <c r="I467" s="914"/>
      <c r="J467" s="914"/>
      <c r="K467" s="914"/>
      <c r="L467" s="915">
        <v>6</v>
      </c>
      <c r="M467" s="910">
        <v>2019</v>
      </c>
      <c r="N467" s="910" t="s">
        <v>81</v>
      </c>
      <c r="O467" s="919">
        <v>346995.28735410766</v>
      </c>
      <c r="P467" s="936"/>
      <c r="Q467" s="974">
        <f t="shared" si="7"/>
        <v>57832.547892351278</v>
      </c>
      <c r="R467" s="935"/>
      <c r="S467" s="910"/>
      <c r="T467" s="911"/>
      <c r="U467" s="936"/>
      <c r="V467" s="959"/>
      <c r="W467" s="960"/>
      <c r="X467" s="960"/>
      <c r="Y467" s="984"/>
      <c r="Z467" s="921"/>
      <c r="AA467" s="921"/>
      <c r="AB467" s="921"/>
      <c r="AC467" s="921"/>
      <c r="AD467" s="921"/>
      <c r="AE467" s="921"/>
      <c r="AF467" s="921"/>
      <c r="AG467" s="921"/>
    </row>
    <row r="468" spans="1:33" s="958" customFormat="1" ht="37.5" customHeight="1" x14ac:dyDescent="0.2">
      <c r="A468" s="918"/>
      <c r="B468" s="1010" t="s">
        <v>1780</v>
      </c>
      <c r="C468" s="910" t="s">
        <v>1402</v>
      </c>
      <c r="D468" s="910"/>
      <c r="E468" s="914" t="s">
        <v>2118</v>
      </c>
      <c r="F468" s="910"/>
      <c r="G468" s="914"/>
      <c r="H468" s="914"/>
      <c r="I468" s="914"/>
      <c r="J468" s="914"/>
      <c r="K468" s="914"/>
      <c r="L468" s="915">
        <v>6</v>
      </c>
      <c r="M468" s="910">
        <v>2019</v>
      </c>
      <c r="N468" s="910" t="s">
        <v>81</v>
      </c>
      <c r="O468" s="919">
        <v>189270.15673860419</v>
      </c>
      <c r="P468" s="936"/>
      <c r="Q468" s="974">
        <f t="shared" si="7"/>
        <v>31545.026123100699</v>
      </c>
      <c r="R468" s="935"/>
      <c r="S468" s="910"/>
      <c r="T468" s="911"/>
      <c r="U468" s="936"/>
      <c r="V468" s="959"/>
      <c r="W468" s="960"/>
      <c r="X468" s="960"/>
      <c r="Y468" s="984"/>
      <c r="Z468" s="921"/>
      <c r="AA468" s="921"/>
      <c r="AB468" s="921"/>
      <c r="AC468" s="921"/>
      <c r="AD468" s="921"/>
      <c r="AE468" s="921"/>
      <c r="AF468" s="921"/>
      <c r="AG468" s="921"/>
    </row>
    <row r="469" spans="1:33" s="958" customFormat="1" ht="37.5" customHeight="1" x14ac:dyDescent="0.2">
      <c r="A469" s="918"/>
      <c r="B469" s="1010" t="s">
        <v>1780</v>
      </c>
      <c r="C469" s="910" t="s">
        <v>1402</v>
      </c>
      <c r="D469" s="910"/>
      <c r="E469" s="914" t="s">
        <v>2119</v>
      </c>
      <c r="F469" s="910"/>
      <c r="G469" s="914"/>
      <c r="H469" s="914"/>
      <c r="I469" s="914"/>
      <c r="J469" s="914"/>
      <c r="K469" s="914"/>
      <c r="L469" s="915">
        <v>6</v>
      </c>
      <c r="M469" s="910">
        <v>2019</v>
      </c>
      <c r="N469" s="910" t="s">
        <v>81</v>
      </c>
      <c r="O469" s="919">
        <v>126180.1044924028</v>
      </c>
      <c r="P469" s="936"/>
      <c r="Q469" s="974">
        <f t="shared" si="7"/>
        <v>21030.017415400467</v>
      </c>
      <c r="R469" s="935"/>
      <c r="S469" s="910"/>
      <c r="T469" s="911"/>
      <c r="U469" s="936"/>
      <c r="V469" s="959"/>
      <c r="W469" s="960"/>
      <c r="X469" s="960"/>
      <c r="Y469" s="984"/>
      <c r="Z469" s="921"/>
      <c r="AA469" s="921"/>
      <c r="AB469" s="921"/>
      <c r="AC469" s="921"/>
      <c r="AD469" s="921"/>
      <c r="AE469" s="921"/>
      <c r="AF469" s="921"/>
      <c r="AG469" s="921"/>
    </row>
    <row r="470" spans="1:33" s="958" customFormat="1" ht="37.5" customHeight="1" x14ac:dyDescent="0.2">
      <c r="A470" s="918"/>
      <c r="B470" s="914" t="s">
        <v>1862</v>
      </c>
      <c r="C470" s="910"/>
      <c r="D470" s="910"/>
      <c r="E470" s="914" t="s">
        <v>2120</v>
      </c>
      <c r="F470" s="910"/>
      <c r="G470" s="914"/>
      <c r="H470" s="914"/>
      <c r="I470" s="914"/>
      <c r="J470" s="914"/>
      <c r="K470" s="914"/>
      <c r="L470" s="915">
        <v>6</v>
      </c>
      <c r="M470" s="910">
        <v>2019</v>
      </c>
      <c r="N470" s="910" t="s">
        <v>81</v>
      </c>
      <c r="O470" s="919">
        <v>126180.1044924028</v>
      </c>
      <c r="P470" s="936"/>
      <c r="Q470" s="974">
        <f t="shared" si="7"/>
        <v>21030.017415400467</v>
      </c>
      <c r="R470" s="935"/>
      <c r="S470" s="910"/>
      <c r="T470" s="911"/>
      <c r="U470" s="936"/>
      <c r="V470" s="959"/>
      <c r="W470" s="960"/>
      <c r="X470" s="960"/>
      <c r="Y470" s="984"/>
      <c r="Z470" s="921"/>
      <c r="AA470" s="921"/>
      <c r="AB470" s="921"/>
      <c r="AC470" s="921"/>
      <c r="AD470" s="921"/>
      <c r="AE470" s="921"/>
      <c r="AF470" s="921"/>
      <c r="AG470" s="921"/>
    </row>
    <row r="471" spans="1:33" s="958" customFormat="1" ht="37.5" customHeight="1" x14ac:dyDescent="0.2">
      <c r="A471" s="918"/>
      <c r="B471" s="1010" t="s">
        <v>1780</v>
      </c>
      <c r="C471" s="910" t="s">
        <v>1402</v>
      </c>
      <c r="D471" s="910"/>
      <c r="E471" s="914" t="s">
        <v>2121</v>
      </c>
      <c r="F471" s="910"/>
      <c r="G471" s="914"/>
      <c r="H471" s="914"/>
      <c r="I471" s="914"/>
      <c r="J471" s="914"/>
      <c r="K471" s="914"/>
      <c r="L471" s="915">
        <v>6</v>
      </c>
      <c r="M471" s="910">
        <v>2019</v>
      </c>
      <c r="N471" s="910" t="s">
        <v>81</v>
      </c>
      <c r="O471" s="919">
        <v>254786.74945581332</v>
      </c>
      <c r="P471" s="936"/>
      <c r="Q471" s="974">
        <f t="shared" si="7"/>
        <v>42464.458242635556</v>
      </c>
      <c r="R471" s="935"/>
      <c r="S471" s="910"/>
      <c r="T471" s="911"/>
      <c r="U471" s="936"/>
      <c r="V471" s="959"/>
      <c r="W471" s="960"/>
      <c r="X471" s="960"/>
      <c r="Y471" s="984"/>
      <c r="Z471" s="921"/>
      <c r="AA471" s="921"/>
      <c r="AB471" s="921"/>
      <c r="AC471" s="921"/>
      <c r="AD471" s="921"/>
      <c r="AE471" s="921"/>
      <c r="AF471" s="921"/>
      <c r="AG471" s="921"/>
    </row>
    <row r="472" spans="1:33" s="958" customFormat="1" ht="37.5" customHeight="1" x14ac:dyDescent="0.2">
      <c r="A472" s="918"/>
      <c r="B472" s="914" t="s">
        <v>1862</v>
      </c>
      <c r="C472" s="910"/>
      <c r="D472" s="910"/>
      <c r="E472" s="914" t="s">
        <v>2122</v>
      </c>
      <c r="F472" s="910"/>
      <c r="G472" s="914"/>
      <c r="H472" s="914"/>
      <c r="I472" s="914"/>
      <c r="J472" s="914"/>
      <c r="K472" s="914"/>
      <c r="L472" s="915">
        <v>6</v>
      </c>
      <c r="M472" s="910">
        <v>2019</v>
      </c>
      <c r="N472" s="910" t="s">
        <v>81</v>
      </c>
      <c r="O472" s="919">
        <v>157725.1306155035</v>
      </c>
      <c r="P472" s="936"/>
      <c r="Q472" s="974">
        <f t="shared" si="7"/>
        <v>26287.521769250583</v>
      </c>
      <c r="R472" s="935"/>
      <c r="S472" s="910"/>
      <c r="T472" s="911"/>
      <c r="U472" s="936"/>
      <c r="V472" s="959"/>
      <c r="W472" s="960"/>
      <c r="X472" s="960"/>
      <c r="Y472" s="984"/>
      <c r="Z472" s="921"/>
      <c r="AA472" s="921"/>
      <c r="AB472" s="921"/>
      <c r="AC472" s="921"/>
      <c r="AD472" s="921"/>
      <c r="AE472" s="921"/>
      <c r="AF472" s="921"/>
      <c r="AG472" s="921"/>
    </row>
    <row r="473" spans="1:33" s="958" customFormat="1" ht="37.5" customHeight="1" x14ac:dyDescent="0.2">
      <c r="A473" s="918"/>
      <c r="B473" s="914" t="s">
        <v>1862</v>
      </c>
      <c r="C473" s="910"/>
      <c r="D473" s="910"/>
      <c r="E473" s="914" t="s">
        <v>2123</v>
      </c>
      <c r="F473" s="910"/>
      <c r="G473" s="914"/>
      <c r="H473" s="914"/>
      <c r="I473" s="914"/>
      <c r="J473" s="914"/>
      <c r="K473" s="914"/>
      <c r="L473" s="915">
        <v>6</v>
      </c>
      <c r="M473" s="910">
        <v>2019</v>
      </c>
      <c r="N473" s="910" t="s">
        <v>81</v>
      </c>
      <c r="O473" s="919">
        <v>220815.18286170487</v>
      </c>
      <c r="P473" s="936"/>
      <c r="Q473" s="974">
        <f t="shared" si="7"/>
        <v>36802.530476950815</v>
      </c>
      <c r="R473" s="935"/>
      <c r="S473" s="910"/>
      <c r="T473" s="911"/>
      <c r="U473" s="936"/>
      <c r="V473" s="959"/>
      <c r="W473" s="960"/>
      <c r="X473" s="960"/>
      <c r="Y473" s="984"/>
      <c r="Z473" s="921"/>
      <c r="AA473" s="921"/>
      <c r="AB473" s="921"/>
      <c r="AC473" s="921"/>
      <c r="AD473" s="921"/>
      <c r="AE473" s="921"/>
      <c r="AF473" s="921"/>
      <c r="AG473" s="921"/>
    </row>
    <row r="474" spans="1:33" s="958" customFormat="1" ht="37.5" customHeight="1" x14ac:dyDescent="0.2">
      <c r="A474" s="918"/>
      <c r="B474" s="914" t="s">
        <v>1862</v>
      </c>
      <c r="C474" s="910"/>
      <c r="D474" s="910"/>
      <c r="E474" s="914" t="s">
        <v>2124</v>
      </c>
      <c r="F474" s="910"/>
      <c r="G474" s="914"/>
      <c r="H474" s="914"/>
      <c r="I474" s="914"/>
      <c r="J474" s="914"/>
      <c r="K474" s="914"/>
      <c r="L474" s="915">
        <v>6</v>
      </c>
      <c r="M474" s="910">
        <v>2019</v>
      </c>
      <c r="N474" s="910" t="s">
        <v>81</v>
      </c>
      <c r="O474" s="919">
        <v>121327.0235503873</v>
      </c>
      <c r="P474" s="936"/>
      <c r="Q474" s="974">
        <f t="shared" si="7"/>
        <v>20221.170591731217</v>
      </c>
      <c r="R474" s="935"/>
      <c r="S474" s="910"/>
      <c r="T474" s="911"/>
      <c r="U474" s="936"/>
      <c r="V474" s="959"/>
      <c r="W474" s="960"/>
      <c r="X474" s="960"/>
      <c r="Y474" s="984"/>
      <c r="Z474" s="921"/>
      <c r="AA474" s="921"/>
      <c r="AB474" s="921"/>
      <c r="AC474" s="921"/>
      <c r="AD474" s="921"/>
      <c r="AE474" s="921"/>
      <c r="AF474" s="921"/>
      <c r="AG474" s="921"/>
    </row>
    <row r="475" spans="1:33" s="958" customFormat="1" ht="37.5" customHeight="1" x14ac:dyDescent="0.2">
      <c r="A475" s="918"/>
      <c r="B475" s="914" t="s">
        <v>1862</v>
      </c>
      <c r="C475" s="910"/>
      <c r="D475" s="910"/>
      <c r="E475" s="914" t="s">
        <v>2125</v>
      </c>
      <c r="F475" s="910"/>
      <c r="G475" s="914"/>
      <c r="H475" s="914"/>
      <c r="I475" s="914"/>
      <c r="J475" s="914"/>
      <c r="K475" s="914"/>
      <c r="L475" s="915">
        <v>6</v>
      </c>
      <c r="M475" s="910">
        <v>2019</v>
      </c>
      <c r="N475" s="910" t="s">
        <v>81</v>
      </c>
      <c r="O475" s="919">
        <v>121327.0235503873</v>
      </c>
      <c r="P475" s="936"/>
      <c r="Q475" s="974">
        <f t="shared" si="7"/>
        <v>20221.170591731217</v>
      </c>
      <c r="R475" s="935"/>
      <c r="S475" s="910"/>
      <c r="T475" s="911"/>
      <c r="U475" s="936"/>
      <c r="V475" s="959"/>
      <c r="W475" s="960"/>
      <c r="X475" s="960"/>
      <c r="Y475" s="984"/>
      <c r="Z475" s="921"/>
      <c r="AA475" s="921"/>
      <c r="AB475" s="921"/>
      <c r="AC475" s="921"/>
      <c r="AD475" s="921"/>
      <c r="AE475" s="921"/>
      <c r="AF475" s="921"/>
      <c r="AG475" s="921"/>
    </row>
    <row r="476" spans="1:33" s="958" customFormat="1" ht="37.5" customHeight="1" x14ac:dyDescent="0.2">
      <c r="A476" s="918"/>
      <c r="B476" s="914" t="s">
        <v>1862</v>
      </c>
      <c r="C476" s="910"/>
      <c r="D476" s="910"/>
      <c r="E476" s="914" t="s">
        <v>2126</v>
      </c>
      <c r="F476" s="910"/>
      <c r="G476" s="914"/>
      <c r="H476" s="914"/>
      <c r="I476" s="914"/>
      <c r="J476" s="914"/>
      <c r="K476" s="914"/>
      <c r="L476" s="915">
        <v>6</v>
      </c>
      <c r="M476" s="910">
        <v>2019</v>
      </c>
      <c r="N476" s="910" t="s">
        <v>81</v>
      </c>
      <c r="O476" s="919">
        <v>135886.26637643378</v>
      </c>
      <c r="P476" s="936"/>
      <c r="Q476" s="974">
        <f t="shared" si="7"/>
        <v>22647.711062738963</v>
      </c>
      <c r="R476" s="935"/>
      <c r="S476" s="910"/>
      <c r="T476" s="911"/>
      <c r="U476" s="936"/>
      <c r="V476" s="959"/>
      <c r="W476" s="960"/>
      <c r="X476" s="960"/>
      <c r="Y476" s="984"/>
      <c r="Z476" s="921"/>
      <c r="AA476" s="921"/>
      <c r="AB476" s="921"/>
      <c r="AC476" s="921"/>
      <c r="AD476" s="921"/>
      <c r="AE476" s="921"/>
      <c r="AF476" s="921"/>
      <c r="AG476" s="921"/>
    </row>
    <row r="477" spans="1:33" s="958" customFormat="1" ht="37.5" customHeight="1" x14ac:dyDescent="0.2">
      <c r="A477" s="918"/>
      <c r="B477" s="914" t="s">
        <v>1862</v>
      </c>
      <c r="C477" s="910"/>
      <c r="D477" s="910"/>
      <c r="E477" s="914" t="s">
        <v>2127</v>
      </c>
      <c r="F477" s="910"/>
      <c r="G477" s="914"/>
      <c r="H477" s="914"/>
      <c r="I477" s="914"/>
      <c r="J477" s="914"/>
      <c r="K477" s="914"/>
      <c r="L477" s="915">
        <v>6</v>
      </c>
      <c r="M477" s="910">
        <v>2019</v>
      </c>
      <c r="N477" s="910" t="s">
        <v>81</v>
      </c>
      <c r="O477" s="919">
        <v>157725.1306155035</v>
      </c>
      <c r="P477" s="936"/>
      <c r="Q477" s="974">
        <f t="shared" si="7"/>
        <v>26287.521769250583</v>
      </c>
      <c r="R477" s="935"/>
      <c r="S477" s="910"/>
      <c r="T477" s="911"/>
      <c r="U477" s="936"/>
      <c r="V477" s="959"/>
      <c r="W477" s="960"/>
      <c r="X477" s="960"/>
      <c r="Y477" s="984"/>
      <c r="Z477" s="921"/>
      <c r="AA477" s="921"/>
      <c r="AB477" s="921"/>
      <c r="AC477" s="921"/>
      <c r="AD477" s="921"/>
      <c r="AE477" s="921"/>
      <c r="AF477" s="921"/>
      <c r="AG477" s="921"/>
    </row>
    <row r="478" spans="1:33" s="958" customFormat="1" ht="37.5" customHeight="1" x14ac:dyDescent="0.2">
      <c r="A478" s="918"/>
      <c r="B478" s="1010" t="s">
        <v>1780</v>
      </c>
      <c r="C478" s="910" t="s">
        <v>1402</v>
      </c>
      <c r="D478" s="910"/>
      <c r="E478" s="914" t="s">
        <v>2128</v>
      </c>
      <c r="F478" s="910"/>
      <c r="G478" s="914"/>
      <c r="H478" s="914"/>
      <c r="I478" s="914"/>
      <c r="J478" s="914"/>
      <c r="K478" s="914"/>
      <c r="L478" s="915">
        <v>6</v>
      </c>
      <c r="M478" s="910">
        <v>2019</v>
      </c>
      <c r="N478" s="910" t="s">
        <v>81</v>
      </c>
      <c r="O478" s="919">
        <v>126180.1044924028</v>
      </c>
      <c r="P478" s="936"/>
      <c r="Q478" s="974">
        <f t="shared" si="7"/>
        <v>21030.017415400467</v>
      </c>
      <c r="R478" s="935"/>
      <c r="S478" s="910"/>
      <c r="T478" s="911"/>
      <c r="U478" s="936"/>
      <c r="V478" s="959"/>
      <c r="W478" s="960"/>
      <c r="X478" s="960"/>
      <c r="Y478" s="984"/>
      <c r="Z478" s="921"/>
      <c r="AA478" s="921"/>
      <c r="AB478" s="921"/>
      <c r="AC478" s="921"/>
      <c r="AD478" s="921"/>
      <c r="AE478" s="921"/>
      <c r="AF478" s="921"/>
      <c r="AG478" s="921"/>
    </row>
    <row r="479" spans="1:33" s="958" customFormat="1" ht="37.5" customHeight="1" x14ac:dyDescent="0.2">
      <c r="A479" s="918"/>
      <c r="B479" s="1010" t="s">
        <v>1780</v>
      </c>
      <c r="C479" s="910" t="s">
        <v>1402</v>
      </c>
      <c r="D479" s="910"/>
      <c r="E479" s="914" t="s">
        <v>2129</v>
      </c>
      <c r="F479" s="910"/>
      <c r="G479" s="914"/>
      <c r="H479" s="914"/>
      <c r="I479" s="914"/>
      <c r="J479" s="914"/>
      <c r="K479" s="914"/>
      <c r="L479" s="915">
        <v>6</v>
      </c>
      <c r="M479" s="910">
        <v>2019</v>
      </c>
      <c r="N479" s="910" t="s">
        <v>81</v>
      </c>
      <c r="O479" s="919">
        <v>157725.1306155035</v>
      </c>
      <c r="P479" s="936"/>
      <c r="Q479" s="974">
        <f t="shared" si="7"/>
        <v>26287.521769250583</v>
      </c>
      <c r="R479" s="935"/>
      <c r="S479" s="910"/>
      <c r="T479" s="911"/>
      <c r="U479" s="936"/>
      <c r="V479" s="959"/>
      <c r="W479" s="960"/>
      <c r="X479" s="960"/>
      <c r="Y479" s="984"/>
      <c r="Z479" s="921"/>
      <c r="AA479" s="921"/>
      <c r="AB479" s="921"/>
      <c r="AC479" s="921"/>
      <c r="AD479" s="921"/>
      <c r="AE479" s="921"/>
      <c r="AF479" s="921"/>
      <c r="AG479" s="921"/>
    </row>
    <row r="480" spans="1:33" s="958" customFormat="1" ht="37.5" customHeight="1" x14ac:dyDescent="0.2">
      <c r="A480" s="918"/>
      <c r="B480" s="914" t="s">
        <v>1774</v>
      </c>
      <c r="C480" s="910" t="s">
        <v>1329</v>
      </c>
      <c r="D480" s="910"/>
      <c r="E480" s="914" t="s">
        <v>2130</v>
      </c>
      <c r="F480" s="910"/>
      <c r="G480" s="914"/>
      <c r="H480" s="914"/>
      <c r="I480" s="914"/>
      <c r="J480" s="914"/>
      <c r="K480" s="914"/>
      <c r="L480" s="915">
        <v>6</v>
      </c>
      <c r="M480" s="910">
        <v>2019</v>
      </c>
      <c r="N480" s="910" t="s">
        <v>81</v>
      </c>
      <c r="O480" s="919">
        <v>116473.94260837181</v>
      </c>
      <c r="P480" s="936"/>
      <c r="Q480" s="974">
        <f t="shared" si="7"/>
        <v>19412.323768061968</v>
      </c>
      <c r="R480" s="935"/>
      <c r="S480" s="910"/>
      <c r="T480" s="911"/>
      <c r="U480" s="936"/>
      <c r="V480" s="959"/>
      <c r="W480" s="960"/>
      <c r="X480" s="960"/>
      <c r="Y480" s="984"/>
      <c r="Z480" s="921"/>
      <c r="AA480" s="921"/>
      <c r="AB480" s="921"/>
      <c r="AC480" s="921"/>
      <c r="AD480" s="921"/>
      <c r="AE480" s="921"/>
      <c r="AF480" s="921"/>
      <c r="AG480" s="921"/>
    </row>
    <row r="481" spans="1:33" s="958" customFormat="1" ht="37.5" customHeight="1" x14ac:dyDescent="0.2">
      <c r="A481" s="918"/>
      <c r="B481" s="914" t="s">
        <v>1774</v>
      </c>
      <c r="C481" s="910" t="s">
        <v>1329</v>
      </c>
      <c r="D481" s="910"/>
      <c r="E481" s="914" t="s">
        <v>2131</v>
      </c>
      <c r="F481" s="910"/>
      <c r="G481" s="914"/>
      <c r="H481" s="914"/>
      <c r="I481" s="914"/>
      <c r="J481" s="914"/>
      <c r="K481" s="914"/>
      <c r="L481" s="915">
        <v>6</v>
      </c>
      <c r="M481" s="910">
        <v>2019</v>
      </c>
      <c r="N481" s="910" t="s">
        <v>81</v>
      </c>
      <c r="O481" s="919">
        <v>116473.94260837181</v>
      </c>
      <c r="P481" s="936"/>
      <c r="Q481" s="974">
        <f t="shared" si="7"/>
        <v>19412.323768061968</v>
      </c>
      <c r="R481" s="935"/>
      <c r="S481" s="910"/>
      <c r="T481" s="911"/>
      <c r="U481" s="936"/>
      <c r="V481" s="959"/>
      <c r="W481" s="960"/>
      <c r="X481" s="960"/>
      <c r="Y481" s="984"/>
      <c r="Z481" s="921"/>
      <c r="AA481" s="921"/>
      <c r="AB481" s="921"/>
      <c r="AC481" s="921"/>
      <c r="AD481" s="921"/>
      <c r="AE481" s="921"/>
      <c r="AF481" s="921"/>
      <c r="AG481" s="921"/>
    </row>
    <row r="482" spans="1:33" s="958" customFormat="1" ht="37.5" customHeight="1" x14ac:dyDescent="0.2">
      <c r="A482" s="918"/>
      <c r="B482" s="914" t="s">
        <v>1862</v>
      </c>
      <c r="C482" s="910"/>
      <c r="D482" s="910"/>
      <c r="E482" s="914" t="s">
        <v>2132</v>
      </c>
      <c r="F482" s="910"/>
      <c r="G482" s="914"/>
      <c r="H482" s="914"/>
      <c r="I482" s="914"/>
      <c r="J482" s="914"/>
      <c r="K482" s="914"/>
      <c r="L482" s="915">
        <v>6</v>
      </c>
      <c r="M482" s="910">
        <v>2019</v>
      </c>
      <c r="N482" s="910" t="s">
        <v>81</v>
      </c>
      <c r="O482" s="919">
        <v>105554.51048883695</v>
      </c>
      <c r="P482" s="936"/>
      <c r="Q482" s="974">
        <f t="shared" si="7"/>
        <v>17592.418414806158</v>
      </c>
      <c r="R482" s="935"/>
      <c r="S482" s="910"/>
      <c r="T482" s="911"/>
      <c r="U482" s="936"/>
      <c r="V482" s="959"/>
      <c r="W482" s="960"/>
      <c r="X482" s="960"/>
      <c r="Y482" s="984"/>
      <c r="Z482" s="921"/>
      <c r="AA482" s="921"/>
      <c r="AB482" s="921"/>
      <c r="AC482" s="921"/>
      <c r="AD482" s="921"/>
      <c r="AE482" s="921"/>
      <c r="AF482" s="921"/>
      <c r="AG482" s="921"/>
    </row>
    <row r="483" spans="1:33" s="958" customFormat="1" ht="37.5" customHeight="1" x14ac:dyDescent="0.2">
      <c r="A483" s="918"/>
      <c r="B483" s="1010" t="s">
        <v>1780</v>
      </c>
      <c r="C483" s="910" t="s">
        <v>1402</v>
      </c>
      <c r="D483" s="910"/>
      <c r="E483" s="914" t="s">
        <v>2133</v>
      </c>
      <c r="F483" s="910"/>
      <c r="G483" s="914"/>
      <c r="H483" s="914"/>
      <c r="I483" s="914"/>
      <c r="J483" s="914"/>
      <c r="K483" s="914"/>
      <c r="L483" s="915">
        <v>6</v>
      </c>
      <c r="M483" s="910">
        <v>2019</v>
      </c>
      <c r="N483" s="910" t="s">
        <v>81</v>
      </c>
      <c r="O483" s="919">
        <v>124966.83425689892</v>
      </c>
      <c r="P483" s="936"/>
      <c r="Q483" s="974">
        <f t="shared" si="7"/>
        <v>20827.805709483153</v>
      </c>
      <c r="R483" s="935"/>
      <c r="S483" s="910"/>
      <c r="T483" s="911"/>
      <c r="U483" s="936"/>
      <c r="V483" s="959"/>
      <c r="W483" s="960"/>
      <c r="X483" s="960"/>
      <c r="Y483" s="984"/>
      <c r="Z483" s="921"/>
      <c r="AA483" s="921"/>
      <c r="AB483" s="921"/>
      <c r="AC483" s="921"/>
      <c r="AD483" s="921"/>
      <c r="AE483" s="921"/>
      <c r="AF483" s="921"/>
      <c r="AG483" s="921"/>
    </row>
    <row r="484" spans="1:33" s="958" customFormat="1" ht="37.5" customHeight="1" x14ac:dyDescent="0.2">
      <c r="A484" s="918"/>
      <c r="B484" s="914" t="s">
        <v>1774</v>
      </c>
      <c r="C484" s="910" t="s">
        <v>1329</v>
      </c>
      <c r="D484" s="910"/>
      <c r="E484" s="914" t="s">
        <v>2134</v>
      </c>
      <c r="F484" s="910"/>
      <c r="G484" s="914"/>
      <c r="H484" s="914"/>
      <c r="I484" s="914"/>
      <c r="J484" s="914"/>
      <c r="K484" s="914"/>
      <c r="L484" s="915">
        <v>6</v>
      </c>
      <c r="M484" s="910">
        <v>2019</v>
      </c>
      <c r="N484" s="910" t="s">
        <v>81</v>
      </c>
      <c r="O484" s="919">
        <v>116473.94260837181</v>
      </c>
      <c r="P484" s="936"/>
      <c r="Q484" s="974">
        <f t="shared" si="7"/>
        <v>19412.323768061968</v>
      </c>
      <c r="R484" s="935"/>
      <c r="S484" s="910"/>
      <c r="T484" s="911"/>
      <c r="U484" s="936"/>
      <c r="V484" s="959"/>
      <c r="W484" s="960"/>
      <c r="X484" s="960"/>
      <c r="Y484" s="984"/>
      <c r="Z484" s="921"/>
      <c r="AA484" s="921"/>
      <c r="AB484" s="921"/>
      <c r="AC484" s="921"/>
      <c r="AD484" s="921"/>
      <c r="AE484" s="921"/>
      <c r="AF484" s="921"/>
      <c r="AG484" s="921"/>
    </row>
    <row r="485" spans="1:33" s="958" customFormat="1" ht="37.5" customHeight="1" x14ac:dyDescent="0.2">
      <c r="A485" s="918"/>
      <c r="B485" s="914" t="s">
        <v>1774</v>
      </c>
      <c r="C485" s="910" t="s">
        <v>1329</v>
      </c>
      <c r="D485" s="910"/>
      <c r="E485" s="914" t="s">
        <v>2135</v>
      </c>
      <c r="F485" s="910"/>
      <c r="G485" s="914"/>
      <c r="H485" s="914"/>
      <c r="I485" s="914"/>
      <c r="J485" s="914"/>
      <c r="K485" s="914"/>
      <c r="L485" s="915">
        <v>6</v>
      </c>
      <c r="M485" s="910">
        <v>2019</v>
      </c>
      <c r="N485" s="910" t="s">
        <v>81</v>
      </c>
      <c r="O485" s="919">
        <v>138312.80684744153</v>
      </c>
      <c r="P485" s="936"/>
      <c r="Q485" s="974">
        <f t="shared" si="7"/>
        <v>23052.134474573588</v>
      </c>
      <c r="R485" s="935"/>
      <c r="S485" s="910"/>
      <c r="T485" s="911"/>
      <c r="U485" s="936"/>
      <c r="V485" s="959"/>
      <c r="W485" s="960"/>
      <c r="X485" s="960"/>
      <c r="Y485" s="984"/>
      <c r="Z485" s="921"/>
      <c r="AA485" s="921"/>
      <c r="AB485" s="921"/>
      <c r="AC485" s="921"/>
      <c r="AD485" s="921"/>
      <c r="AE485" s="921"/>
      <c r="AF485" s="921"/>
      <c r="AG485" s="921"/>
    </row>
    <row r="486" spans="1:33" s="958" customFormat="1" ht="37.5" customHeight="1" x14ac:dyDescent="0.2">
      <c r="A486" s="918"/>
      <c r="B486" s="914" t="s">
        <v>1769</v>
      </c>
      <c r="C486" s="910" t="s">
        <v>1310</v>
      </c>
      <c r="D486" s="910"/>
      <c r="E486" s="914" t="s">
        <v>2136</v>
      </c>
      <c r="F486" s="910"/>
      <c r="G486" s="914"/>
      <c r="H486" s="914"/>
      <c r="I486" s="914"/>
      <c r="J486" s="914"/>
      <c r="K486" s="914"/>
      <c r="L486" s="915">
        <v>6</v>
      </c>
      <c r="M486" s="910">
        <v>2019</v>
      </c>
      <c r="N486" s="910" t="s">
        <v>81</v>
      </c>
      <c r="O486" s="919">
        <v>211715.65609542583</v>
      </c>
      <c r="P486" s="936"/>
      <c r="Q486" s="974">
        <f t="shared" si="7"/>
        <v>35285.942682570974</v>
      </c>
      <c r="R486" s="935"/>
      <c r="S486" s="910"/>
      <c r="T486" s="911"/>
      <c r="U486" s="936"/>
      <c r="V486" s="959"/>
      <c r="W486" s="960"/>
      <c r="X486" s="960"/>
      <c r="Y486" s="984"/>
      <c r="Z486" s="921"/>
      <c r="AA486" s="921"/>
      <c r="AB486" s="921"/>
      <c r="AC486" s="921"/>
      <c r="AD486" s="921"/>
      <c r="AE486" s="921"/>
      <c r="AF486" s="921"/>
      <c r="AG486" s="921"/>
    </row>
    <row r="487" spans="1:33" s="958" customFormat="1" ht="37.5" customHeight="1" x14ac:dyDescent="0.2">
      <c r="A487" s="918"/>
      <c r="B487" s="914" t="s">
        <v>1769</v>
      </c>
      <c r="C487" s="910" t="s">
        <v>1310</v>
      </c>
      <c r="D487" s="910"/>
      <c r="E487" s="914" t="s">
        <v>2137</v>
      </c>
      <c r="F487" s="910"/>
      <c r="G487" s="914"/>
      <c r="H487" s="914"/>
      <c r="I487" s="914"/>
      <c r="J487" s="914"/>
      <c r="K487" s="914"/>
      <c r="L487" s="915">
        <v>6</v>
      </c>
      <c r="M487" s="910">
        <v>2019</v>
      </c>
      <c r="N487" s="910" t="s">
        <v>81</v>
      </c>
      <c r="O487" s="919">
        <v>211715.65609542583</v>
      </c>
      <c r="P487" s="936"/>
      <c r="Q487" s="974">
        <f t="shared" si="7"/>
        <v>35285.942682570974</v>
      </c>
      <c r="R487" s="935"/>
      <c r="S487" s="910"/>
      <c r="T487" s="911"/>
      <c r="U487" s="936"/>
      <c r="V487" s="959"/>
      <c r="W487" s="960"/>
      <c r="X487" s="960"/>
      <c r="Y487" s="984"/>
      <c r="Z487" s="921"/>
      <c r="AA487" s="921"/>
      <c r="AB487" s="921"/>
      <c r="AC487" s="921"/>
      <c r="AD487" s="921"/>
      <c r="AE487" s="921"/>
      <c r="AF487" s="921"/>
      <c r="AG487" s="921"/>
    </row>
    <row r="488" spans="1:33" s="958" customFormat="1" ht="37.5" customHeight="1" x14ac:dyDescent="0.2">
      <c r="A488" s="918"/>
      <c r="B488" s="914" t="s">
        <v>1769</v>
      </c>
      <c r="C488" s="910" t="s">
        <v>1310</v>
      </c>
      <c r="D488" s="910"/>
      <c r="E488" s="914" t="s">
        <v>2138</v>
      </c>
      <c r="F488" s="910"/>
      <c r="G488" s="914"/>
      <c r="H488" s="914"/>
      <c r="I488" s="914"/>
      <c r="J488" s="914"/>
      <c r="K488" s="914"/>
      <c r="L488" s="915">
        <v>6</v>
      </c>
      <c r="M488" s="910">
        <v>2019</v>
      </c>
      <c r="N488" s="910" t="s">
        <v>81</v>
      </c>
      <c r="O488" s="919">
        <v>211715.65609542583</v>
      </c>
      <c r="P488" s="936"/>
      <c r="Q488" s="974">
        <f t="shared" si="7"/>
        <v>35285.942682570974</v>
      </c>
      <c r="R488" s="935"/>
      <c r="S488" s="910"/>
      <c r="T488" s="911"/>
      <c r="U488" s="936"/>
      <c r="V488" s="959"/>
      <c r="W488" s="960"/>
      <c r="X488" s="960"/>
      <c r="Y488" s="984"/>
      <c r="Z488" s="921"/>
      <c r="AA488" s="921"/>
      <c r="AB488" s="921"/>
      <c r="AC488" s="921"/>
      <c r="AD488" s="921"/>
      <c r="AE488" s="921"/>
      <c r="AF488" s="921"/>
      <c r="AG488" s="921"/>
    </row>
    <row r="489" spans="1:33" s="958" customFormat="1" ht="37.5" customHeight="1" x14ac:dyDescent="0.2">
      <c r="A489" s="918"/>
      <c r="B489" s="914" t="s">
        <v>1769</v>
      </c>
      <c r="C489" s="910" t="s">
        <v>1310</v>
      </c>
      <c r="D489" s="910"/>
      <c r="E489" s="914" t="s">
        <v>2139</v>
      </c>
      <c r="F489" s="910"/>
      <c r="G489" s="914"/>
      <c r="H489" s="914"/>
      <c r="I489" s="914"/>
      <c r="J489" s="914"/>
      <c r="K489" s="914"/>
      <c r="L489" s="915">
        <v>6</v>
      </c>
      <c r="M489" s="910">
        <v>2019</v>
      </c>
      <c r="N489" s="910" t="s">
        <v>81</v>
      </c>
      <c r="O489" s="919">
        <v>211715.65609542583</v>
      </c>
      <c r="P489" s="936"/>
      <c r="Q489" s="974">
        <f t="shared" si="7"/>
        <v>35285.942682570974</v>
      </c>
      <c r="R489" s="935"/>
      <c r="S489" s="910"/>
      <c r="T489" s="911"/>
      <c r="U489" s="936"/>
      <c r="V489" s="959"/>
      <c r="W489" s="960"/>
      <c r="X489" s="960"/>
      <c r="Y489" s="984"/>
      <c r="Z489" s="921"/>
      <c r="AA489" s="921"/>
      <c r="AB489" s="921"/>
      <c r="AC489" s="921"/>
      <c r="AD489" s="921"/>
      <c r="AE489" s="921"/>
      <c r="AF489" s="921"/>
      <c r="AG489" s="921"/>
    </row>
    <row r="490" spans="1:33" s="958" customFormat="1" ht="37.5" customHeight="1" x14ac:dyDescent="0.2">
      <c r="A490" s="918"/>
      <c r="B490" s="914" t="s">
        <v>1769</v>
      </c>
      <c r="C490" s="910" t="s">
        <v>1310</v>
      </c>
      <c r="D490" s="910"/>
      <c r="E490" s="914" t="s">
        <v>2140</v>
      </c>
      <c r="F490" s="910"/>
      <c r="G490" s="914"/>
      <c r="H490" s="914"/>
      <c r="I490" s="914"/>
      <c r="J490" s="914"/>
      <c r="K490" s="914"/>
      <c r="L490" s="915">
        <v>6</v>
      </c>
      <c r="M490" s="910">
        <v>2019</v>
      </c>
      <c r="N490" s="910" t="s">
        <v>81</v>
      </c>
      <c r="O490" s="919">
        <v>211715.65609542583</v>
      </c>
      <c r="P490" s="936"/>
      <c r="Q490" s="974">
        <f t="shared" si="7"/>
        <v>35285.942682570974</v>
      </c>
      <c r="R490" s="935"/>
      <c r="S490" s="910"/>
      <c r="T490" s="911"/>
      <c r="U490" s="936"/>
      <c r="V490" s="959"/>
      <c r="W490" s="960"/>
      <c r="X490" s="960"/>
      <c r="Y490" s="984"/>
      <c r="Z490" s="921"/>
      <c r="AA490" s="921"/>
      <c r="AB490" s="921"/>
      <c r="AC490" s="921"/>
      <c r="AD490" s="921"/>
      <c r="AE490" s="921"/>
      <c r="AF490" s="921"/>
      <c r="AG490" s="921"/>
    </row>
    <row r="491" spans="1:33" s="958" customFormat="1" ht="37.5" customHeight="1" x14ac:dyDescent="0.2">
      <c r="A491" s="918"/>
      <c r="B491" s="914" t="s">
        <v>1769</v>
      </c>
      <c r="C491" s="910" t="s">
        <v>1310</v>
      </c>
      <c r="D491" s="910"/>
      <c r="E491" s="914" t="s">
        <v>2141</v>
      </c>
      <c r="F491" s="910"/>
      <c r="G491" s="914"/>
      <c r="H491" s="914"/>
      <c r="I491" s="914"/>
      <c r="J491" s="914"/>
      <c r="K491" s="914"/>
      <c r="L491" s="915">
        <v>6</v>
      </c>
      <c r="M491" s="910">
        <v>2019</v>
      </c>
      <c r="N491" s="910" t="s">
        <v>81</v>
      </c>
      <c r="O491" s="919">
        <v>211715.65609542583</v>
      </c>
      <c r="P491" s="936"/>
      <c r="Q491" s="974">
        <f t="shared" si="7"/>
        <v>35285.942682570974</v>
      </c>
      <c r="R491" s="935"/>
      <c r="S491" s="910"/>
      <c r="T491" s="911"/>
      <c r="U491" s="936"/>
      <c r="V491" s="959"/>
      <c r="W491" s="960"/>
      <c r="X491" s="960"/>
      <c r="Y491" s="984"/>
      <c r="Z491" s="921"/>
      <c r="AA491" s="921"/>
      <c r="AB491" s="921"/>
      <c r="AC491" s="921"/>
      <c r="AD491" s="921"/>
      <c r="AE491" s="921"/>
      <c r="AF491" s="921"/>
      <c r="AG491" s="921"/>
    </row>
    <row r="492" spans="1:33" s="958" customFormat="1" ht="37.5" customHeight="1" x14ac:dyDescent="0.2">
      <c r="A492" s="918"/>
      <c r="B492" s="914" t="s">
        <v>1769</v>
      </c>
      <c r="C492" s="910" t="s">
        <v>1310</v>
      </c>
      <c r="D492" s="910"/>
      <c r="E492" s="914" t="s">
        <v>2142</v>
      </c>
      <c r="F492" s="910"/>
      <c r="G492" s="914"/>
      <c r="H492" s="914"/>
      <c r="I492" s="914"/>
      <c r="J492" s="914"/>
      <c r="K492" s="914"/>
      <c r="L492" s="915">
        <v>6</v>
      </c>
      <c r="M492" s="910">
        <v>2019</v>
      </c>
      <c r="N492" s="910" t="s">
        <v>81</v>
      </c>
      <c r="O492" s="919">
        <v>211715.65609542583</v>
      </c>
      <c r="P492" s="936"/>
      <c r="Q492" s="974">
        <f t="shared" si="7"/>
        <v>35285.942682570974</v>
      </c>
      <c r="R492" s="935"/>
      <c r="S492" s="910"/>
      <c r="T492" s="911"/>
      <c r="U492" s="936"/>
      <c r="V492" s="959"/>
      <c r="W492" s="960"/>
      <c r="X492" s="960"/>
      <c r="Y492" s="984"/>
      <c r="Z492" s="921"/>
      <c r="AA492" s="921"/>
      <c r="AB492" s="921"/>
      <c r="AC492" s="921"/>
      <c r="AD492" s="921"/>
      <c r="AE492" s="921"/>
      <c r="AF492" s="921"/>
      <c r="AG492" s="921"/>
    </row>
    <row r="493" spans="1:33" s="958" customFormat="1" ht="37.5" customHeight="1" x14ac:dyDescent="0.2">
      <c r="A493" s="918"/>
      <c r="B493" s="914" t="s">
        <v>1774</v>
      </c>
      <c r="C493" s="910" t="s">
        <v>1329</v>
      </c>
      <c r="D493" s="910"/>
      <c r="E493" s="914" t="s">
        <v>2143</v>
      </c>
      <c r="F493" s="910"/>
      <c r="G493" s="914"/>
      <c r="H493" s="914"/>
      <c r="I493" s="914"/>
      <c r="J493" s="914"/>
      <c r="K493" s="914"/>
      <c r="L493" s="915">
        <v>6</v>
      </c>
      <c r="M493" s="910">
        <v>2019</v>
      </c>
      <c r="N493" s="910" t="s">
        <v>81</v>
      </c>
      <c r="O493" s="919">
        <v>121327.0235503873</v>
      </c>
      <c r="P493" s="936"/>
      <c r="Q493" s="974">
        <f t="shared" si="7"/>
        <v>20221.170591731217</v>
      </c>
      <c r="R493" s="935"/>
      <c r="S493" s="910"/>
      <c r="T493" s="911"/>
      <c r="U493" s="936"/>
      <c r="V493" s="959"/>
      <c r="W493" s="960"/>
      <c r="X493" s="960"/>
      <c r="Y493" s="984"/>
      <c r="Z493" s="921"/>
      <c r="AA493" s="921"/>
      <c r="AB493" s="921"/>
      <c r="AC493" s="921"/>
      <c r="AD493" s="921"/>
      <c r="AE493" s="921"/>
      <c r="AF493" s="921"/>
      <c r="AG493" s="921"/>
    </row>
    <row r="494" spans="1:33" s="958" customFormat="1" ht="37.5" customHeight="1" x14ac:dyDescent="0.2">
      <c r="A494" s="918"/>
      <c r="B494" s="914" t="s">
        <v>1862</v>
      </c>
      <c r="C494" s="910"/>
      <c r="D494" s="910"/>
      <c r="E494" s="914" t="s">
        <v>2144</v>
      </c>
      <c r="F494" s="910"/>
      <c r="G494" s="914"/>
      <c r="H494" s="914"/>
      <c r="I494" s="914"/>
      <c r="J494" s="914"/>
      <c r="K494" s="914"/>
      <c r="L494" s="915">
        <v>6</v>
      </c>
      <c r="M494" s="910">
        <v>2019</v>
      </c>
      <c r="N494" s="910" t="s">
        <v>81</v>
      </c>
      <c r="O494" s="919">
        <v>168644.56273503834</v>
      </c>
      <c r="P494" s="936"/>
      <c r="Q494" s="974">
        <f t="shared" si="7"/>
        <v>28107.427122506389</v>
      </c>
      <c r="R494" s="935"/>
      <c r="S494" s="910"/>
      <c r="T494" s="911"/>
      <c r="U494" s="936"/>
      <c r="V494" s="959"/>
      <c r="W494" s="960"/>
      <c r="X494" s="960"/>
      <c r="Y494" s="984"/>
      <c r="Z494" s="921"/>
      <c r="AA494" s="921"/>
      <c r="AB494" s="921"/>
      <c r="AC494" s="921"/>
      <c r="AD494" s="921"/>
      <c r="AE494" s="921"/>
      <c r="AF494" s="921"/>
      <c r="AG494" s="921"/>
    </row>
    <row r="495" spans="1:33" s="958" customFormat="1" ht="37.5" customHeight="1" x14ac:dyDescent="0.2">
      <c r="A495" s="918"/>
      <c r="B495" s="1010" t="s">
        <v>2232</v>
      </c>
      <c r="C495" s="910" t="s">
        <v>2230</v>
      </c>
      <c r="D495" s="910"/>
      <c r="E495" s="914" t="s">
        <v>2145</v>
      </c>
      <c r="F495" s="910"/>
      <c r="G495" s="914"/>
      <c r="H495" s="914"/>
      <c r="I495" s="914"/>
      <c r="J495" s="914"/>
      <c r="K495" s="914"/>
      <c r="L495" s="915">
        <v>6</v>
      </c>
      <c r="M495" s="910">
        <v>2019</v>
      </c>
      <c r="N495" s="910" t="s">
        <v>81</v>
      </c>
      <c r="O495" s="919">
        <v>110407.59143085244</v>
      </c>
      <c r="P495" s="936"/>
      <c r="Q495" s="974">
        <f t="shared" si="7"/>
        <v>18401.265238475407</v>
      </c>
      <c r="R495" s="935"/>
      <c r="S495" s="910"/>
      <c r="T495" s="911"/>
      <c r="U495" s="936"/>
      <c r="V495" s="959"/>
      <c r="W495" s="960"/>
      <c r="X495" s="960"/>
      <c r="Y495" s="984"/>
      <c r="Z495" s="921"/>
      <c r="AA495" s="921"/>
      <c r="AB495" s="921"/>
      <c r="AC495" s="921"/>
      <c r="AD495" s="921"/>
      <c r="AE495" s="921"/>
      <c r="AF495" s="921"/>
      <c r="AG495" s="921"/>
    </row>
    <row r="496" spans="1:33" s="958" customFormat="1" ht="37.5" customHeight="1" x14ac:dyDescent="0.2">
      <c r="A496" s="918"/>
      <c r="B496" s="1010" t="s">
        <v>2232</v>
      </c>
      <c r="C496" s="910" t="s">
        <v>2230</v>
      </c>
      <c r="D496" s="910"/>
      <c r="E496" s="914" t="s">
        <v>2146</v>
      </c>
      <c r="F496" s="910"/>
      <c r="G496" s="914"/>
      <c r="H496" s="914"/>
      <c r="I496" s="914"/>
      <c r="J496" s="914"/>
      <c r="K496" s="914"/>
      <c r="L496" s="915">
        <v>6</v>
      </c>
      <c r="M496" s="910">
        <v>2019</v>
      </c>
      <c r="N496" s="910" t="s">
        <v>81</v>
      </c>
      <c r="O496" s="919">
        <v>109194.32119534857</v>
      </c>
      <c r="P496" s="936"/>
      <c r="Q496" s="974">
        <f t="shared" si="7"/>
        <v>18199.053532558097</v>
      </c>
      <c r="R496" s="935"/>
      <c r="S496" s="910"/>
      <c r="T496" s="911"/>
      <c r="U496" s="936"/>
      <c r="V496" s="959"/>
      <c r="W496" s="960"/>
      <c r="X496" s="960"/>
      <c r="Y496" s="984"/>
      <c r="Z496" s="921"/>
      <c r="AA496" s="921"/>
      <c r="AB496" s="921"/>
      <c r="AC496" s="921"/>
      <c r="AD496" s="921"/>
      <c r="AE496" s="921"/>
      <c r="AF496" s="921"/>
      <c r="AG496" s="921"/>
    </row>
    <row r="497" spans="1:33" s="958" customFormat="1" ht="37.5" customHeight="1" x14ac:dyDescent="0.2">
      <c r="A497" s="918"/>
      <c r="B497" s="1010" t="s">
        <v>2232</v>
      </c>
      <c r="C497" s="910" t="s">
        <v>2230</v>
      </c>
      <c r="D497" s="910"/>
      <c r="E497" s="914" t="s">
        <v>2147</v>
      </c>
      <c r="F497" s="910"/>
      <c r="G497" s="914"/>
      <c r="H497" s="914"/>
      <c r="I497" s="914"/>
      <c r="J497" s="914"/>
      <c r="K497" s="914"/>
      <c r="L497" s="915">
        <v>6</v>
      </c>
      <c r="M497" s="910">
        <v>2019</v>
      </c>
      <c r="N497" s="910" t="s">
        <v>81</v>
      </c>
      <c r="O497" s="919">
        <v>109194.32119534857</v>
      </c>
      <c r="P497" s="936"/>
      <c r="Q497" s="974">
        <f t="shared" si="7"/>
        <v>18199.053532558097</v>
      </c>
      <c r="R497" s="935"/>
      <c r="S497" s="910"/>
      <c r="T497" s="911"/>
      <c r="U497" s="936"/>
      <c r="V497" s="959"/>
      <c r="W497" s="960"/>
      <c r="X497" s="960"/>
      <c r="Y497" s="984"/>
      <c r="Z497" s="921"/>
      <c r="AA497" s="921"/>
      <c r="AB497" s="921"/>
      <c r="AC497" s="921"/>
      <c r="AD497" s="921"/>
      <c r="AE497" s="921"/>
      <c r="AF497" s="921"/>
      <c r="AG497" s="921"/>
    </row>
    <row r="498" spans="1:33" s="958" customFormat="1" ht="37.5" customHeight="1" x14ac:dyDescent="0.2">
      <c r="A498" s="918"/>
      <c r="B498" s="1010" t="s">
        <v>2232</v>
      </c>
      <c r="C498" s="910" t="s">
        <v>2230</v>
      </c>
      <c r="D498" s="910"/>
      <c r="E498" s="914" t="s">
        <v>2148</v>
      </c>
      <c r="F498" s="910"/>
      <c r="G498" s="914"/>
      <c r="H498" s="914"/>
      <c r="I498" s="914"/>
      <c r="J498" s="914"/>
      <c r="K498" s="914"/>
      <c r="L498" s="915">
        <v>6</v>
      </c>
      <c r="M498" s="910">
        <v>2019</v>
      </c>
      <c r="N498" s="910" t="s">
        <v>81</v>
      </c>
      <c r="O498" s="919">
        <v>109194.32119534857</v>
      </c>
      <c r="P498" s="936"/>
      <c r="Q498" s="974">
        <f t="shared" si="7"/>
        <v>18199.053532558097</v>
      </c>
      <c r="R498" s="935"/>
      <c r="S498" s="910"/>
      <c r="T498" s="911"/>
      <c r="U498" s="936"/>
      <c r="V498" s="959"/>
      <c r="W498" s="960"/>
      <c r="X498" s="960"/>
      <c r="Y498" s="984"/>
      <c r="Z498" s="921"/>
      <c r="AA498" s="921"/>
      <c r="AB498" s="921"/>
      <c r="AC498" s="921"/>
      <c r="AD498" s="921"/>
      <c r="AE498" s="921"/>
      <c r="AF498" s="921"/>
      <c r="AG498" s="921"/>
    </row>
    <row r="499" spans="1:33" s="958" customFormat="1" ht="37.5" customHeight="1" x14ac:dyDescent="0.2">
      <c r="A499" s="918"/>
      <c r="B499" s="1010" t="s">
        <v>2232</v>
      </c>
      <c r="C499" s="910" t="s">
        <v>2230</v>
      </c>
      <c r="D499" s="910"/>
      <c r="E499" s="914" t="s">
        <v>2149</v>
      </c>
      <c r="F499" s="910"/>
      <c r="G499" s="914"/>
      <c r="H499" s="914"/>
      <c r="I499" s="914"/>
      <c r="J499" s="914"/>
      <c r="K499" s="914"/>
      <c r="L499" s="915">
        <v>6</v>
      </c>
      <c r="M499" s="910">
        <v>2019</v>
      </c>
      <c r="N499" s="910" t="s">
        <v>81</v>
      </c>
      <c r="O499" s="919">
        <v>109194.32119534857</v>
      </c>
      <c r="P499" s="936"/>
      <c r="Q499" s="974">
        <f t="shared" si="7"/>
        <v>18199.053532558097</v>
      </c>
      <c r="R499" s="935"/>
      <c r="S499" s="910"/>
      <c r="T499" s="911"/>
      <c r="U499" s="936"/>
      <c r="V499" s="959"/>
      <c r="W499" s="960"/>
      <c r="X499" s="960"/>
      <c r="Y499" s="984"/>
      <c r="Z499" s="921"/>
      <c r="AA499" s="921"/>
      <c r="AB499" s="921"/>
      <c r="AC499" s="921"/>
      <c r="AD499" s="921"/>
      <c r="AE499" s="921"/>
      <c r="AF499" s="921"/>
      <c r="AG499" s="921"/>
    </row>
    <row r="500" spans="1:33" s="958" customFormat="1" ht="37.5" customHeight="1" x14ac:dyDescent="0.2">
      <c r="A500" s="918"/>
      <c r="B500" s="1010" t="s">
        <v>2232</v>
      </c>
      <c r="C500" s="910" t="s">
        <v>2230</v>
      </c>
      <c r="D500" s="910"/>
      <c r="E500" s="914" t="s">
        <v>2150</v>
      </c>
      <c r="F500" s="910"/>
      <c r="G500" s="914"/>
      <c r="H500" s="914"/>
      <c r="I500" s="914"/>
      <c r="J500" s="914"/>
      <c r="K500" s="914"/>
      <c r="L500" s="915">
        <v>6</v>
      </c>
      <c r="M500" s="910">
        <v>2019</v>
      </c>
      <c r="N500" s="910" t="s">
        <v>81</v>
      </c>
      <c r="O500" s="919">
        <v>109194.32119534857</v>
      </c>
      <c r="P500" s="936"/>
      <c r="Q500" s="974">
        <f t="shared" si="7"/>
        <v>18199.053532558097</v>
      </c>
      <c r="R500" s="935"/>
      <c r="S500" s="910"/>
      <c r="T500" s="911"/>
      <c r="U500" s="936"/>
      <c r="V500" s="959"/>
      <c r="W500" s="960"/>
      <c r="X500" s="960"/>
      <c r="Y500" s="984"/>
      <c r="Z500" s="921"/>
      <c r="AA500" s="921"/>
      <c r="AB500" s="921"/>
      <c r="AC500" s="921"/>
      <c r="AD500" s="921"/>
      <c r="AE500" s="921"/>
      <c r="AF500" s="921"/>
      <c r="AG500" s="921"/>
    </row>
    <row r="501" spans="1:33" s="958" customFormat="1" ht="37.5" customHeight="1" x14ac:dyDescent="0.2">
      <c r="A501" s="918"/>
      <c r="B501" s="1010" t="s">
        <v>2232</v>
      </c>
      <c r="C501" s="910" t="s">
        <v>2230</v>
      </c>
      <c r="D501" s="910"/>
      <c r="E501" s="914" t="s">
        <v>2151</v>
      </c>
      <c r="F501" s="910"/>
      <c r="G501" s="914"/>
      <c r="H501" s="914"/>
      <c r="I501" s="914"/>
      <c r="J501" s="914"/>
      <c r="K501" s="914"/>
      <c r="L501" s="915">
        <v>6</v>
      </c>
      <c r="M501" s="910">
        <v>2019</v>
      </c>
      <c r="N501" s="910" t="s">
        <v>81</v>
      </c>
      <c r="O501" s="919">
        <v>109194.32119534857</v>
      </c>
      <c r="P501" s="936"/>
      <c r="Q501" s="974">
        <f t="shared" si="7"/>
        <v>18199.053532558097</v>
      </c>
      <c r="R501" s="935"/>
      <c r="S501" s="910"/>
      <c r="T501" s="911"/>
      <c r="U501" s="936"/>
      <c r="V501" s="959"/>
      <c r="W501" s="960"/>
      <c r="X501" s="960"/>
      <c r="Y501" s="984"/>
      <c r="Z501" s="921"/>
      <c r="AA501" s="921"/>
      <c r="AB501" s="921"/>
      <c r="AC501" s="921"/>
      <c r="AD501" s="921"/>
      <c r="AE501" s="921"/>
      <c r="AF501" s="921"/>
      <c r="AG501" s="921"/>
    </row>
    <row r="502" spans="1:33" s="958" customFormat="1" ht="37.5" customHeight="1" x14ac:dyDescent="0.2">
      <c r="A502" s="918"/>
      <c r="B502" s="1010" t="s">
        <v>2232</v>
      </c>
      <c r="C502" s="910" t="s">
        <v>2230</v>
      </c>
      <c r="D502" s="910"/>
      <c r="E502" s="914" t="s">
        <v>2152</v>
      </c>
      <c r="F502" s="910"/>
      <c r="G502" s="914"/>
      <c r="H502" s="914"/>
      <c r="I502" s="914"/>
      <c r="J502" s="914"/>
      <c r="K502" s="914"/>
      <c r="L502" s="915">
        <v>6</v>
      </c>
      <c r="M502" s="910">
        <v>2019</v>
      </c>
      <c r="N502" s="910" t="s">
        <v>81</v>
      </c>
      <c r="O502" s="919">
        <v>109194.32119534857</v>
      </c>
      <c r="P502" s="936"/>
      <c r="Q502" s="974">
        <f t="shared" si="7"/>
        <v>18199.053532558097</v>
      </c>
      <c r="R502" s="935"/>
      <c r="S502" s="910"/>
      <c r="T502" s="911"/>
      <c r="U502" s="936"/>
      <c r="V502" s="959"/>
      <c r="W502" s="960"/>
      <c r="X502" s="960"/>
      <c r="Y502" s="984"/>
      <c r="Z502" s="921"/>
      <c r="AA502" s="921"/>
      <c r="AB502" s="921"/>
      <c r="AC502" s="921"/>
      <c r="AD502" s="921"/>
      <c r="AE502" s="921"/>
      <c r="AF502" s="921"/>
      <c r="AG502" s="921"/>
    </row>
    <row r="503" spans="1:33" s="958" customFormat="1" ht="37.5" customHeight="1" x14ac:dyDescent="0.2">
      <c r="A503" s="918"/>
      <c r="B503" s="1010" t="s">
        <v>2232</v>
      </c>
      <c r="C503" s="910" t="s">
        <v>2230</v>
      </c>
      <c r="D503" s="910"/>
      <c r="E503" s="914" t="s">
        <v>2153</v>
      </c>
      <c r="F503" s="910"/>
      <c r="G503" s="914"/>
      <c r="H503" s="914"/>
      <c r="I503" s="914"/>
      <c r="J503" s="914"/>
      <c r="K503" s="914"/>
      <c r="L503" s="915">
        <v>6</v>
      </c>
      <c r="M503" s="910">
        <v>2019</v>
      </c>
      <c r="N503" s="910" t="s">
        <v>81</v>
      </c>
      <c r="O503" s="919">
        <v>109194.32119534857</v>
      </c>
      <c r="P503" s="936"/>
      <c r="Q503" s="974">
        <f t="shared" si="7"/>
        <v>18199.053532558097</v>
      </c>
      <c r="R503" s="935"/>
      <c r="S503" s="910"/>
      <c r="T503" s="911"/>
      <c r="U503" s="936"/>
      <c r="V503" s="959"/>
      <c r="W503" s="960"/>
      <c r="X503" s="960"/>
      <c r="Y503" s="984"/>
      <c r="Z503" s="921"/>
      <c r="AA503" s="921"/>
      <c r="AB503" s="921"/>
      <c r="AC503" s="921"/>
      <c r="AD503" s="921"/>
      <c r="AE503" s="921"/>
      <c r="AF503" s="921"/>
      <c r="AG503" s="921"/>
    </row>
    <row r="504" spans="1:33" s="958" customFormat="1" ht="37.5" customHeight="1" x14ac:dyDescent="0.2">
      <c r="A504" s="918"/>
      <c r="B504" s="1010" t="s">
        <v>2232</v>
      </c>
      <c r="C504" s="910" t="s">
        <v>2230</v>
      </c>
      <c r="D504" s="910"/>
      <c r="E504" s="914" t="s">
        <v>2154</v>
      </c>
      <c r="F504" s="910"/>
      <c r="G504" s="914"/>
      <c r="H504" s="914"/>
      <c r="I504" s="914"/>
      <c r="J504" s="914"/>
      <c r="K504" s="914"/>
      <c r="L504" s="915">
        <v>6</v>
      </c>
      <c r="M504" s="910">
        <v>2019</v>
      </c>
      <c r="N504" s="910" t="s">
        <v>81</v>
      </c>
      <c r="O504" s="919">
        <v>109194.32119534857</v>
      </c>
      <c r="P504" s="936"/>
      <c r="Q504" s="974">
        <f t="shared" si="7"/>
        <v>18199.053532558097</v>
      </c>
      <c r="R504" s="935"/>
      <c r="S504" s="910"/>
      <c r="T504" s="911"/>
      <c r="U504" s="936"/>
      <c r="V504" s="959"/>
      <c r="W504" s="960"/>
      <c r="X504" s="960"/>
      <c r="Y504" s="984"/>
      <c r="Z504" s="921"/>
      <c r="AA504" s="921"/>
      <c r="AB504" s="921"/>
      <c r="AC504" s="921"/>
      <c r="AD504" s="921"/>
      <c r="AE504" s="921"/>
      <c r="AF504" s="921"/>
      <c r="AG504" s="921"/>
    </row>
    <row r="505" spans="1:33" s="958" customFormat="1" ht="37.5" customHeight="1" x14ac:dyDescent="0.2">
      <c r="A505" s="918"/>
      <c r="B505" s="1010" t="s">
        <v>2232</v>
      </c>
      <c r="C505" s="910" t="s">
        <v>2230</v>
      </c>
      <c r="D505" s="910"/>
      <c r="E505" s="914" t="s">
        <v>2155</v>
      </c>
      <c r="F505" s="910"/>
      <c r="G505" s="914"/>
      <c r="H505" s="914"/>
      <c r="I505" s="914"/>
      <c r="J505" s="914"/>
      <c r="K505" s="914"/>
      <c r="L505" s="915">
        <v>6</v>
      </c>
      <c r="M505" s="910">
        <v>2019</v>
      </c>
      <c r="N505" s="910" t="s">
        <v>81</v>
      </c>
      <c r="O505" s="919">
        <v>109194.32119534857</v>
      </c>
      <c r="P505" s="936"/>
      <c r="Q505" s="974">
        <f t="shared" si="7"/>
        <v>18199.053532558097</v>
      </c>
      <c r="R505" s="935"/>
      <c r="S505" s="910"/>
      <c r="T505" s="911"/>
      <c r="U505" s="936"/>
      <c r="V505" s="959"/>
      <c r="W505" s="960"/>
      <c r="X505" s="960"/>
      <c r="Y505" s="984"/>
      <c r="Z505" s="921"/>
      <c r="AA505" s="921"/>
      <c r="AB505" s="921"/>
      <c r="AC505" s="921"/>
      <c r="AD505" s="921"/>
      <c r="AE505" s="921"/>
      <c r="AF505" s="921"/>
      <c r="AG505" s="921"/>
    </row>
    <row r="506" spans="1:33" s="958" customFormat="1" ht="37.5" customHeight="1" x14ac:dyDescent="0.2">
      <c r="A506" s="918"/>
      <c r="B506" s="1010" t="s">
        <v>2232</v>
      </c>
      <c r="C506" s="910" t="s">
        <v>2230</v>
      </c>
      <c r="D506" s="910"/>
      <c r="E506" s="914" t="s">
        <v>2156</v>
      </c>
      <c r="F506" s="910"/>
      <c r="G506" s="914"/>
      <c r="H506" s="914"/>
      <c r="I506" s="914"/>
      <c r="J506" s="914"/>
      <c r="K506" s="914"/>
      <c r="L506" s="915">
        <v>6</v>
      </c>
      <c r="M506" s="910">
        <v>2019</v>
      </c>
      <c r="N506" s="910" t="s">
        <v>81</v>
      </c>
      <c r="O506" s="919">
        <v>109194.32119534857</v>
      </c>
      <c r="P506" s="936"/>
      <c r="Q506" s="974">
        <f t="shared" si="7"/>
        <v>18199.053532558097</v>
      </c>
      <c r="R506" s="935"/>
      <c r="S506" s="910"/>
      <c r="T506" s="911"/>
      <c r="U506" s="936"/>
      <c r="V506" s="959"/>
      <c r="W506" s="960"/>
      <c r="X506" s="960"/>
      <c r="Y506" s="984"/>
      <c r="Z506" s="921"/>
      <c r="AA506" s="921"/>
      <c r="AB506" s="921"/>
      <c r="AC506" s="921"/>
      <c r="AD506" s="921"/>
      <c r="AE506" s="921"/>
      <c r="AF506" s="921"/>
      <c r="AG506" s="921"/>
    </row>
    <row r="507" spans="1:33" s="958" customFormat="1" ht="37.5" customHeight="1" x14ac:dyDescent="0.2">
      <c r="A507" s="918"/>
      <c r="B507" s="1010" t="s">
        <v>2232</v>
      </c>
      <c r="C507" s="910" t="s">
        <v>2230</v>
      </c>
      <c r="D507" s="910"/>
      <c r="E507" s="914" t="s">
        <v>2157</v>
      </c>
      <c r="F507" s="910"/>
      <c r="G507" s="914"/>
      <c r="H507" s="914"/>
      <c r="I507" s="914"/>
      <c r="J507" s="914"/>
      <c r="K507" s="914"/>
      <c r="L507" s="915">
        <v>6</v>
      </c>
      <c r="M507" s="910">
        <v>2019</v>
      </c>
      <c r="N507" s="910" t="s">
        <v>81</v>
      </c>
      <c r="O507" s="919">
        <v>109194.32119534857</v>
      </c>
      <c r="P507" s="936"/>
      <c r="Q507" s="974">
        <f t="shared" si="7"/>
        <v>18199.053532558097</v>
      </c>
      <c r="R507" s="935"/>
      <c r="S507" s="910"/>
      <c r="T507" s="911"/>
      <c r="U507" s="936"/>
      <c r="V507" s="959"/>
      <c r="W507" s="960"/>
      <c r="X507" s="960"/>
      <c r="Y507" s="984"/>
      <c r="Z507" s="921"/>
      <c r="AA507" s="921"/>
      <c r="AB507" s="921"/>
      <c r="AC507" s="921"/>
      <c r="AD507" s="921"/>
      <c r="AE507" s="921"/>
      <c r="AF507" s="921"/>
      <c r="AG507" s="921"/>
    </row>
    <row r="508" spans="1:33" s="958" customFormat="1" ht="37.5" customHeight="1" x14ac:dyDescent="0.2">
      <c r="A508" s="918"/>
      <c r="B508" s="1010" t="s">
        <v>2232</v>
      </c>
      <c r="C508" s="910" t="s">
        <v>2230</v>
      </c>
      <c r="D508" s="910"/>
      <c r="E508" s="914" t="s">
        <v>2158</v>
      </c>
      <c r="F508" s="910"/>
      <c r="G508" s="914"/>
      <c r="H508" s="914"/>
      <c r="I508" s="914"/>
      <c r="J508" s="914"/>
      <c r="K508" s="914"/>
      <c r="L508" s="915">
        <v>6</v>
      </c>
      <c r="M508" s="910">
        <v>2019</v>
      </c>
      <c r="N508" s="910" t="s">
        <v>81</v>
      </c>
      <c r="O508" s="919">
        <v>109194.32119534857</v>
      </c>
      <c r="P508" s="936"/>
      <c r="Q508" s="974">
        <f t="shared" si="7"/>
        <v>18199.053532558097</v>
      </c>
      <c r="R508" s="935"/>
      <c r="S508" s="910"/>
      <c r="T508" s="911"/>
      <c r="U508" s="936"/>
      <c r="V508" s="959"/>
      <c r="W508" s="960"/>
      <c r="X508" s="960"/>
      <c r="Y508" s="984"/>
      <c r="Z508" s="921"/>
      <c r="AA508" s="921"/>
      <c r="AB508" s="921"/>
      <c r="AC508" s="921"/>
      <c r="AD508" s="921"/>
      <c r="AE508" s="921"/>
      <c r="AF508" s="921"/>
      <c r="AG508" s="921"/>
    </row>
    <row r="509" spans="1:33" s="958" customFormat="1" ht="37.5" customHeight="1" x14ac:dyDescent="0.2">
      <c r="A509" s="918"/>
      <c r="B509" s="1010" t="s">
        <v>2232</v>
      </c>
      <c r="C509" s="910" t="s">
        <v>2230</v>
      </c>
      <c r="D509" s="910"/>
      <c r="E509" s="914" t="s">
        <v>2159</v>
      </c>
      <c r="F509" s="910"/>
      <c r="G509" s="914"/>
      <c r="H509" s="914"/>
      <c r="I509" s="914"/>
      <c r="J509" s="914"/>
      <c r="K509" s="914"/>
      <c r="L509" s="915">
        <v>6</v>
      </c>
      <c r="M509" s="910">
        <v>2019</v>
      </c>
      <c r="N509" s="910" t="s">
        <v>81</v>
      </c>
      <c r="O509" s="919">
        <v>109194.32119534857</v>
      </c>
      <c r="P509" s="936"/>
      <c r="Q509" s="974">
        <f t="shared" si="7"/>
        <v>18199.053532558097</v>
      </c>
      <c r="R509" s="935"/>
      <c r="S509" s="910"/>
      <c r="T509" s="911"/>
      <c r="U509" s="936"/>
      <c r="V509" s="959"/>
      <c r="W509" s="960"/>
      <c r="X509" s="960"/>
      <c r="Y509" s="984"/>
      <c r="Z509" s="921"/>
      <c r="AA509" s="921"/>
      <c r="AB509" s="921"/>
      <c r="AC509" s="921"/>
      <c r="AD509" s="921"/>
      <c r="AE509" s="921"/>
      <c r="AF509" s="921"/>
      <c r="AG509" s="921"/>
    </row>
    <row r="510" spans="1:33" s="958" customFormat="1" ht="37.5" customHeight="1" x14ac:dyDescent="0.2">
      <c r="A510" s="918"/>
      <c r="B510" s="1010" t="s">
        <v>2232</v>
      </c>
      <c r="C510" s="910" t="s">
        <v>2230</v>
      </c>
      <c r="D510" s="910"/>
      <c r="E510" s="914" t="s">
        <v>2160</v>
      </c>
      <c r="F510" s="910"/>
      <c r="G510" s="914"/>
      <c r="H510" s="914"/>
      <c r="I510" s="914"/>
      <c r="J510" s="914"/>
      <c r="K510" s="914"/>
      <c r="L510" s="915">
        <v>6</v>
      </c>
      <c r="M510" s="910">
        <v>2019</v>
      </c>
      <c r="N510" s="910" t="s">
        <v>81</v>
      </c>
      <c r="O510" s="919">
        <v>109194.32119534857</v>
      </c>
      <c r="P510" s="936"/>
      <c r="Q510" s="974">
        <f t="shared" si="7"/>
        <v>18199.053532558097</v>
      </c>
      <c r="R510" s="935"/>
      <c r="S510" s="910"/>
      <c r="T510" s="911"/>
      <c r="U510" s="936"/>
      <c r="V510" s="959"/>
      <c r="W510" s="960"/>
      <c r="X510" s="960"/>
      <c r="Y510" s="984"/>
      <c r="Z510" s="921"/>
      <c r="AA510" s="921"/>
      <c r="AB510" s="921"/>
      <c r="AC510" s="921"/>
      <c r="AD510" s="921"/>
      <c r="AE510" s="921"/>
      <c r="AF510" s="921"/>
      <c r="AG510" s="921"/>
    </row>
    <row r="511" spans="1:33" s="958" customFormat="1" ht="37.5" customHeight="1" x14ac:dyDescent="0.2">
      <c r="A511" s="918"/>
      <c r="B511" s="1010" t="s">
        <v>2232</v>
      </c>
      <c r="C511" s="910" t="s">
        <v>2230</v>
      </c>
      <c r="D511" s="910"/>
      <c r="E511" s="914" t="s">
        <v>2161</v>
      </c>
      <c r="F511" s="910"/>
      <c r="G511" s="914"/>
      <c r="H511" s="914"/>
      <c r="I511" s="914"/>
      <c r="J511" s="914"/>
      <c r="K511" s="914"/>
      <c r="L511" s="915">
        <v>6</v>
      </c>
      <c r="M511" s="910">
        <v>2019</v>
      </c>
      <c r="N511" s="910" t="s">
        <v>81</v>
      </c>
      <c r="O511" s="919">
        <v>109194.32119534857</v>
      </c>
      <c r="P511" s="936"/>
      <c r="Q511" s="974">
        <f t="shared" si="7"/>
        <v>18199.053532558097</v>
      </c>
      <c r="R511" s="935"/>
      <c r="S511" s="910"/>
      <c r="T511" s="911"/>
      <c r="U511" s="936"/>
      <c r="V511" s="959"/>
      <c r="W511" s="960"/>
      <c r="X511" s="960"/>
      <c r="Y511" s="984"/>
      <c r="Z511" s="921"/>
      <c r="AA511" s="921"/>
      <c r="AB511" s="921"/>
      <c r="AC511" s="921"/>
      <c r="AD511" s="921"/>
      <c r="AE511" s="921"/>
      <c r="AF511" s="921"/>
      <c r="AG511" s="921"/>
    </row>
    <row r="512" spans="1:33" s="958" customFormat="1" ht="37.5" customHeight="1" x14ac:dyDescent="0.2">
      <c r="A512" s="918"/>
      <c r="B512" s="1010" t="s">
        <v>2232</v>
      </c>
      <c r="C512" s="910" t="s">
        <v>2230</v>
      </c>
      <c r="D512" s="910"/>
      <c r="E512" s="914" t="s">
        <v>2162</v>
      </c>
      <c r="F512" s="910"/>
      <c r="G512" s="914"/>
      <c r="H512" s="914"/>
      <c r="I512" s="914"/>
      <c r="J512" s="914"/>
      <c r="K512" s="914"/>
      <c r="L512" s="915">
        <v>6</v>
      </c>
      <c r="M512" s="910">
        <v>2019</v>
      </c>
      <c r="N512" s="910" t="s">
        <v>81</v>
      </c>
      <c r="O512" s="919">
        <v>109194.32119534857</v>
      </c>
      <c r="P512" s="936"/>
      <c r="Q512" s="974">
        <f t="shared" si="7"/>
        <v>18199.053532558097</v>
      </c>
      <c r="R512" s="935"/>
      <c r="S512" s="910"/>
      <c r="T512" s="911"/>
      <c r="U512" s="936"/>
      <c r="V512" s="959"/>
      <c r="W512" s="960"/>
      <c r="X512" s="960"/>
      <c r="Y512" s="984"/>
      <c r="Z512" s="921"/>
      <c r="AA512" s="921"/>
      <c r="AB512" s="921"/>
      <c r="AC512" s="921"/>
      <c r="AD512" s="921"/>
      <c r="AE512" s="921"/>
      <c r="AF512" s="921"/>
      <c r="AG512" s="921"/>
    </row>
    <row r="513" spans="1:33" s="958" customFormat="1" ht="37.5" customHeight="1" x14ac:dyDescent="0.2">
      <c r="A513" s="918"/>
      <c r="B513" s="1010" t="s">
        <v>2232</v>
      </c>
      <c r="C513" s="910" t="s">
        <v>2230</v>
      </c>
      <c r="D513" s="910"/>
      <c r="E513" s="914" t="s">
        <v>2163</v>
      </c>
      <c r="F513" s="910"/>
      <c r="G513" s="914"/>
      <c r="H513" s="914"/>
      <c r="I513" s="914"/>
      <c r="J513" s="914"/>
      <c r="K513" s="914"/>
      <c r="L513" s="915">
        <v>6</v>
      </c>
      <c r="M513" s="910">
        <v>2019</v>
      </c>
      <c r="N513" s="910" t="s">
        <v>81</v>
      </c>
      <c r="O513" s="919">
        <v>109194.32119534857</v>
      </c>
      <c r="P513" s="936"/>
      <c r="Q513" s="974">
        <f t="shared" si="7"/>
        <v>18199.053532558097</v>
      </c>
      <c r="R513" s="935"/>
      <c r="S513" s="910"/>
      <c r="T513" s="911"/>
      <c r="U513" s="936"/>
      <c r="V513" s="959"/>
      <c r="W513" s="960"/>
      <c r="X513" s="960"/>
      <c r="Y513" s="984"/>
      <c r="Z513" s="921"/>
      <c r="AA513" s="921"/>
      <c r="AB513" s="921"/>
      <c r="AC513" s="921"/>
      <c r="AD513" s="921"/>
      <c r="AE513" s="921"/>
      <c r="AF513" s="921"/>
      <c r="AG513" s="921"/>
    </row>
    <row r="514" spans="1:33" s="958" customFormat="1" ht="37.5" customHeight="1" x14ac:dyDescent="0.2">
      <c r="A514" s="918"/>
      <c r="B514" s="1010" t="s">
        <v>2232</v>
      </c>
      <c r="C514" s="910" t="s">
        <v>2230</v>
      </c>
      <c r="D514" s="910"/>
      <c r="E514" s="914" t="s">
        <v>2164</v>
      </c>
      <c r="F514" s="910"/>
      <c r="G514" s="914"/>
      <c r="H514" s="914"/>
      <c r="I514" s="914"/>
      <c r="J514" s="914"/>
      <c r="K514" s="914"/>
      <c r="L514" s="915">
        <v>6</v>
      </c>
      <c r="M514" s="910">
        <v>2019</v>
      </c>
      <c r="N514" s="910" t="s">
        <v>81</v>
      </c>
      <c r="O514" s="919">
        <v>109194.32119534857</v>
      </c>
      <c r="P514" s="936"/>
      <c r="Q514" s="974">
        <f t="shared" si="7"/>
        <v>18199.053532558097</v>
      </c>
      <c r="R514" s="935"/>
      <c r="S514" s="910"/>
      <c r="T514" s="911"/>
      <c r="U514" s="936"/>
      <c r="V514" s="959"/>
      <c r="W514" s="960"/>
      <c r="X514" s="960"/>
      <c r="Y514" s="984"/>
      <c r="Z514" s="921"/>
      <c r="AA514" s="921"/>
      <c r="AB514" s="921"/>
      <c r="AC514" s="921"/>
      <c r="AD514" s="921"/>
      <c r="AE514" s="921"/>
      <c r="AF514" s="921"/>
      <c r="AG514" s="921"/>
    </row>
    <row r="515" spans="1:33" s="958" customFormat="1" ht="37.5" customHeight="1" x14ac:dyDescent="0.2">
      <c r="A515" s="918"/>
      <c r="B515" s="1010" t="s">
        <v>2232</v>
      </c>
      <c r="C515" s="910" t="s">
        <v>2230</v>
      </c>
      <c r="D515" s="910"/>
      <c r="E515" s="914" t="s">
        <v>2165</v>
      </c>
      <c r="F515" s="910"/>
      <c r="G515" s="914"/>
      <c r="H515" s="914"/>
      <c r="I515" s="914"/>
      <c r="J515" s="914"/>
      <c r="K515" s="914"/>
      <c r="L515" s="915">
        <v>6</v>
      </c>
      <c r="M515" s="910">
        <v>2019</v>
      </c>
      <c r="N515" s="910" t="s">
        <v>81</v>
      </c>
      <c r="O515" s="919">
        <v>109194.32119534857</v>
      </c>
      <c r="P515" s="936"/>
      <c r="Q515" s="974">
        <f t="shared" si="7"/>
        <v>18199.053532558097</v>
      </c>
      <c r="R515" s="935"/>
      <c r="S515" s="910"/>
      <c r="T515" s="911"/>
      <c r="U515" s="936"/>
      <c r="V515" s="959"/>
      <c r="W515" s="960"/>
      <c r="X515" s="960"/>
      <c r="Y515" s="984"/>
      <c r="Z515" s="921"/>
      <c r="AA515" s="921"/>
      <c r="AB515" s="921"/>
      <c r="AC515" s="921"/>
      <c r="AD515" s="921"/>
      <c r="AE515" s="921"/>
      <c r="AF515" s="921"/>
      <c r="AG515" s="921"/>
    </row>
    <row r="516" spans="1:33" s="958" customFormat="1" ht="37.5" customHeight="1" x14ac:dyDescent="0.2">
      <c r="A516" s="918"/>
      <c r="B516" s="1010" t="s">
        <v>2232</v>
      </c>
      <c r="C516" s="910" t="s">
        <v>2230</v>
      </c>
      <c r="D516" s="910"/>
      <c r="E516" s="914" t="s">
        <v>2166</v>
      </c>
      <c r="F516" s="910"/>
      <c r="G516" s="914"/>
      <c r="H516" s="914"/>
      <c r="I516" s="914"/>
      <c r="J516" s="914"/>
      <c r="K516" s="914"/>
      <c r="L516" s="915">
        <v>6</v>
      </c>
      <c r="M516" s="910">
        <v>2019</v>
      </c>
      <c r="N516" s="910" t="s">
        <v>81</v>
      </c>
      <c r="O516" s="919">
        <v>109194.32119534857</v>
      </c>
      <c r="P516" s="936"/>
      <c r="Q516" s="974">
        <f t="shared" si="7"/>
        <v>18199.053532558097</v>
      </c>
      <c r="R516" s="935"/>
      <c r="S516" s="910"/>
      <c r="T516" s="911"/>
      <c r="U516" s="936"/>
      <c r="V516" s="959"/>
      <c r="W516" s="960"/>
      <c r="X516" s="960"/>
      <c r="Y516" s="984"/>
      <c r="Z516" s="921"/>
      <c r="AA516" s="921"/>
      <c r="AB516" s="921"/>
      <c r="AC516" s="921"/>
      <c r="AD516" s="921"/>
      <c r="AE516" s="921"/>
      <c r="AF516" s="921"/>
      <c r="AG516" s="921"/>
    </row>
    <row r="517" spans="1:33" s="958" customFormat="1" ht="37.5" customHeight="1" x14ac:dyDescent="0.2">
      <c r="A517" s="918"/>
      <c r="B517" s="1010" t="s">
        <v>2232</v>
      </c>
      <c r="C517" s="910" t="s">
        <v>2230</v>
      </c>
      <c r="D517" s="910"/>
      <c r="E517" s="914" t="s">
        <v>2167</v>
      </c>
      <c r="F517" s="910"/>
      <c r="G517" s="914"/>
      <c r="H517" s="914"/>
      <c r="I517" s="914"/>
      <c r="J517" s="914"/>
      <c r="K517" s="914"/>
      <c r="L517" s="915">
        <v>6</v>
      </c>
      <c r="M517" s="910">
        <v>2019</v>
      </c>
      <c r="N517" s="910" t="s">
        <v>81</v>
      </c>
      <c r="O517" s="919">
        <v>109194.32119534857</v>
      </c>
      <c r="P517" s="936"/>
      <c r="Q517" s="974">
        <f t="shared" si="7"/>
        <v>18199.053532558097</v>
      </c>
      <c r="R517" s="935"/>
      <c r="S517" s="910"/>
      <c r="T517" s="911"/>
      <c r="U517" s="936"/>
      <c r="V517" s="959"/>
      <c r="W517" s="960"/>
      <c r="X517" s="960"/>
      <c r="Y517" s="984"/>
      <c r="Z517" s="921"/>
      <c r="AA517" s="921"/>
      <c r="AB517" s="921"/>
      <c r="AC517" s="921"/>
      <c r="AD517" s="921"/>
      <c r="AE517" s="921"/>
      <c r="AF517" s="921"/>
      <c r="AG517" s="921"/>
    </row>
    <row r="518" spans="1:33" s="958" customFormat="1" ht="37.5" customHeight="1" x14ac:dyDescent="0.2">
      <c r="A518" s="918"/>
      <c r="B518" s="1010" t="s">
        <v>2232</v>
      </c>
      <c r="C518" s="910" t="s">
        <v>2230</v>
      </c>
      <c r="D518" s="910"/>
      <c r="E518" s="914" t="s">
        <v>2168</v>
      </c>
      <c r="F518" s="910"/>
      <c r="G518" s="914"/>
      <c r="H518" s="914"/>
      <c r="I518" s="914"/>
      <c r="J518" s="914"/>
      <c r="K518" s="914"/>
      <c r="L518" s="915">
        <v>6</v>
      </c>
      <c r="M518" s="910">
        <v>2019</v>
      </c>
      <c r="N518" s="910" t="s">
        <v>81</v>
      </c>
      <c r="O518" s="919">
        <v>109194.32119534857</v>
      </c>
      <c r="P518" s="936"/>
      <c r="Q518" s="974">
        <f t="shared" si="7"/>
        <v>18199.053532558097</v>
      </c>
      <c r="R518" s="935"/>
      <c r="S518" s="910"/>
      <c r="T518" s="911"/>
      <c r="U518" s="936"/>
      <c r="V518" s="959"/>
      <c r="W518" s="960"/>
      <c r="X518" s="960"/>
      <c r="Y518" s="984"/>
      <c r="Z518" s="921"/>
      <c r="AA518" s="921"/>
      <c r="AB518" s="921"/>
      <c r="AC518" s="921"/>
      <c r="AD518" s="921"/>
      <c r="AE518" s="921"/>
      <c r="AF518" s="921"/>
      <c r="AG518" s="921"/>
    </row>
    <row r="519" spans="1:33" s="958" customFormat="1" ht="37.5" customHeight="1" x14ac:dyDescent="0.2">
      <c r="A519" s="918"/>
      <c r="B519" s="1010" t="s">
        <v>2232</v>
      </c>
      <c r="C519" s="910" t="s">
        <v>2230</v>
      </c>
      <c r="D519" s="910"/>
      <c r="E519" s="914" t="s">
        <v>2169</v>
      </c>
      <c r="F519" s="910"/>
      <c r="G519" s="914"/>
      <c r="H519" s="914"/>
      <c r="I519" s="914"/>
      <c r="J519" s="914"/>
      <c r="K519" s="914"/>
      <c r="L519" s="915">
        <v>6</v>
      </c>
      <c r="M519" s="910">
        <v>2019</v>
      </c>
      <c r="N519" s="910" t="s">
        <v>81</v>
      </c>
      <c r="O519" s="919">
        <v>109194.32119534857</v>
      </c>
      <c r="P519" s="936"/>
      <c r="Q519" s="974">
        <f t="shared" si="7"/>
        <v>18199.053532558097</v>
      </c>
      <c r="R519" s="935"/>
      <c r="S519" s="910"/>
      <c r="T519" s="911"/>
      <c r="U519" s="936"/>
      <c r="V519" s="959"/>
      <c r="W519" s="960"/>
      <c r="X519" s="960"/>
      <c r="Y519" s="984"/>
      <c r="Z519" s="921"/>
      <c r="AA519" s="921"/>
      <c r="AB519" s="921"/>
      <c r="AC519" s="921"/>
      <c r="AD519" s="921"/>
      <c r="AE519" s="921"/>
      <c r="AF519" s="921"/>
      <c r="AG519" s="921"/>
    </row>
    <row r="520" spans="1:33" s="958" customFormat="1" ht="37.5" customHeight="1" x14ac:dyDescent="0.2">
      <c r="A520" s="918"/>
      <c r="B520" s="1010" t="s">
        <v>2232</v>
      </c>
      <c r="C520" s="910" t="s">
        <v>2230</v>
      </c>
      <c r="D520" s="910"/>
      <c r="E520" s="914" t="s">
        <v>2170</v>
      </c>
      <c r="F520" s="910"/>
      <c r="G520" s="914"/>
      <c r="H520" s="914"/>
      <c r="I520" s="914"/>
      <c r="J520" s="914"/>
      <c r="K520" s="914"/>
      <c r="L520" s="915">
        <v>6</v>
      </c>
      <c r="M520" s="910">
        <v>2019</v>
      </c>
      <c r="N520" s="910" t="s">
        <v>81</v>
      </c>
      <c r="O520" s="919">
        <v>109194.32119534857</v>
      </c>
      <c r="P520" s="936"/>
      <c r="Q520" s="974">
        <f t="shared" si="7"/>
        <v>18199.053532558097</v>
      </c>
      <c r="R520" s="935"/>
      <c r="S520" s="910"/>
      <c r="T520" s="911"/>
      <c r="U520" s="936"/>
      <c r="V520" s="959"/>
      <c r="W520" s="960"/>
      <c r="X520" s="960"/>
      <c r="Y520" s="984"/>
      <c r="Z520" s="921"/>
      <c r="AA520" s="921"/>
      <c r="AB520" s="921"/>
      <c r="AC520" s="921"/>
      <c r="AD520" s="921"/>
      <c r="AE520" s="921"/>
      <c r="AF520" s="921"/>
      <c r="AG520" s="921"/>
    </row>
    <row r="521" spans="1:33" s="958" customFormat="1" ht="37.5" customHeight="1" x14ac:dyDescent="0.2">
      <c r="A521" s="918"/>
      <c r="B521" s="1010" t="s">
        <v>2232</v>
      </c>
      <c r="C521" s="910" t="s">
        <v>2230</v>
      </c>
      <c r="D521" s="910"/>
      <c r="E521" s="914" t="s">
        <v>2171</v>
      </c>
      <c r="F521" s="910"/>
      <c r="G521" s="914"/>
      <c r="H521" s="914"/>
      <c r="I521" s="914"/>
      <c r="J521" s="914"/>
      <c r="K521" s="914"/>
      <c r="L521" s="915">
        <v>6</v>
      </c>
      <c r="M521" s="910">
        <v>2019</v>
      </c>
      <c r="N521" s="910" t="s">
        <v>81</v>
      </c>
      <c r="O521" s="919">
        <v>109194.32119534857</v>
      </c>
      <c r="P521" s="936"/>
      <c r="Q521" s="974">
        <f t="shared" si="7"/>
        <v>18199.053532558097</v>
      </c>
      <c r="R521" s="935"/>
      <c r="S521" s="910"/>
      <c r="T521" s="911"/>
      <c r="U521" s="936"/>
      <c r="V521" s="959"/>
      <c r="W521" s="960"/>
      <c r="X521" s="960"/>
      <c r="Y521" s="984"/>
      <c r="Z521" s="921"/>
      <c r="AA521" s="921"/>
      <c r="AB521" s="921"/>
      <c r="AC521" s="921"/>
      <c r="AD521" s="921"/>
      <c r="AE521" s="921"/>
      <c r="AF521" s="921"/>
      <c r="AG521" s="921"/>
    </row>
    <row r="522" spans="1:33" s="958" customFormat="1" ht="37.5" customHeight="1" x14ac:dyDescent="0.2">
      <c r="A522" s="918"/>
      <c r="B522" s="1010" t="s">
        <v>2232</v>
      </c>
      <c r="C522" s="910" t="s">
        <v>2230</v>
      </c>
      <c r="D522" s="910"/>
      <c r="E522" s="914" t="s">
        <v>2172</v>
      </c>
      <c r="F522" s="910"/>
      <c r="G522" s="914"/>
      <c r="H522" s="914"/>
      <c r="I522" s="914"/>
      <c r="J522" s="914"/>
      <c r="K522" s="914"/>
      <c r="L522" s="915">
        <v>6</v>
      </c>
      <c r="M522" s="910">
        <v>2019</v>
      </c>
      <c r="N522" s="910" t="s">
        <v>81</v>
      </c>
      <c r="O522" s="919">
        <v>109194.32119534857</v>
      </c>
      <c r="P522" s="936"/>
      <c r="Q522" s="974">
        <f t="shared" si="7"/>
        <v>18199.053532558097</v>
      </c>
      <c r="R522" s="935"/>
      <c r="S522" s="910"/>
      <c r="T522" s="911"/>
      <c r="U522" s="936"/>
      <c r="V522" s="959"/>
      <c r="W522" s="960"/>
      <c r="X522" s="960"/>
      <c r="Y522" s="984"/>
      <c r="Z522" s="921"/>
      <c r="AA522" s="921"/>
      <c r="AB522" s="921"/>
      <c r="AC522" s="921"/>
      <c r="AD522" s="921"/>
      <c r="AE522" s="921"/>
      <c r="AF522" s="921"/>
      <c r="AG522" s="921"/>
    </row>
    <row r="523" spans="1:33" s="958" customFormat="1" ht="37.5" customHeight="1" x14ac:dyDescent="0.2">
      <c r="A523" s="918"/>
      <c r="B523" s="1010" t="s">
        <v>2232</v>
      </c>
      <c r="C523" s="910" t="s">
        <v>2230</v>
      </c>
      <c r="D523" s="910"/>
      <c r="E523" s="914" t="s">
        <v>2173</v>
      </c>
      <c r="F523" s="910"/>
      <c r="G523" s="914"/>
      <c r="H523" s="914"/>
      <c r="I523" s="914"/>
      <c r="J523" s="914"/>
      <c r="K523" s="914"/>
      <c r="L523" s="915">
        <v>6</v>
      </c>
      <c r="M523" s="910">
        <v>2019</v>
      </c>
      <c r="N523" s="910" t="s">
        <v>81</v>
      </c>
      <c r="O523" s="919">
        <v>109194.32119534857</v>
      </c>
      <c r="P523" s="936"/>
      <c r="Q523" s="974">
        <f t="shared" si="7"/>
        <v>18199.053532558097</v>
      </c>
      <c r="R523" s="935"/>
      <c r="S523" s="910"/>
      <c r="T523" s="911"/>
      <c r="U523" s="936"/>
      <c r="V523" s="959"/>
      <c r="W523" s="960"/>
      <c r="X523" s="960"/>
      <c r="Y523" s="984"/>
      <c r="Z523" s="921"/>
      <c r="AA523" s="921"/>
      <c r="AB523" s="921"/>
      <c r="AC523" s="921"/>
      <c r="AD523" s="921"/>
      <c r="AE523" s="921"/>
      <c r="AF523" s="921"/>
      <c r="AG523" s="921"/>
    </row>
    <row r="524" spans="1:33" s="958" customFormat="1" ht="37.5" customHeight="1" x14ac:dyDescent="0.2">
      <c r="A524" s="918"/>
      <c r="B524" s="1010" t="s">
        <v>1780</v>
      </c>
      <c r="C524" s="910" t="s">
        <v>1402</v>
      </c>
      <c r="D524" s="910"/>
      <c r="E524" s="914" t="s">
        <v>2174</v>
      </c>
      <c r="F524" s="910"/>
      <c r="G524" s="914"/>
      <c r="H524" s="914"/>
      <c r="I524" s="914"/>
      <c r="J524" s="914"/>
      <c r="K524" s="914"/>
      <c r="L524" s="915">
        <v>6</v>
      </c>
      <c r="M524" s="910">
        <v>2019</v>
      </c>
      <c r="N524" s="910" t="s">
        <v>81</v>
      </c>
      <c r="O524" s="919">
        <v>181990.53532558095</v>
      </c>
      <c r="P524" s="936"/>
      <c r="Q524" s="974">
        <f t="shared" si="7"/>
        <v>30331.755887596824</v>
      </c>
      <c r="R524" s="935"/>
      <c r="S524" s="910"/>
      <c r="T524" s="911"/>
      <c r="U524" s="936"/>
      <c r="V524" s="959"/>
      <c r="W524" s="960"/>
      <c r="X524" s="960"/>
      <c r="Y524" s="984"/>
      <c r="Z524" s="921"/>
      <c r="AA524" s="921"/>
      <c r="AB524" s="921"/>
      <c r="AC524" s="921"/>
      <c r="AD524" s="921"/>
      <c r="AE524" s="921"/>
      <c r="AF524" s="921"/>
      <c r="AG524" s="921"/>
    </row>
    <row r="525" spans="1:33" s="958" customFormat="1" ht="37.5" customHeight="1" x14ac:dyDescent="0.2">
      <c r="A525" s="918"/>
      <c r="B525" s="914" t="s">
        <v>1862</v>
      </c>
      <c r="C525" s="910"/>
      <c r="D525" s="910"/>
      <c r="E525" s="914" t="s">
        <v>2175</v>
      </c>
      <c r="F525" s="910"/>
      <c r="G525" s="914"/>
      <c r="H525" s="914"/>
      <c r="I525" s="914"/>
      <c r="J525" s="914"/>
      <c r="K525" s="914"/>
      <c r="L525" s="915">
        <v>6</v>
      </c>
      <c r="M525" s="910">
        <v>2019</v>
      </c>
      <c r="N525" s="910" t="s">
        <v>81</v>
      </c>
      <c r="O525" s="919">
        <v>160151.67108651123</v>
      </c>
      <c r="P525" s="936"/>
      <c r="Q525" s="974">
        <f t="shared" si="7"/>
        <v>26691.945181085204</v>
      </c>
      <c r="R525" s="935"/>
      <c r="S525" s="910"/>
      <c r="T525" s="911"/>
      <c r="U525" s="936"/>
      <c r="V525" s="959"/>
      <c r="W525" s="960"/>
      <c r="X525" s="960"/>
      <c r="Y525" s="984"/>
      <c r="Z525" s="921"/>
      <c r="AA525" s="921"/>
      <c r="AB525" s="921"/>
      <c r="AC525" s="921"/>
      <c r="AD525" s="921"/>
      <c r="AE525" s="921"/>
      <c r="AF525" s="921"/>
      <c r="AG525" s="921"/>
    </row>
    <row r="526" spans="1:33" s="958" customFormat="1" ht="37.5" customHeight="1" x14ac:dyDescent="0.2">
      <c r="A526" s="918"/>
      <c r="B526" s="914" t="s">
        <v>1862</v>
      </c>
      <c r="C526" s="910"/>
      <c r="D526" s="910"/>
      <c r="E526" s="914" t="s">
        <v>2176</v>
      </c>
      <c r="F526" s="910"/>
      <c r="G526" s="914"/>
      <c r="H526" s="914"/>
      <c r="I526" s="914"/>
      <c r="J526" s="914"/>
      <c r="K526" s="914"/>
      <c r="L526" s="915">
        <v>6</v>
      </c>
      <c r="M526" s="910">
        <v>2019</v>
      </c>
      <c r="N526" s="910" t="s">
        <v>81</v>
      </c>
      <c r="O526" s="919">
        <v>155298.59014449574</v>
      </c>
      <c r="P526" s="936"/>
      <c r="Q526" s="974">
        <f t="shared" ref="Q526:Q576" si="8">O526/L526</f>
        <v>25883.098357415958</v>
      </c>
      <c r="R526" s="935"/>
      <c r="S526" s="910"/>
      <c r="T526" s="911"/>
      <c r="U526" s="936"/>
      <c r="V526" s="959"/>
      <c r="W526" s="960"/>
      <c r="X526" s="960"/>
      <c r="Y526" s="984"/>
      <c r="Z526" s="921"/>
      <c r="AA526" s="921"/>
      <c r="AB526" s="921"/>
      <c r="AC526" s="921"/>
      <c r="AD526" s="921"/>
      <c r="AE526" s="921"/>
      <c r="AF526" s="921"/>
      <c r="AG526" s="921"/>
    </row>
    <row r="527" spans="1:33" s="958" customFormat="1" ht="37.5" customHeight="1" x14ac:dyDescent="0.2">
      <c r="A527" s="918"/>
      <c r="B527" s="914" t="s">
        <v>1862</v>
      </c>
      <c r="C527" s="910"/>
      <c r="D527" s="910"/>
      <c r="E527" s="914" t="s">
        <v>2177</v>
      </c>
      <c r="F527" s="910"/>
      <c r="G527" s="914"/>
      <c r="H527" s="914"/>
      <c r="I527" s="914"/>
      <c r="J527" s="914"/>
      <c r="K527" s="914"/>
      <c r="L527" s="915">
        <v>6</v>
      </c>
      <c r="M527" s="910">
        <v>2019</v>
      </c>
      <c r="N527" s="910" t="s">
        <v>81</v>
      </c>
      <c r="O527" s="919">
        <v>152872.04967348799</v>
      </c>
      <c r="P527" s="936"/>
      <c r="Q527" s="974">
        <f t="shared" si="8"/>
        <v>25478.67494558133</v>
      </c>
      <c r="R527" s="935"/>
      <c r="S527" s="910"/>
      <c r="T527" s="911"/>
      <c r="U527" s="936"/>
      <c r="V527" s="959"/>
      <c r="W527" s="960"/>
      <c r="X527" s="960"/>
      <c r="Y527" s="984"/>
      <c r="Z527" s="921"/>
      <c r="AA527" s="921"/>
      <c r="AB527" s="921"/>
      <c r="AC527" s="921"/>
      <c r="AD527" s="921"/>
      <c r="AE527" s="921"/>
      <c r="AF527" s="921"/>
      <c r="AG527" s="921"/>
    </row>
    <row r="528" spans="1:33" s="958" customFormat="1" ht="37.5" customHeight="1" x14ac:dyDescent="0.2">
      <c r="A528" s="918"/>
      <c r="B528" s="914" t="s">
        <v>1769</v>
      </c>
      <c r="C528" s="910" t="s">
        <v>1310</v>
      </c>
      <c r="D528" s="910"/>
      <c r="E528" s="914" t="s">
        <v>2178</v>
      </c>
      <c r="F528" s="910"/>
      <c r="G528" s="914"/>
      <c r="H528" s="914"/>
      <c r="I528" s="914"/>
      <c r="J528" s="914"/>
      <c r="K528" s="914"/>
      <c r="L528" s="915">
        <v>6</v>
      </c>
      <c r="M528" s="910">
        <v>2019</v>
      </c>
      <c r="N528" s="910" t="s">
        <v>81</v>
      </c>
      <c r="O528" s="919">
        <v>145592.42826046475</v>
      </c>
      <c r="P528" s="936"/>
      <c r="Q528" s="974">
        <f t="shared" si="8"/>
        <v>24265.404710077459</v>
      </c>
      <c r="R528" s="935"/>
      <c r="S528" s="910"/>
      <c r="T528" s="911"/>
      <c r="U528" s="936"/>
      <c r="V528" s="959"/>
      <c r="W528" s="960"/>
      <c r="X528" s="960"/>
      <c r="Y528" s="984"/>
      <c r="Z528" s="921"/>
      <c r="AA528" s="921"/>
      <c r="AB528" s="921"/>
      <c r="AC528" s="921"/>
      <c r="AD528" s="921"/>
      <c r="AE528" s="921"/>
      <c r="AF528" s="921"/>
      <c r="AG528" s="921"/>
    </row>
    <row r="529" spans="1:33" s="958" customFormat="1" ht="37.5" customHeight="1" x14ac:dyDescent="0.2">
      <c r="A529" s="918"/>
      <c r="B529" s="914" t="s">
        <v>1769</v>
      </c>
      <c r="C529" s="910" t="s">
        <v>1310</v>
      </c>
      <c r="D529" s="910"/>
      <c r="E529" s="914" t="s">
        <v>2179</v>
      </c>
      <c r="F529" s="910"/>
      <c r="G529" s="914"/>
      <c r="H529" s="914"/>
      <c r="I529" s="914"/>
      <c r="J529" s="914"/>
      <c r="K529" s="914"/>
      <c r="L529" s="915">
        <v>6</v>
      </c>
      <c r="M529" s="910">
        <v>2019</v>
      </c>
      <c r="N529" s="910" t="s">
        <v>81</v>
      </c>
      <c r="O529" s="919">
        <v>116473.94260837181</v>
      </c>
      <c r="P529" s="936"/>
      <c r="Q529" s="974">
        <f t="shared" si="8"/>
        <v>19412.323768061968</v>
      </c>
      <c r="R529" s="935"/>
      <c r="S529" s="910"/>
      <c r="T529" s="911"/>
      <c r="U529" s="936"/>
      <c r="V529" s="959"/>
      <c r="W529" s="960"/>
      <c r="X529" s="960"/>
      <c r="Y529" s="984"/>
      <c r="Z529" s="921"/>
      <c r="AA529" s="921"/>
      <c r="AB529" s="921"/>
      <c r="AC529" s="921"/>
      <c r="AD529" s="921"/>
      <c r="AE529" s="921"/>
      <c r="AF529" s="921"/>
      <c r="AG529" s="921"/>
    </row>
    <row r="530" spans="1:33" s="958" customFormat="1" ht="37.5" customHeight="1" x14ac:dyDescent="0.2">
      <c r="A530" s="918"/>
      <c r="B530" s="914" t="s">
        <v>1862</v>
      </c>
      <c r="C530" s="910"/>
      <c r="D530" s="910"/>
      <c r="E530" s="914" t="s">
        <v>2180</v>
      </c>
      <c r="F530" s="910"/>
      <c r="G530" s="914"/>
      <c r="H530" s="914"/>
      <c r="I530" s="914"/>
      <c r="J530" s="914"/>
      <c r="K530" s="914"/>
      <c r="L530" s="915">
        <v>6</v>
      </c>
      <c r="M530" s="910">
        <v>2019</v>
      </c>
      <c r="N530" s="910" t="s">
        <v>81</v>
      </c>
      <c r="O530" s="919">
        <v>116473.94260837181</v>
      </c>
      <c r="P530" s="936"/>
      <c r="Q530" s="974">
        <f t="shared" si="8"/>
        <v>19412.323768061968</v>
      </c>
      <c r="R530" s="935"/>
      <c r="S530" s="910"/>
      <c r="T530" s="911"/>
      <c r="U530" s="936"/>
      <c r="V530" s="959"/>
      <c r="W530" s="960"/>
      <c r="X530" s="960"/>
      <c r="Y530" s="984"/>
      <c r="Z530" s="921"/>
      <c r="AA530" s="921"/>
      <c r="AB530" s="921"/>
      <c r="AC530" s="921"/>
      <c r="AD530" s="921"/>
      <c r="AE530" s="921"/>
      <c r="AF530" s="921"/>
      <c r="AG530" s="921"/>
    </row>
    <row r="531" spans="1:33" s="958" customFormat="1" ht="37.5" customHeight="1" x14ac:dyDescent="0.2">
      <c r="A531" s="918"/>
      <c r="B531" s="914" t="s">
        <v>1862</v>
      </c>
      <c r="C531" s="910"/>
      <c r="D531" s="910"/>
      <c r="E531" s="914" t="s">
        <v>2181</v>
      </c>
      <c r="F531" s="910"/>
      <c r="G531" s="914"/>
      <c r="H531" s="914"/>
      <c r="I531" s="914"/>
      <c r="J531" s="914"/>
      <c r="K531" s="914"/>
      <c r="L531" s="915">
        <v>6</v>
      </c>
      <c r="M531" s="910">
        <v>2019</v>
      </c>
      <c r="N531" s="910" t="s">
        <v>81</v>
      </c>
      <c r="O531" s="919">
        <v>174710.91391255771</v>
      </c>
      <c r="P531" s="936"/>
      <c r="Q531" s="974">
        <f t="shared" si="8"/>
        <v>29118.48565209295</v>
      </c>
      <c r="R531" s="935"/>
      <c r="S531" s="910"/>
      <c r="T531" s="911"/>
      <c r="U531" s="936"/>
      <c r="V531" s="959"/>
      <c r="W531" s="960"/>
      <c r="X531" s="960"/>
      <c r="Y531" s="984"/>
      <c r="Z531" s="921"/>
      <c r="AA531" s="921"/>
      <c r="AB531" s="921"/>
      <c r="AC531" s="921"/>
      <c r="AD531" s="921"/>
      <c r="AE531" s="921"/>
      <c r="AF531" s="921"/>
      <c r="AG531" s="921"/>
    </row>
    <row r="532" spans="1:33" s="958" customFormat="1" ht="37.5" customHeight="1" x14ac:dyDescent="0.2">
      <c r="A532" s="918"/>
      <c r="B532" s="914" t="s">
        <v>1862</v>
      </c>
      <c r="C532" s="910"/>
      <c r="D532" s="910"/>
      <c r="E532" s="914" t="s">
        <v>2182</v>
      </c>
      <c r="F532" s="910"/>
      <c r="G532" s="914"/>
      <c r="H532" s="914"/>
      <c r="I532" s="914"/>
      <c r="J532" s="914"/>
      <c r="K532" s="914"/>
      <c r="L532" s="915">
        <v>6</v>
      </c>
      <c r="M532" s="910">
        <v>2019</v>
      </c>
      <c r="N532" s="910" t="s">
        <v>81</v>
      </c>
      <c r="O532" s="919">
        <v>189270.15673860419</v>
      </c>
      <c r="P532" s="936"/>
      <c r="Q532" s="974">
        <f t="shared" si="8"/>
        <v>31545.026123100699</v>
      </c>
      <c r="R532" s="935"/>
      <c r="S532" s="910"/>
      <c r="T532" s="911"/>
      <c r="U532" s="936"/>
      <c r="V532" s="959"/>
      <c r="W532" s="960"/>
      <c r="X532" s="960"/>
      <c r="Y532" s="984"/>
      <c r="Z532" s="921"/>
      <c r="AA532" s="921"/>
      <c r="AB532" s="921"/>
      <c r="AC532" s="921"/>
      <c r="AD532" s="921"/>
      <c r="AE532" s="921"/>
      <c r="AF532" s="921"/>
      <c r="AG532" s="921"/>
    </row>
    <row r="533" spans="1:33" s="958" customFormat="1" ht="37.5" customHeight="1" x14ac:dyDescent="0.2">
      <c r="A533" s="918"/>
      <c r="B533" s="914" t="s">
        <v>1862</v>
      </c>
      <c r="C533" s="910"/>
      <c r="D533" s="910"/>
      <c r="E533" s="914" t="s">
        <v>2183</v>
      </c>
      <c r="F533" s="910"/>
      <c r="G533" s="914"/>
      <c r="H533" s="914"/>
      <c r="I533" s="914"/>
      <c r="J533" s="914"/>
      <c r="K533" s="914"/>
      <c r="L533" s="915">
        <v>6</v>
      </c>
      <c r="M533" s="910">
        <v>2019</v>
      </c>
      <c r="N533" s="910" t="s">
        <v>81</v>
      </c>
      <c r="O533" s="919">
        <v>138312.80684744153</v>
      </c>
      <c r="P533" s="936"/>
      <c r="Q533" s="974">
        <f t="shared" si="8"/>
        <v>23052.134474573588</v>
      </c>
      <c r="R533" s="935"/>
      <c r="S533" s="910"/>
      <c r="T533" s="911"/>
      <c r="U533" s="936"/>
      <c r="V533" s="959"/>
      <c r="W533" s="960"/>
      <c r="X533" s="960"/>
      <c r="Y533" s="984"/>
      <c r="Z533" s="921"/>
      <c r="AA533" s="921"/>
      <c r="AB533" s="921"/>
      <c r="AC533" s="921"/>
      <c r="AD533" s="921"/>
      <c r="AE533" s="921"/>
      <c r="AF533" s="921"/>
      <c r="AG533" s="921"/>
    </row>
    <row r="534" spans="1:33" s="958" customFormat="1" ht="37.5" customHeight="1" x14ac:dyDescent="0.2">
      <c r="A534" s="918"/>
      <c r="B534" s="914" t="s">
        <v>1862</v>
      </c>
      <c r="C534" s="910"/>
      <c r="D534" s="910"/>
      <c r="E534" s="914" t="s">
        <v>2184</v>
      </c>
      <c r="F534" s="910"/>
      <c r="G534" s="914"/>
      <c r="H534" s="914"/>
      <c r="I534" s="914"/>
      <c r="J534" s="914"/>
      <c r="K534" s="914"/>
      <c r="L534" s="915">
        <v>6</v>
      </c>
      <c r="M534" s="910">
        <v>2019</v>
      </c>
      <c r="N534" s="910" t="s">
        <v>81</v>
      </c>
      <c r="O534" s="919">
        <v>126180.1044924028</v>
      </c>
      <c r="P534" s="936"/>
      <c r="Q534" s="974">
        <f t="shared" si="8"/>
        <v>21030.017415400467</v>
      </c>
      <c r="R534" s="935"/>
      <c r="S534" s="910"/>
      <c r="T534" s="911"/>
      <c r="U534" s="936"/>
      <c r="V534" s="959"/>
      <c r="W534" s="960"/>
      <c r="X534" s="960"/>
      <c r="Y534" s="984"/>
      <c r="Z534" s="921"/>
      <c r="AA534" s="921"/>
      <c r="AB534" s="921"/>
      <c r="AC534" s="921"/>
      <c r="AD534" s="921"/>
      <c r="AE534" s="921"/>
      <c r="AF534" s="921"/>
      <c r="AG534" s="921"/>
    </row>
    <row r="535" spans="1:33" s="958" customFormat="1" ht="37.5" customHeight="1" x14ac:dyDescent="0.2">
      <c r="A535" s="918"/>
      <c r="B535" s="914" t="s">
        <v>1862</v>
      </c>
      <c r="C535" s="910"/>
      <c r="D535" s="910"/>
      <c r="E535" s="914" t="s">
        <v>2185</v>
      </c>
      <c r="F535" s="910"/>
      <c r="G535" s="914"/>
      <c r="H535" s="914"/>
      <c r="I535" s="914"/>
      <c r="J535" s="914"/>
      <c r="K535" s="914"/>
      <c r="L535" s="915">
        <v>6</v>
      </c>
      <c r="M535" s="910">
        <v>2019</v>
      </c>
      <c r="N535" s="910" t="s">
        <v>81</v>
      </c>
      <c r="O535" s="919">
        <v>126180.1044924028</v>
      </c>
      <c r="P535" s="936"/>
      <c r="Q535" s="974">
        <f t="shared" si="8"/>
        <v>21030.017415400467</v>
      </c>
      <c r="R535" s="935"/>
      <c r="S535" s="910"/>
      <c r="T535" s="911"/>
      <c r="U535" s="936"/>
      <c r="V535" s="959"/>
      <c r="W535" s="960"/>
      <c r="X535" s="960"/>
      <c r="Y535" s="984"/>
      <c r="Z535" s="921"/>
      <c r="AA535" s="921"/>
      <c r="AB535" s="921"/>
      <c r="AC535" s="921"/>
      <c r="AD535" s="921"/>
      <c r="AE535" s="921"/>
      <c r="AF535" s="921"/>
      <c r="AG535" s="921"/>
    </row>
    <row r="536" spans="1:33" s="958" customFormat="1" ht="37.5" customHeight="1" x14ac:dyDescent="0.2">
      <c r="A536" s="918"/>
      <c r="B536" s="914" t="s">
        <v>1862</v>
      </c>
      <c r="C536" s="910"/>
      <c r="D536" s="910"/>
      <c r="E536" s="914" t="s">
        <v>2186</v>
      </c>
      <c r="F536" s="910"/>
      <c r="G536" s="914"/>
      <c r="H536" s="914"/>
      <c r="I536" s="914"/>
      <c r="J536" s="914"/>
      <c r="K536" s="914"/>
      <c r="L536" s="915">
        <v>6</v>
      </c>
      <c r="M536" s="910">
        <v>2019</v>
      </c>
      <c r="N536" s="910" t="s">
        <v>81</v>
      </c>
      <c r="O536" s="919">
        <v>126180.1044924028</v>
      </c>
      <c r="P536" s="936"/>
      <c r="Q536" s="974">
        <f t="shared" si="8"/>
        <v>21030.017415400467</v>
      </c>
      <c r="R536" s="935"/>
      <c r="S536" s="910"/>
      <c r="T536" s="911"/>
      <c r="U536" s="936"/>
      <c r="V536" s="959"/>
      <c r="W536" s="960"/>
      <c r="X536" s="960"/>
      <c r="Y536" s="984"/>
      <c r="Z536" s="921"/>
      <c r="AA536" s="921"/>
      <c r="AB536" s="921"/>
      <c r="AC536" s="921"/>
      <c r="AD536" s="921"/>
      <c r="AE536" s="921"/>
      <c r="AF536" s="921"/>
      <c r="AG536" s="921"/>
    </row>
    <row r="537" spans="1:33" s="958" customFormat="1" ht="37.5" customHeight="1" x14ac:dyDescent="0.2">
      <c r="A537" s="918"/>
      <c r="B537" s="914" t="s">
        <v>1862</v>
      </c>
      <c r="C537" s="910"/>
      <c r="D537" s="910"/>
      <c r="E537" s="914" t="s">
        <v>2187</v>
      </c>
      <c r="F537" s="910"/>
      <c r="G537" s="914"/>
      <c r="H537" s="914"/>
      <c r="I537" s="914"/>
      <c r="J537" s="914"/>
      <c r="K537" s="914"/>
      <c r="L537" s="915">
        <v>6</v>
      </c>
      <c r="M537" s="910">
        <v>2019</v>
      </c>
      <c r="N537" s="910" t="s">
        <v>81</v>
      </c>
      <c r="O537" s="919">
        <v>126180.1044924028</v>
      </c>
      <c r="P537" s="936"/>
      <c r="Q537" s="974">
        <f t="shared" si="8"/>
        <v>21030.017415400467</v>
      </c>
      <c r="R537" s="935"/>
      <c r="S537" s="910"/>
      <c r="T537" s="911"/>
      <c r="U537" s="936"/>
      <c r="V537" s="959"/>
      <c r="W537" s="960"/>
      <c r="X537" s="960"/>
      <c r="Y537" s="984"/>
      <c r="Z537" s="921"/>
      <c r="AA537" s="921"/>
      <c r="AB537" s="921"/>
      <c r="AC537" s="921"/>
      <c r="AD537" s="921"/>
      <c r="AE537" s="921"/>
      <c r="AF537" s="921"/>
      <c r="AG537" s="921"/>
    </row>
    <row r="538" spans="1:33" s="958" customFormat="1" ht="37.5" customHeight="1" x14ac:dyDescent="0.2">
      <c r="A538" s="918"/>
      <c r="B538" s="914" t="s">
        <v>1862</v>
      </c>
      <c r="C538" s="910"/>
      <c r="D538" s="910"/>
      <c r="E538" s="914" t="s">
        <v>2188</v>
      </c>
      <c r="F538" s="910"/>
      <c r="G538" s="914"/>
      <c r="H538" s="914"/>
      <c r="I538" s="914"/>
      <c r="J538" s="914"/>
      <c r="K538" s="914"/>
      <c r="L538" s="915">
        <v>6</v>
      </c>
      <c r="M538" s="910">
        <v>2019</v>
      </c>
      <c r="N538" s="910" t="s">
        <v>81</v>
      </c>
      <c r="O538" s="919">
        <v>155298.59014449574</v>
      </c>
      <c r="P538" s="936"/>
      <c r="Q538" s="974">
        <f t="shared" si="8"/>
        <v>25883.098357415958</v>
      </c>
      <c r="R538" s="935"/>
      <c r="S538" s="910"/>
      <c r="T538" s="911"/>
      <c r="U538" s="936"/>
      <c r="V538" s="959"/>
      <c r="W538" s="960"/>
      <c r="X538" s="960"/>
      <c r="Y538" s="984"/>
      <c r="Z538" s="921"/>
      <c r="AA538" s="921"/>
      <c r="AB538" s="921"/>
      <c r="AC538" s="921"/>
      <c r="AD538" s="921"/>
      <c r="AE538" s="921"/>
      <c r="AF538" s="921"/>
      <c r="AG538" s="921"/>
    </row>
    <row r="539" spans="1:33" s="958" customFormat="1" ht="37.5" customHeight="1" x14ac:dyDescent="0.2">
      <c r="A539" s="918"/>
      <c r="B539" s="914" t="s">
        <v>1862</v>
      </c>
      <c r="C539" s="910"/>
      <c r="D539" s="910"/>
      <c r="E539" s="914" t="s">
        <v>2189</v>
      </c>
      <c r="F539" s="910"/>
      <c r="G539" s="914"/>
      <c r="H539" s="914"/>
      <c r="I539" s="914"/>
      <c r="J539" s="914"/>
      <c r="K539" s="914"/>
      <c r="L539" s="915">
        <v>6</v>
      </c>
      <c r="M539" s="910">
        <v>2019</v>
      </c>
      <c r="N539" s="910" t="s">
        <v>81</v>
      </c>
      <c r="O539" s="919">
        <v>155298.59014449574</v>
      </c>
      <c r="P539" s="936"/>
      <c r="Q539" s="974">
        <f t="shared" si="8"/>
        <v>25883.098357415958</v>
      </c>
      <c r="R539" s="935"/>
      <c r="S539" s="910"/>
      <c r="T539" s="911"/>
      <c r="U539" s="936"/>
      <c r="V539" s="959"/>
      <c r="W539" s="960"/>
      <c r="X539" s="960"/>
      <c r="Y539" s="984"/>
      <c r="Z539" s="921"/>
      <c r="AA539" s="921"/>
      <c r="AB539" s="921"/>
      <c r="AC539" s="921"/>
      <c r="AD539" s="921"/>
      <c r="AE539" s="921"/>
      <c r="AF539" s="921"/>
      <c r="AG539" s="921"/>
    </row>
    <row r="540" spans="1:33" s="958" customFormat="1" ht="37.5" customHeight="1" x14ac:dyDescent="0.2">
      <c r="A540" s="918"/>
      <c r="B540" s="914" t="s">
        <v>1862</v>
      </c>
      <c r="C540" s="910"/>
      <c r="D540" s="910"/>
      <c r="E540" s="914" t="s">
        <v>2190</v>
      </c>
      <c r="F540" s="910"/>
      <c r="G540" s="914"/>
      <c r="H540" s="914"/>
      <c r="I540" s="914"/>
      <c r="J540" s="914"/>
      <c r="K540" s="914"/>
      <c r="L540" s="915">
        <v>6</v>
      </c>
      <c r="M540" s="910">
        <v>2019</v>
      </c>
      <c r="N540" s="910" t="s">
        <v>81</v>
      </c>
      <c r="O540" s="919">
        <v>137099.53661193766</v>
      </c>
      <c r="P540" s="936"/>
      <c r="Q540" s="974">
        <f t="shared" si="8"/>
        <v>22849.922768656277</v>
      </c>
      <c r="R540" s="935"/>
      <c r="S540" s="910"/>
      <c r="T540" s="911"/>
      <c r="U540" s="936"/>
      <c r="V540" s="959"/>
      <c r="W540" s="960"/>
      <c r="X540" s="960"/>
      <c r="Y540" s="984"/>
      <c r="Z540" s="921"/>
      <c r="AA540" s="921"/>
      <c r="AB540" s="921"/>
      <c r="AC540" s="921"/>
      <c r="AD540" s="921"/>
      <c r="AE540" s="921"/>
      <c r="AF540" s="921"/>
      <c r="AG540" s="921"/>
    </row>
    <row r="541" spans="1:33" s="958" customFormat="1" ht="37.5" customHeight="1" x14ac:dyDescent="0.2">
      <c r="A541" s="918"/>
      <c r="B541" s="914" t="s">
        <v>1862</v>
      </c>
      <c r="C541" s="910"/>
      <c r="D541" s="910"/>
      <c r="E541" s="914" t="s">
        <v>2191</v>
      </c>
      <c r="F541" s="910"/>
      <c r="G541" s="914"/>
      <c r="H541" s="914"/>
      <c r="I541" s="914"/>
      <c r="J541" s="914"/>
      <c r="K541" s="914"/>
      <c r="L541" s="915">
        <v>6</v>
      </c>
      <c r="M541" s="910">
        <v>2019</v>
      </c>
      <c r="N541" s="910" t="s">
        <v>81</v>
      </c>
      <c r="O541" s="919">
        <v>174710.91391255771</v>
      </c>
      <c r="P541" s="936"/>
      <c r="Q541" s="974">
        <f t="shared" si="8"/>
        <v>29118.48565209295</v>
      </c>
      <c r="R541" s="935"/>
      <c r="S541" s="910"/>
      <c r="T541" s="911"/>
      <c r="U541" s="936"/>
      <c r="V541" s="959"/>
      <c r="W541" s="960"/>
      <c r="X541" s="960"/>
      <c r="Y541" s="984"/>
      <c r="Z541" s="921"/>
      <c r="AA541" s="921"/>
      <c r="AB541" s="921"/>
      <c r="AC541" s="921"/>
      <c r="AD541" s="921"/>
      <c r="AE541" s="921"/>
      <c r="AF541" s="921"/>
      <c r="AG541" s="921"/>
    </row>
    <row r="542" spans="1:33" s="958" customFormat="1" ht="37.5" customHeight="1" x14ac:dyDescent="0.2">
      <c r="A542" s="918"/>
      <c r="B542" s="914" t="s">
        <v>1862</v>
      </c>
      <c r="C542" s="910"/>
      <c r="D542" s="910"/>
      <c r="E542" s="914" t="s">
        <v>2192</v>
      </c>
      <c r="F542" s="910"/>
      <c r="G542" s="914"/>
      <c r="H542" s="914"/>
      <c r="I542" s="914"/>
      <c r="J542" s="914"/>
      <c r="K542" s="914"/>
      <c r="L542" s="915">
        <v>6</v>
      </c>
      <c r="M542" s="910">
        <v>2019</v>
      </c>
      <c r="N542" s="910" t="s">
        <v>81</v>
      </c>
      <c r="O542" s="919">
        <v>194729.87279837162</v>
      </c>
      <c r="P542" s="936"/>
      <c r="Q542" s="974">
        <f t="shared" si="8"/>
        <v>32454.978799728604</v>
      </c>
      <c r="R542" s="935"/>
      <c r="S542" s="910"/>
      <c r="T542" s="911"/>
      <c r="U542" s="936"/>
      <c r="V542" s="959"/>
      <c r="W542" s="960"/>
      <c r="X542" s="960"/>
      <c r="Y542" s="984"/>
      <c r="Z542" s="921"/>
      <c r="AA542" s="921"/>
      <c r="AB542" s="921"/>
      <c r="AC542" s="921"/>
      <c r="AD542" s="921"/>
      <c r="AE542" s="921"/>
      <c r="AF542" s="921"/>
      <c r="AG542" s="921"/>
    </row>
    <row r="543" spans="1:33" s="958" customFormat="1" ht="37.5" customHeight="1" x14ac:dyDescent="0.2">
      <c r="A543" s="918"/>
      <c r="B543" s="914" t="s">
        <v>1862</v>
      </c>
      <c r="C543" s="910"/>
      <c r="D543" s="910"/>
      <c r="E543" s="914" t="s">
        <v>2193</v>
      </c>
      <c r="F543" s="910"/>
      <c r="G543" s="914"/>
      <c r="H543" s="914"/>
      <c r="I543" s="914"/>
      <c r="J543" s="914"/>
      <c r="K543" s="914"/>
      <c r="L543" s="915">
        <v>6</v>
      </c>
      <c r="M543" s="910">
        <v>2019</v>
      </c>
      <c r="N543" s="910" t="s">
        <v>81</v>
      </c>
      <c r="O543" s="919">
        <v>144379.1580249609</v>
      </c>
      <c r="P543" s="936"/>
      <c r="Q543" s="974">
        <f t="shared" si="8"/>
        <v>24063.193004160148</v>
      </c>
      <c r="R543" s="935"/>
      <c r="S543" s="910"/>
      <c r="T543" s="911"/>
      <c r="U543" s="936"/>
      <c r="V543" s="959"/>
      <c r="W543" s="960"/>
      <c r="X543" s="960"/>
      <c r="Y543" s="984"/>
      <c r="Z543" s="921"/>
      <c r="AA543" s="921"/>
      <c r="AB543" s="921"/>
      <c r="AC543" s="921"/>
      <c r="AD543" s="921"/>
      <c r="AE543" s="921"/>
      <c r="AF543" s="921"/>
      <c r="AG543" s="921"/>
    </row>
    <row r="544" spans="1:33" s="958" customFormat="1" ht="37.5" customHeight="1" x14ac:dyDescent="0.2">
      <c r="A544" s="918"/>
      <c r="B544" s="914" t="s">
        <v>1862</v>
      </c>
      <c r="C544" s="910"/>
      <c r="D544" s="910"/>
      <c r="E544" s="914" t="s">
        <v>2194</v>
      </c>
      <c r="F544" s="910"/>
      <c r="G544" s="914"/>
      <c r="H544" s="914"/>
      <c r="I544" s="914"/>
      <c r="J544" s="914"/>
      <c r="K544" s="914"/>
      <c r="L544" s="915">
        <v>6</v>
      </c>
      <c r="M544" s="910">
        <v>2019</v>
      </c>
      <c r="N544" s="910" t="s">
        <v>81</v>
      </c>
      <c r="O544" s="919">
        <v>214748.83168418551</v>
      </c>
      <c r="P544" s="936"/>
      <c r="Q544" s="974">
        <f t="shared" si="8"/>
        <v>35791.471947364254</v>
      </c>
      <c r="R544" s="935"/>
      <c r="S544" s="910"/>
      <c r="T544" s="911"/>
      <c r="U544" s="936"/>
      <c r="V544" s="959"/>
      <c r="W544" s="960"/>
      <c r="X544" s="960"/>
      <c r="Y544" s="984"/>
      <c r="Z544" s="921"/>
      <c r="AA544" s="921"/>
      <c r="AB544" s="921"/>
      <c r="AC544" s="921"/>
      <c r="AD544" s="921"/>
      <c r="AE544" s="921"/>
      <c r="AF544" s="921"/>
      <c r="AG544" s="921"/>
    </row>
    <row r="545" spans="1:33" s="958" customFormat="1" ht="37.5" customHeight="1" x14ac:dyDescent="0.2">
      <c r="A545" s="918"/>
      <c r="B545" s="914" t="s">
        <v>1862</v>
      </c>
      <c r="C545" s="910"/>
      <c r="D545" s="910"/>
      <c r="E545" s="914" t="s">
        <v>2195</v>
      </c>
      <c r="F545" s="910"/>
      <c r="G545" s="914"/>
      <c r="H545" s="914"/>
      <c r="I545" s="914"/>
      <c r="J545" s="914"/>
      <c r="K545" s="914"/>
      <c r="L545" s="915">
        <v>6</v>
      </c>
      <c r="M545" s="910">
        <v>2019</v>
      </c>
      <c r="N545" s="910" t="s">
        <v>81</v>
      </c>
      <c r="O545" s="919">
        <v>121327.0235503873</v>
      </c>
      <c r="P545" s="936"/>
      <c r="Q545" s="974">
        <f t="shared" si="8"/>
        <v>20221.170591731217</v>
      </c>
      <c r="R545" s="935"/>
      <c r="S545" s="910"/>
      <c r="T545" s="911"/>
      <c r="U545" s="936"/>
      <c r="V545" s="959"/>
      <c r="W545" s="960"/>
      <c r="X545" s="960"/>
      <c r="Y545" s="984"/>
      <c r="Z545" s="921"/>
      <c r="AA545" s="921"/>
      <c r="AB545" s="921"/>
      <c r="AC545" s="921"/>
      <c r="AD545" s="921"/>
      <c r="AE545" s="921"/>
      <c r="AF545" s="921"/>
      <c r="AG545" s="921"/>
    </row>
    <row r="546" spans="1:33" s="958" customFormat="1" ht="37.5" customHeight="1" x14ac:dyDescent="0.2">
      <c r="A546" s="918"/>
      <c r="B546" s="1010" t="s">
        <v>1780</v>
      </c>
      <c r="C546" s="910" t="s">
        <v>1402</v>
      </c>
      <c r="D546" s="910"/>
      <c r="E546" s="914" t="s">
        <v>2196</v>
      </c>
      <c r="F546" s="910"/>
      <c r="G546" s="914"/>
      <c r="H546" s="914"/>
      <c r="I546" s="914"/>
      <c r="J546" s="914"/>
      <c r="K546" s="914"/>
      <c r="L546" s="915">
        <v>6</v>
      </c>
      <c r="M546" s="910">
        <v>2019</v>
      </c>
      <c r="N546" s="910" t="s">
        <v>81</v>
      </c>
      <c r="O546" s="919">
        <v>150445.50920248026</v>
      </c>
      <c r="P546" s="936"/>
      <c r="Q546" s="974">
        <f t="shared" si="8"/>
        <v>25074.251533746708</v>
      </c>
      <c r="R546" s="935"/>
      <c r="S546" s="910"/>
      <c r="T546" s="911"/>
      <c r="U546" s="936"/>
      <c r="V546" s="959"/>
      <c r="W546" s="960"/>
      <c r="X546" s="960"/>
      <c r="Y546" s="984"/>
      <c r="Z546" s="921"/>
      <c r="AA546" s="921"/>
      <c r="AB546" s="921"/>
      <c r="AC546" s="921"/>
      <c r="AD546" s="921"/>
      <c r="AE546" s="921"/>
      <c r="AF546" s="921"/>
      <c r="AG546" s="921"/>
    </row>
    <row r="547" spans="1:33" s="958" customFormat="1" ht="37.5" hidden="1" customHeight="1" x14ac:dyDescent="0.2">
      <c r="A547" s="918"/>
      <c r="B547" s="914" t="s">
        <v>1769</v>
      </c>
      <c r="C547" s="910" t="s">
        <v>1310</v>
      </c>
      <c r="D547" s="910"/>
      <c r="E547" s="914" t="s">
        <v>2197</v>
      </c>
      <c r="F547" s="910"/>
      <c r="G547" s="914"/>
      <c r="H547" s="914"/>
      <c r="I547" s="914"/>
      <c r="J547" s="914"/>
      <c r="K547" s="914"/>
      <c r="L547" s="915">
        <v>6</v>
      </c>
      <c r="M547" s="910">
        <v>2019</v>
      </c>
      <c r="N547" s="910" t="s">
        <v>81</v>
      </c>
      <c r="O547" s="919">
        <v>2505403.0363154979</v>
      </c>
      <c r="P547" s="936"/>
      <c r="Q547" s="974">
        <f t="shared" si="8"/>
        <v>417567.17271924968</v>
      </c>
      <c r="R547" s="935"/>
      <c r="S547" s="910"/>
      <c r="T547" s="911"/>
      <c r="U547" s="936"/>
      <c r="V547" s="959"/>
      <c r="W547" s="960"/>
      <c r="X547" s="960"/>
      <c r="Y547" s="984"/>
      <c r="Z547" s="921"/>
      <c r="AA547" s="921"/>
      <c r="AB547" s="921"/>
      <c r="AC547" s="921"/>
      <c r="AD547" s="921"/>
      <c r="AE547" s="921"/>
      <c r="AF547" s="921"/>
      <c r="AG547" s="921"/>
    </row>
    <row r="548" spans="1:33" s="958" customFormat="1" ht="37.5" hidden="1" customHeight="1" x14ac:dyDescent="0.2">
      <c r="A548" s="918"/>
      <c r="B548" s="914" t="s">
        <v>1769</v>
      </c>
      <c r="C548" s="910" t="s">
        <v>1310</v>
      </c>
      <c r="D548" s="910"/>
      <c r="E548" s="914" t="s">
        <v>2198</v>
      </c>
      <c r="F548" s="910"/>
      <c r="G548" s="914"/>
      <c r="H548" s="914"/>
      <c r="I548" s="914"/>
      <c r="J548" s="914"/>
      <c r="K548" s="914"/>
      <c r="L548" s="915">
        <v>6</v>
      </c>
      <c r="M548" s="910">
        <v>2019</v>
      </c>
      <c r="N548" s="910" t="s">
        <v>81</v>
      </c>
      <c r="O548" s="919">
        <v>2262748.989214723</v>
      </c>
      <c r="P548" s="936"/>
      <c r="Q548" s="974">
        <f t="shared" si="8"/>
        <v>377124.83153578715</v>
      </c>
      <c r="R548" s="935"/>
      <c r="S548" s="910"/>
      <c r="T548" s="911"/>
      <c r="U548" s="936"/>
      <c r="V548" s="959"/>
      <c r="W548" s="960"/>
      <c r="X548" s="960"/>
      <c r="Y548" s="984"/>
      <c r="Z548" s="921"/>
      <c r="AA548" s="921"/>
      <c r="AB548" s="921"/>
      <c r="AC548" s="921"/>
      <c r="AD548" s="921"/>
      <c r="AE548" s="921"/>
      <c r="AF548" s="921"/>
      <c r="AG548" s="921"/>
    </row>
    <row r="549" spans="1:33" s="958" customFormat="1" ht="37.5" hidden="1" customHeight="1" x14ac:dyDescent="0.2">
      <c r="A549" s="918"/>
      <c r="B549" s="914" t="s">
        <v>1769</v>
      </c>
      <c r="C549" s="910" t="s">
        <v>1310</v>
      </c>
      <c r="D549" s="910"/>
      <c r="E549" s="914" t="s">
        <v>2199</v>
      </c>
      <c r="F549" s="910"/>
      <c r="G549" s="914"/>
      <c r="H549" s="914"/>
      <c r="I549" s="914"/>
      <c r="J549" s="914"/>
      <c r="K549" s="914"/>
      <c r="L549" s="915">
        <v>6</v>
      </c>
      <c r="M549" s="910">
        <v>2019</v>
      </c>
      <c r="N549" s="910" t="s">
        <v>81</v>
      </c>
      <c r="O549" s="919">
        <v>2487203.9827829394</v>
      </c>
      <c r="P549" s="936"/>
      <c r="Q549" s="974">
        <f t="shared" si="8"/>
        <v>414533.99713048991</v>
      </c>
      <c r="R549" s="935"/>
      <c r="S549" s="910"/>
      <c r="T549" s="911"/>
      <c r="U549" s="936"/>
      <c r="V549" s="959"/>
      <c r="W549" s="960"/>
      <c r="X549" s="960"/>
      <c r="Y549" s="984"/>
      <c r="Z549" s="921"/>
      <c r="AA549" s="921"/>
      <c r="AB549" s="921"/>
      <c r="AC549" s="921"/>
      <c r="AD549" s="921"/>
      <c r="AE549" s="921"/>
      <c r="AF549" s="921"/>
      <c r="AG549" s="921"/>
    </row>
    <row r="550" spans="1:33" s="958" customFormat="1" ht="37.5" hidden="1" customHeight="1" x14ac:dyDescent="0.2">
      <c r="A550" s="918"/>
      <c r="B550" s="914" t="s">
        <v>1769</v>
      </c>
      <c r="C550" s="910" t="s">
        <v>1310</v>
      </c>
      <c r="D550" s="910"/>
      <c r="E550" s="914" t="s">
        <v>2200</v>
      </c>
      <c r="F550" s="910"/>
      <c r="G550" s="914"/>
      <c r="H550" s="914"/>
      <c r="I550" s="914"/>
      <c r="J550" s="914"/>
      <c r="K550" s="914"/>
      <c r="L550" s="915">
        <v>6</v>
      </c>
      <c r="M550" s="910">
        <v>2019</v>
      </c>
      <c r="N550" s="910" t="s">
        <v>81</v>
      </c>
      <c r="O550" s="919">
        <v>2766256.1369488304</v>
      </c>
      <c r="P550" s="936"/>
      <c r="Q550" s="974">
        <f t="shared" si="8"/>
        <v>461042.68949147174</v>
      </c>
      <c r="R550" s="935"/>
      <c r="S550" s="910"/>
      <c r="T550" s="911"/>
      <c r="U550" s="936"/>
      <c r="V550" s="959"/>
      <c r="W550" s="960"/>
      <c r="X550" s="960"/>
      <c r="Y550" s="984"/>
      <c r="Z550" s="921"/>
      <c r="AA550" s="921"/>
      <c r="AB550" s="921"/>
      <c r="AC550" s="921"/>
      <c r="AD550" s="921"/>
      <c r="AE550" s="921"/>
      <c r="AF550" s="921"/>
      <c r="AG550" s="921"/>
    </row>
    <row r="551" spans="1:33" s="958" customFormat="1" ht="37.5" hidden="1" customHeight="1" x14ac:dyDescent="0.2">
      <c r="A551" s="918"/>
      <c r="B551" s="914" t="s">
        <v>1769</v>
      </c>
      <c r="C551" s="910" t="s">
        <v>1310</v>
      </c>
      <c r="D551" s="910"/>
      <c r="E551" s="914" t="s">
        <v>2201</v>
      </c>
      <c r="F551" s="910"/>
      <c r="G551" s="914"/>
      <c r="H551" s="914"/>
      <c r="I551" s="914"/>
      <c r="J551" s="914"/>
      <c r="K551" s="914"/>
      <c r="L551" s="915">
        <v>6</v>
      </c>
      <c r="M551" s="910">
        <v>2019</v>
      </c>
      <c r="N551" s="910" t="s">
        <v>81</v>
      </c>
      <c r="O551" s="919">
        <v>3172701.6658426276</v>
      </c>
      <c r="P551" s="936"/>
      <c r="Q551" s="974">
        <f t="shared" si="8"/>
        <v>528783.61097377131</v>
      </c>
      <c r="R551" s="935"/>
      <c r="S551" s="910"/>
      <c r="T551" s="911"/>
      <c r="U551" s="936"/>
      <c r="V551" s="959"/>
      <c r="W551" s="960"/>
      <c r="X551" s="960"/>
      <c r="Y551" s="984"/>
      <c r="Z551" s="921"/>
      <c r="AA551" s="921"/>
      <c r="AB551" s="921"/>
      <c r="AC551" s="921"/>
      <c r="AD551" s="921"/>
      <c r="AE551" s="921"/>
      <c r="AF551" s="921"/>
      <c r="AG551" s="921"/>
    </row>
    <row r="552" spans="1:33" s="958" customFormat="1" ht="37.5" hidden="1" customHeight="1" x14ac:dyDescent="0.2">
      <c r="A552" s="918"/>
      <c r="B552" s="914" t="s">
        <v>1769</v>
      </c>
      <c r="C552" s="910" t="s">
        <v>1310</v>
      </c>
      <c r="D552" s="910"/>
      <c r="E552" s="914" t="s">
        <v>2202</v>
      </c>
      <c r="F552" s="910"/>
      <c r="G552" s="914"/>
      <c r="H552" s="914"/>
      <c r="I552" s="914"/>
      <c r="J552" s="914"/>
      <c r="K552" s="914"/>
      <c r="L552" s="915">
        <v>6</v>
      </c>
      <c r="M552" s="910">
        <v>2019</v>
      </c>
      <c r="N552" s="910" t="s">
        <v>81</v>
      </c>
      <c r="O552" s="919">
        <v>2288834.2992780562</v>
      </c>
      <c r="P552" s="936"/>
      <c r="Q552" s="974">
        <f t="shared" si="8"/>
        <v>381472.38321300939</v>
      </c>
      <c r="R552" s="935"/>
      <c r="S552" s="910"/>
      <c r="T552" s="911"/>
      <c r="U552" s="936"/>
      <c r="V552" s="959"/>
      <c r="W552" s="960"/>
      <c r="X552" s="960"/>
      <c r="Y552" s="984"/>
      <c r="Z552" s="921"/>
      <c r="AA552" s="921"/>
      <c r="AB552" s="921"/>
      <c r="AC552" s="921"/>
      <c r="AD552" s="921"/>
      <c r="AE552" s="921"/>
      <c r="AF552" s="921"/>
      <c r="AG552" s="921"/>
    </row>
    <row r="553" spans="1:33" s="958" customFormat="1" ht="37.5" hidden="1" customHeight="1" x14ac:dyDescent="0.2">
      <c r="A553" s="918"/>
      <c r="B553" s="914" t="s">
        <v>1769</v>
      </c>
      <c r="C553" s="910" t="s">
        <v>1310</v>
      </c>
      <c r="D553" s="910"/>
      <c r="E553" s="914" t="s">
        <v>2203</v>
      </c>
      <c r="F553" s="910"/>
      <c r="G553" s="914"/>
      <c r="H553" s="914"/>
      <c r="I553" s="914"/>
      <c r="J553" s="914"/>
      <c r="K553" s="914"/>
      <c r="L553" s="915">
        <v>6</v>
      </c>
      <c r="M553" s="910">
        <v>2019</v>
      </c>
      <c r="N553" s="910" t="s">
        <v>81</v>
      </c>
      <c r="O553" s="919">
        <v>2123222.9121317775</v>
      </c>
      <c r="P553" s="936"/>
      <c r="Q553" s="974">
        <f t="shared" si="8"/>
        <v>353870.48535529623</v>
      </c>
      <c r="R553" s="935"/>
      <c r="S553" s="910"/>
      <c r="T553" s="911"/>
      <c r="U553" s="936"/>
      <c r="V553" s="959"/>
      <c r="W553" s="960"/>
      <c r="X553" s="960"/>
      <c r="Y553" s="984"/>
      <c r="Z553" s="921"/>
      <c r="AA553" s="921"/>
      <c r="AB553" s="921"/>
      <c r="AC553" s="921"/>
      <c r="AD553" s="921"/>
      <c r="AE553" s="921"/>
      <c r="AF553" s="921"/>
      <c r="AG553" s="921"/>
    </row>
    <row r="554" spans="1:33" s="958" customFormat="1" ht="37.5" hidden="1" customHeight="1" x14ac:dyDescent="0.2">
      <c r="A554" s="918"/>
      <c r="B554" s="914" t="s">
        <v>1769</v>
      </c>
      <c r="C554" s="910" t="s">
        <v>1310</v>
      </c>
      <c r="D554" s="910"/>
      <c r="E554" s="914" t="s">
        <v>2204</v>
      </c>
      <c r="F554" s="910"/>
      <c r="G554" s="914"/>
      <c r="H554" s="914"/>
      <c r="I554" s="914"/>
      <c r="J554" s="914"/>
      <c r="K554" s="914"/>
      <c r="L554" s="915">
        <v>6</v>
      </c>
      <c r="M554" s="910">
        <v>2019</v>
      </c>
      <c r="N554" s="910" t="s">
        <v>81</v>
      </c>
      <c r="O554" s="919">
        <v>2749270.353651776</v>
      </c>
      <c r="P554" s="936"/>
      <c r="Q554" s="974">
        <f t="shared" si="8"/>
        <v>458211.72560862935</v>
      </c>
      <c r="R554" s="935"/>
      <c r="S554" s="910"/>
      <c r="T554" s="911"/>
      <c r="U554" s="936"/>
      <c r="V554" s="959"/>
      <c r="W554" s="960"/>
      <c r="X554" s="960"/>
      <c r="Y554" s="984"/>
      <c r="Z554" s="921"/>
      <c r="AA554" s="921"/>
      <c r="AB554" s="921"/>
      <c r="AC554" s="921"/>
      <c r="AD554" s="921"/>
      <c r="AE554" s="921"/>
      <c r="AF554" s="921"/>
      <c r="AG554" s="921"/>
    </row>
    <row r="555" spans="1:33" s="958" customFormat="1" ht="37.5" hidden="1" customHeight="1" x14ac:dyDescent="0.2">
      <c r="A555" s="918"/>
      <c r="B555" s="914" t="s">
        <v>1769</v>
      </c>
      <c r="C555" s="910" t="s">
        <v>1310</v>
      </c>
      <c r="D555" s="910"/>
      <c r="E555" s="914" t="s">
        <v>2205</v>
      </c>
      <c r="F555" s="910"/>
      <c r="G555" s="914"/>
      <c r="H555" s="914"/>
      <c r="I555" s="914"/>
      <c r="J555" s="914"/>
      <c r="K555" s="914"/>
      <c r="L555" s="915">
        <v>6</v>
      </c>
      <c r="M555" s="910">
        <v>2019</v>
      </c>
      <c r="N555" s="910" t="s">
        <v>81</v>
      </c>
      <c r="O555" s="919">
        <v>2050426.6980015454</v>
      </c>
      <c r="P555" s="936"/>
      <c r="Q555" s="974">
        <f t="shared" si="8"/>
        <v>341737.78300025756</v>
      </c>
      <c r="R555" s="935"/>
      <c r="S555" s="910"/>
      <c r="T555" s="911"/>
      <c r="U555" s="936"/>
      <c r="V555" s="959"/>
      <c r="W555" s="960"/>
      <c r="X555" s="960"/>
      <c r="Y555" s="984"/>
      <c r="Z555" s="921"/>
      <c r="AA555" s="921"/>
      <c r="AB555" s="921"/>
      <c r="AC555" s="921"/>
      <c r="AD555" s="921"/>
      <c r="AE555" s="921"/>
      <c r="AF555" s="921"/>
      <c r="AG555" s="921"/>
    </row>
    <row r="556" spans="1:33" s="958" customFormat="1" ht="37.5" hidden="1" customHeight="1" x14ac:dyDescent="0.2">
      <c r="A556" s="918"/>
      <c r="B556" s="914" t="s">
        <v>1769</v>
      </c>
      <c r="C556" s="910" t="s">
        <v>1310</v>
      </c>
      <c r="D556" s="910"/>
      <c r="E556" s="914" t="s">
        <v>2206</v>
      </c>
      <c r="F556" s="910"/>
      <c r="G556" s="914"/>
      <c r="H556" s="914"/>
      <c r="I556" s="914"/>
      <c r="J556" s="914"/>
      <c r="K556" s="914"/>
      <c r="L556" s="915">
        <v>6</v>
      </c>
      <c r="M556" s="910">
        <v>2019</v>
      </c>
      <c r="N556" s="910" t="s">
        <v>81</v>
      </c>
      <c r="O556" s="919">
        <v>2189952.7750844909</v>
      </c>
      <c r="P556" s="936"/>
      <c r="Q556" s="974">
        <f t="shared" si="8"/>
        <v>364992.12918074848</v>
      </c>
      <c r="R556" s="935"/>
      <c r="S556" s="910"/>
      <c r="T556" s="911"/>
      <c r="U556" s="936"/>
      <c r="V556" s="959"/>
      <c r="W556" s="960"/>
      <c r="X556" s="960"/>
      <c r="Y556" s="984"/>
      <c r="Z556" s="921"/>
      <c r="AA556" s="921"/>
      <c r="AB556" s="921"/>
      <c r="AC556" s="921"/>
      <c r="AD556" s="921"/>
      <c r="AE556" s="921"/>
      <c r="AF556" s="921"/>
      <c r="AG556" s="921"/>
    </row>
    <row r="557" spans="1:33" s="958" customFormat="1" ht="37.5" hidden="1" customHeight="1" x14ac:dyDescent="0.2">
      <c r="A557" s="918"/>
      <c r="B557" s="914" t="s">
        <v>1769</v>
      </c>
      <c r="C557" s="910" t="s">
        <v>1310</v>
      </c>
      <c r="D557" s="910"/>
      <c r="E557" s="914" t="s">
        <v>2207</v>
      </c>
      <c r="F557" s="910"/>
      <c r="G557" s="914"/>
      <c r="H557" s="914"/>
      <c r="I557" s="914"/>
      <c r="J557" s="914"/>
      <c r="K557" s="914"/>
      <c r="L557" s="915">
        <v>6</v>
      </c>
      <c r="M557" s="910">
        <v>2019</v>
      </c>
      <c r="N557" s="910" t="s">
        <v>81</v>
      </c>
      <c r="O557" s="919">
        <v>1941232.3768061968</v>
      </c>
      <c r="P557" s="936"/>
      <c r="Q557" s="974">
        <f t="shared" si="8"/>
        <v>323538.72946769948</v>
      </c>
      <c r="R557" s="935"/>
      <c r="S557" s="910"/>
      <c r="T557" s="911"/>
      <c r="U557" s="936"/>
      <c r="V557" s="959"/>
      <c r="W557" s="960"/>
      <c r="X557" s="960"/>
      <c r="Y557" s="984"/>
      <c r="Z557" s="921"/>
      <c r="AA557" s="921"/>
      <c r="AB557" s="921"/>
      <c r="AC557" s="921"/>
      <c r="AD557" s="921"/>
      <c r="AE557" s="921"/>
      <c r="AF557" s="921"/>
      <c r="AG557" s="921"/>
    </row>
    <row r="558" spans="1:33" s="958" customFormat="1" ht="37.5" hidden="1" customHeight="1" x14ac:dyDescent="0.2">
      <c r="A558" s="918"/>
      <c r="B558" s="914" t="s">
        <v>1769</v>
      </c>
      <c r="C558" s="910" t="s">
        <v>1310</v>
      </c>
      <c r="D558" s="910"/>
      <c r="E558" s="914" t="s">
        <v>2208</v>
      </c>
      <c r="F558" s="910"/>
      <c r="G558" s="914"/>
      <c r="H558" s="914"/>
      <c r="I558" s="914"/>
      <c r="J558" s="914"/>
      <c r="K558" s="914"/>
      <c r="L558" s="915">
        <v>6</v>
      </c>
      <c r="M558" s="910">
        <v>2019</v>
      </c>
      <c r="N558" s="910" t="s">
        <v>81</v>
      </c>
      <c r="O558" s="919">
        <v>2365876.9592325524</v>
      </c>
      <c r="P558" s="936"/>
      <c r="Q558" s="974">
        <f t="shared" si="8"/>
        <v>394312.82653875876</v>
      </c>
      <c r="R558" s="935"/>
      <c r="S558" s="910"/>
      <c r="T558" s="911"/>
      <c r="U558" s="936"/>
      <c r="V558" s="959"/>
      <c r="W558" s="960"/>
      <c r="X558" s="960"/>
      <c r="Y558" s="984"/>
      <c r="Z558" s="921"/>
      <c r="AA558" s="921"/>
      <c r="AB558" s="921"/>
      <c r="AC558" s="921"/>
      <c r="AD558" s="921"/>
      <c r="AE558" s="921"/>
      <c r="AF558" s="921"/>
      <c r="AG558" s="921"/>
    </row>
    <row r="559" spans="1:33" s="958" customFormat="1" ht="37.5" hidden="1" customHeight="1" x14ac:dyDescent="0.2">
      <c r="A559" s="918"/>
      <c r="B559" s="914" t="s">
        <v>1769</v>
      </c>
      <c r="C559" s="910" t="s">
        <v>1310</v>
      </c>
      <c r="D559" s="910"/>
      <c r="E559" s="914" t="s">
        <v>2209</v>
      </c>
      <c r="F559" s="910"/>
      <c r="G559" s="914"/>
      <c r="H559" s="914"/>
      <c r="I559" s="914"/>
      <c r="J559" s="914"/>
      <c r="K559" s="914"/>
      <c r="L559" s="915">
        <v>6</v>
      </c>
      <c r="M559" s="910">
        <v>2019</v>
      </c>
      <c r="N559" s="910" t="s">
        <v>81</v>
      </c>
      <c r="O559" s="919">
        <v>1910900.6209185999</v>
      </c>
      <c r="P559" s="936"/>
      <c r="Q559" s="974">
        <f t="shared" si="8"/>
        <v>318483.43681976665</v>
      </c>
      <c r="R559" s="935"/>
      <c r="S559" s="910"/>
      <c r="T559" s="911"/>
      <c r="U559" s="936"/>
      <c r="V559" s="959"/>
      <c r="W559" s="960"/>
      <c r="X559" s="960"/>
      <c r="Y559" s="984"/>
      <c r="Z559" s="921"/>
      <c r="AA559" s="921"/>
      <c r="AB559" s="921"/>
      <c r="AC559" s="921"/>
      <c r="AD559" s="921"/>
      <c r="AE559" s="921"/>
      <c r="AF559" s="921"/>
      <c r="AG559" s="921"/>
    </row>
    <row r="560" spans="1:33" s="958" customFormat="1" ht="37.5" hidden="1" customHeight="1" x14ac:dyDescent="0.2">
      <c r="A560" s="918"/>
      <c r="B560" s="914" t="s">
        <v>1769</v>
      </c>
      <c r="C560" s="910" t="s">
        <v>1310</v>
      </c>
      <c r="D560" s="910"/>
      <c r="E560" s="914" t="s">
        <v>2210</v>
      </c>
      <c r="F560" s="910"/>
      <c r="G560" s="914"/>
      <c r="H560" s="914"/>
      <c r="I560" s="914"/>
      <c r="J560" s="914"/>
      <c r="K560" s="914"/>
      <c r="L560" s="915">
        <v>6</v>
      </c>
      <c r="M560" s="910">
        <v>2019</v>
      </c>
      <c r="N560" s="910" t="s">
        <v>81</v>
      </c>
      <c r="O560" s="919">
        <v>2135355.6144868163</v>
      </c>
      <c r="P560" s="936"/>
      <c r="Q560" s="974">
        <f t="shared" si="8"/>
        <v>355892.60241446941</v>
      </c>
      <c r="R560" s="935"/>
      <c r="S560" s="910"/>
      <c r="T560" s="911"/>
      <c r="U560" s="936"/>
      <c r="V560" s="959"/>
      <c r="W560" s="960"/>
      <c r="X560" s="960"/>
      <c r="Y560" s="984"/>
      <c r="Z560" s="921"/>
      <c r="AA560" s="921"/>
      <c r="AB560" s="921"/>
      <c r="AC560" s="921"/>
      <c r="AD560" s="921"/>
      <c r="AE560" s="921"/>
      <c r="AF560" s="921"/>
      <c r="AG560" s="921"/>
    </row>
    <row r="561" spans="1:33" s="958" customFormat="1" ht="37.5" hidden="1" customHeight="1" x14ac:dyDescent="0.2">
      <c r="A561" s="918"/>
      <c r="B561" s="914" t="s">
        <v>1410</v>
      </c>
      <c r="C561" s="910" t="s">
        <v>1329</v>
      </c>
      <c r="D561" s="910"/>
      <c r="E561" s="914" t="s">
        <v>2211</v>
      </c>
      <c r="F561" s="910"/>
      <c r="G561" s="914"/>
      <c r="H561" s="914"/>
      <c r="I561" s="914"/>
      <c r="J561" s="914"/>
      <c r="K561" s="914"/>
      <c r="L561" s="915">
        <v>6</v>
      </c>
      <c r="M561" s="910">
        <v>2019</v>
      </c>
      <c r="N561" s="910" t="s">
        <v>81</v>
      </c>
      <c r="O561" s="919">
        <v>1213270.2355038731</v>
      </c>
      <c r="P561" s="936"/>
      <c r="Q561" s="974">
        <f t="shared" si="8"/>
        <v>202211.70591731218</v>
      </c>
      <c r="R561" s="935"/>
      <c r="S561" s="910"/>
      <c r="T561" s="911"/>
      <c r="U561" s="936"/>
      <c r="V561" s="959"/>
      <c r="W561" s="960"/>
      <c r="X561" s="960"/>
      <c r="Y561" s="984"/>
      <c r="Z561" s="921"/>
      <c r="AA561" s="921"/>
      <c r="AB561" s="921"/>
      <c r="AC561" s="921"/>
      <c r="AD561" s="921"/>
      <c r="AE561" s="921"/>
      <c r="AF561" s="921"/>
      <c r="AG561" s="921"/>
    </row>
    <row r="562" spans="1:33" s="958" customFormat="1" ht="37.5" hidden="1" customHeight="1" x14ac:dyDescent="0.2">
      <c r="A562" s="918"/>
      <c r="B562" s="914" t="s">
        <v>1410</v>
      </c>
      <c r="C562" s="910" t="s">
        <v>1329</v>
      </c>
      <c r="D562" s="910"/>
      <c r="E562" s="914" t="s">
        <v>2212</v>
      </c>
      <c r="F562" s="910"/>
      <c r="G562" s="914"/>
      <c r="H562" s="914"/>
      <c r="I562" s="914"/>
      <c r="J562" s="914"/>
      <c r="K562" s="914"/>
      <c r="L562" s="915">
        <v>6</v>
      </c>
      <c r="M562" s="910">
        <v>2019</v>
      </c>
      <c r="N562" s="910" t="s">
        <v>81</v>
      </c>
      <c r="O562" s="919">
        <v>1637914.8179302285</v>
      </c>
      <c r="P562" s="936"/>
      <c r="Q562" s="974">
        <f t="shared" si="8"/>
        <v>272985.8029883714</v>
      </c>
      <c r="R562" s="935"/>
      <c r="S562" s="910"/>
      <c r="T562" s="911"/>
      <c r="U562" s="936"/>
      <c r="V562" s="959"/>
      <c r="W562" s="960"/>
      <c r="X562" s="960"/>
      <c r="Y562" s="984"/>
      <c r="Z562" s="921"/>
      <c r="AA562" s="921"/>
      <c r="AB562" s="921"/>
      <c r="AC562" s="921"/>
      <c r="AD562" s="921"/>
      <c r="AE562" s="921"/>
      <c r="AF562" s="921"/>
      <c r="AG562" s="921"/>
    </row>
    <row r="563" spans="1:33" s="958" customFormat="1" ht="37.5" hidden="1" customHeight="1" x14ac:dyDescent="0.2">
      <c r="A563" s="918"/>
      <c r="B563" s="914" t="s">
        <v>1410</v>
      </c>
      <c r="C563" s="910" t="s">
        <v>1329</v>
      </c>
      <c r="D563" s="910"/>
      <c r="E563" s="914" t="s">
        <v>2213</v>
      </c>
      <c r="F563" s="910"/>
      <c r="G563" s="914"/>
      <c r="H563" s="914"/>
      <c r="I563" s="914"/>
      <c r="J563" s="914"/>
      <c r="K563" s="914"/>
      <c r="L563" s="915">
        <v>6</v>
      </c>
      <c r="M563" s="910">
        <v>2019</v>
      </c>
      <c r="N563" s="910" t="s">
        <v>81</v>
      </c>
      <c r="O563" s="919">
        <v>1637914.8179302285</v>
      </c>
      <c r="P563" s="936"/>
      <c r="Q563" s="974">
        <f t="shared" si="8"/>
        <v>272985.8029883714</v>
      </c>
      <c r="R563" s="935"/>
      <c r="S563" s="910"/>
      <c r="T563" s="911"/>
      <c r="U563" s="936"/>
      <c r="V563" s="959"/>
      <c r="W563" s="960"/>
      <c r="X563" s="960"/>
      <c r="Y563" s="984"/>
      <c r="Z563" s="921"/>
      <c r="AA563" s="921"/>
      <c r="AB563" s="921"/>
      <c r="AC563" s="921"/>
      <c r="AD563" s="921"/>
      <c r="AE563" s="921"/>
      <c r="AF563" s="921"/>
      <c r="AG563" s="921"/>
    </row>
    <row r="564" spans="1:33" s="958" customFormat="1" ht="37.5" hidden="1" customHeight="1" x14ac:dyDescent="0.2">
      <c r="A564" s="918"/>
      <c r="B564" s="914" t="s">
        <v>1410</v>
      </c>
      <c r="C564" s="910" t="s">
        <v>1329</v>
      </c>
      <c r="D564" s="910"/>
      <c r="E564" s="914" t="s">
        <v>2214</v>
      </c>
      <c r="F564" s="910"/>
      <c r="G564" s="914"/>
      <c r="H564" s="914"/>
      <c r="I564" s="914"/>
      <c r="J564" s="914"/>
      <c r="K564" s="914"/>
      <c r="L564" s="915">
        <v>6</v>
      </c>
      <c r="M564" s="910">
        <v>2019</v>
      </c>
      <c r="N564" s="910" t="s">
        <v>81</v>
      </c>
      <c r="O564" s="919">
        <v>1716777.3832379803</v>
      </c>
      <c r="P564" s="936"/>
      <c r="Q564" s="974">
        <f t="shared" si="8"/>
        <v>286129.56387299672</v>
      </c>
      <c r="R564" s="935"/>
      <c r="S564" s="910"/>
      <c r="T564" s="911"/>
      <c r="U564" s="936"/>
      <c r="V564" s="959"/>
      <c r="W564" s="960"/>
      <c r="X564" s="960"/>
      <c r="Y564" s="984"/>
      <c r="Z564" s="921"/>
      <c r="AA564" s="921"/>
      <c r="AB564" s="921"/>
      <c r="AC564" s="921"/>
      <c r="AD564" s="921"/>
      <c r="AE564" s="921"/>
      <c r="AF564" s="921"/>
      <c r="AG564" s="921"/>
    </row>
    <row r="565" spans="1:33" s="958" customFormat="1" ht="37.5" hidden="1" customHeight="1" x14ac:dyDescent="0.2">
      <c r="A565" s="918"/>
      <c r="B565" s="914" t="s">
        <v>1410</v>
      </c>
      <c r="C565" s="910" t="s">
        <v>1329</v>
      </c>
      <c r="D565" s="910"/>
      <c r="E565" s="914" t="s">
        <v>2215</v>
      </c>
      <c r="F565" s="910"/>
      <c r="G565" s="914"/>
      <c r="H565" s="914"/>
      <c r="I565" s="914"/>
      <c r="J565" s="914"/>
      <c r="K565" s="914"/>
      <c r="L565" s="915">
        <v>6</v>
      </c>
      <c r="M565" s="910">
        <v>2019</v>
      </c>
      <c r="N565" s="910" t="s">
        <v>81</v>
      </c>
      <c r="O565" s="919">
        <v>1273933.7472790666</v>
      </c>
      <c r="P565" s="936"/>
      <c r="Q565" s="974">
        <f t="shared" si="8"/>
        <v>212322.29121317776</v>
      </c>
      <c r="R565" s="935"/>
      <c r="S565" s="910"/>
      <c r="T565" s="911"/>
      <c r="U565" s="936"/>
      <c r="V565" s="959"/>
      <c r="W565" s="960"/>
      <c r="X565" s="960"/>
      <c r="Y565" s="984"/>
      <c r="Z565" s="921"/>
      <c r="AA565" s="921"/>
      <c r="AB565" s="921"/>
      <c r="AC565" s="921"/>
      <c r="AD565" s="921"/>
      <c r="AE565" s="921"/>
      <c r="AF565" s="921"/>
      <c r="AG565" s="921"/>
    </row>
    <row r="566" spans="1:33" s="958" customFormat="1" ht="37.5" hidden="1" customHeight="1" x14ac:dyDescent="0.2">
      <c r="A566" s="918"/>
      <c r="B566" s="914" t="s">
        <v>1410</v>
      </c>
      <c r="C566" s="910" t="s">
        <v>1329</v>
      </c>
      <c r="D566" s="910"/>
      <c r="E566" s="914" t="s">
        <v>2216</v>
      </c>
      <c r="F566" s="910"/>
      <c r="G566" s="914"/>
      <c r="H566" s="914"/>
      <c r="I566" s="914"/>
      <c r="J566" s="914"/>
      <c r="K566" s="914"/>
      <c r="L566" s="915">
        <v>6</v>
      </c>
      <c r="M566" s="910">
        <v>2019</v>
      </c>
      <c r="N566" s="910" t="s">
        <v>81</v>
      </c>
      <c r="O566" s="919">
        <v>1395260.7708294538</v>
      </c>
      <c r="P566" s="936"/>
      <c r="Q566" s="974">
        <f t="shared" si="8"/>
        <v>232543.46180490896</v>
      </c>
      <c r="R566" s="935"/>
      <c r="S566" s="910"/>
      <c r="T566" s="911"/>
      <c r="U566" s="936"/>
      <c r="V566" s="959"/>
      <c r="W566" s="960"/>
      <c r="X566" s="960"/>
      <c r="Y566" s="984"/>
      <c r="Z566" s="921"/>
      <c r="AA566" s="921"/>
      <c r="AB566" s="921"/>
      <c r="AC566" s="921"/>
      <c r="AD566" s="921"/>
      <c r="AE566" s="921"/>
      <c r="AF566" s="921"/>
      <c r="AG566" s="921"/>
    </row>
    <row r="567" spans="1:33" s="958" customFormat="1" ht="37.5" hidden="1" customHeight="1" x14ac:dyDescent="0.2">
      <c r="A567" s="918"/>
      <c r="B567" s="914" t="s">
        <v>1769</v>
      </c>
      <c r="C567" s="910" t="s">
        <v>1310</v>
      </c>
      <c r="D567" s="910"/>
      <c r="E567" s="914" t="s">
        <v>2217</v>
      </c>
      <c r="F567" s="910"/>
      <c r="G567" s="914"/>
      <c r="H567" s="914"/>
      <c r="I567" s="914"/>
      <c r="J567" s="914"/>
      <c r="K567" s="914"/>
      <c r="L567" s="915">
        <v>6</v>
      </c>
      <c r="M567" s="910">
        <v>2019</v>
      </c>
      <c r="N567" s="910" t="s">
        <v>81</v>
      </c>
      <c r="O567" s="919">
        <v>3184834.3681976665</v>
      </c>
      <c r="P567" s="936"/>
      <c r="Q567" s="974">
        <f t="shared" si="8"/>
        <v>530805.72803294437</v>
      </c>
      <c r="R567" s="935"/>
      <c r="S567" s="910"/>
      <c r="T567" s="911"/>
      <c r="U567" s="936"/>
      <c r="V567" s="959"/>
      <c r="W567" s="960"/>
      <c r="X567" s="960"/>
      <c r="Y567" s="984"/>
      <c r="Z567" s="921"/>
      <c r="AA567" s="921"/>
      <c r="AB567" s="921"/>
      <c r="AC567" s="921"/>
      <c r="AD567" s="921"/>
      <c r="AE567" s="921"/>
      <c r="AF567" s="921"/>
      <c r="AG567" s="921"/>
    </row>
    <row r="568" spans="1:33" s="958" customFormat="1" ht="37.5" hidden="1" customHeight="1" x14ac:dyDescent="0.2">
      <c r="A568" s="918"/>
      <c r="B568" s="914" t="s">
        <v>1769</v>
      </c>
      <c r="C568" s="910" t="s">
        <v>1310</v>
      </c>
      <c r="D568" s="910"/>
      <c r="E568" s="914" t="s">
        <v>2218</v>
      </c>
      <c r="F568" s="910"/>
      <c r="G568" s="914"/>
      <c r="H568" s="914"/>
      <c r="I568" s="914"/>
      <c r="J568" s="914"/>
      <c r="K568" s="914"/>
      <c r="L568" s="915">
        <v>6</v>
      </c>
      <c r="M568" s="910">
        <v>2019</v>
      </c>
      <c r="N568" s="910" t="s">
        <v>81</v>
      </c>
      <c r="O568" s="919">
        <v>3154502.6123100696</v>
      </c>
      <c r="P568" s="936"/>
      <c r="Q568" s="974">
        <f t="shared" si="8"/>
        <v>525750.4353850116</v>
      </c>
      <c r="R568" s="935"/>
      <c r="S568" s="910"/>
      <c r="T568" s="911"/>
      <c r="U568" s="936"/>
      <c r="V568" s="959"/>
      <c r="W568" s="960"/>
      <c r="X568" s="960"/>
      <c r="Y568" s="984"/>
      <c r="Z568" s="921"/>
      <c r="AA568" s="921"/>
      <c r="AB568" s="921"/>
      <c r="AC568" s="921"/>
      <c r="AD568" s="921"/>
      <c r="AE568" s="921"/>
      <c r="AF568" s="921"/>
      <c r="AG568" s="921"/>
    </row>
    <row r="569" spans="1:33" s="958" customFormat="1" ht="37.5" hidden="1" customHeight="1" x14ac:dyDescent="0.2">
      <c r="A569" s="918"/>
      <c r="B569" s="914" t="s">
        <v>1769</v>
      </c>
      <c r="C569" s="910" t="s">
        <v>1310</v>
      </c>
      <c r="D569" s="910"/>
      <c r="E569" s="914" t="s">
        <v>2219</v>
      </c>
      <c r="F569" s="910"/>
      <c r="G569" s="914"/>
      <c r="H569" s="914"/>
      <c r="I569" s="914"/>
      <c r="J569" s="914"/>
      <c r="K569" s="914"/>
      <c r="L569" s="915">
        <v>6</v>
      </c>
      <c r="M569" s="910">
        <v>2019</v>
      </c>
      <c r="N569" s="910" t="s">
        <v>81</v>
      </c>
      <c r="O569" s="919">
        <v>2547867.4945581332</v>
      </c>
      <c r="P569" s="936"/>
      <c r="Q569" s="974">
        <f t="shared" si="8"/>
        <v>424644.58242635551</v>
      </c>
      <c r="R569" s="935"/>
      <c r="S569" s="910"/>
      <c r="T569" s="911"/>
      <c r="U569" s="936"/>
      <c r="V569" s="959"/>
      <c r="W569" s="960"/>
      <c r="X569" s="960"/>
      <c r="Y569" s="984"/>
      <c r="Z569" s="921"/>
      <c r="AA569" s="921"/>
      <c r="AB569" s="921"/>
      <c r="AC569" s="921"/>
      <c r="AD569" s="921"/>
      <c r="AE569" s="921"/>
      <c r="AF569" s="921"/>
      <c r="AG569" s="921"/>
    </row>
    <row r="570" spans="1:33" s="958" customFormat="1" ht="37.5" hidden="1" customHeight="1" x14ac:dyDescent="0.2">
      <c r="A570" s="918"/>
      <c r="B570" s="914" t="s">
        <v>1769</v>
      </c>
      <c r="C570" s="910" t="s">
        <v>1310</v>
      </c>
      <c r="D570" s="910"/>
      <c r="E570" s="914" t="s">
        <v>2220</v>
      </c>
      <c r="F570" s="910"/>
      <c r="G570" s="914"/>
      <c r="H570" s="914"/>
      <c r="I570" s="914"/>
      <c r="J570" s="914"/>
      <c r="K570" s="914"/>
      <c r="L570" s="915">
        <v>6</v>
      </c>
      <c r="M570" s="910">
        <v>2019</v>
      </c>
      <c r="N570" s="910" t="s">
        <v>81</v>
      </c>
      <c r="O570" s="919">
        <v>3336493.1476356508</v>
      </c>
      <c r="P570" s="936"/>
      <c r="Q570" s="974">
        <f t="shared" si="8"/>
        <v>556082.19127260847</v>
      </c>
      <c r="R570" s="935"/>
      <c r="S570" s="910"/>
      <c r="T570" s="911"/>
      <c r="U570" s="936"/>
      <c r="V570" s="959"/>
      <c r="W570" s="960"/>
      <c r="X570" s="960"/>
      <c r="Y570" s="984"/>
      <c r="Z570" s="921"/>
      <c r="AA570" s="921"/>
      <c r="AB570" s="921"/>
      <c r="AC570" s="921"/>
      <c r="AD570" s="921"/>
      <c r="AE570" s="921"/>
      <c r="AF570" s="921"/>
      <c r="AG570" s="921"/>
    </row>
    <row r="571" spans="1:33" s="958" customFormat="1" ht="37.5" hidden="1" customHeight="1" x14ac:dyDescent="0.2">
      <c r="A571" s="918"/>
      <c r="B571" s="914" t="s">
        <v>1769</v>
      </c>
      <c r="C571" s="910" t="s">
        <v>1310</v>
      </c>
      <c r="D571" s="910"/>
      <c r="E571" s="914" t="s">
        <v>2221</v>
      </c>
      <c r="F571" s="910"/>
      <c r="G571" s="914"/>
      <c r="H571" s="914"/>
      <c r="I571" s="914"/>
      <c r="J571" s="914"/>
      <c r="K571" s="914"/>
      <c r="L571" s="915">
        <v>6</v>
      </c>
      <c r="M571" s="910">
        <v>2019</v>
      </c>
      <c r="N571" s="910" t="s">
        <v>81</v>
      </c>
      <c r="O571" s="919">
        <v>3215166.1240852633</v>
      </c>
      <c r="P571" s="936"/>
      <c r="Q571" s="974">
        <f t="shared" si="8"/>
        <v>535861.02068087726</v>
      </c>
      <c r="R571" s="935"/>
      <c r="S571" s="910"/>
      <c r="T571" s="911"/>
      <c r="U571" s="936"/>
      <c r="V571" s="959"/>
      <c r="W571" s="960"/>
      <c r="X571" s="960"/>
      <c r="Y571" s="984"/>
      <c r="Z571" s="921"/>
      <c r="AA571" s="921"/>
      <c r="AB571" s="921"/>
      <c r="AC571" s="921"/>
      <c r="AD571" s="921"/>
      <c r="AE571" s="921"/>
      <c r="AF571" s="921"/>
      <c r="AG571" s="921"/>
    </row>
    <row r="572" spans="1:33" s="958" customFormat="1" ht="37.5" hidden="1" customHeight="1" x14ac:dyDescent="0.2">
      <c r="A572" s="918"/>
      <c r="B572" s="914" t="s">
        <v>1768</v>
      </c>
      <c r="C572" s="910" t="s">
        <v>1301</v>
      </c>
      <c r="D572" s="910"/>
      <c r="E572" s="914" t="s">
        <v>2222</v>
      </c>
      <c r="F572" s="910"/>
      <c r="G572" s="914"/>
      <c r="H572" s="914"/>
      <c r="I572" s="914"/>
      <c r="J572" s="914"/>
      <c r="K572" s="914"/>
      <c r="L572" s="915">
        <v>6</v>
      </c>
      <c r="M572" s="910">
        <v>2019</v>
      </c>
      <c r="N572" s="910" t="s">
        <v>81</v>
      </c>
      <c r="O572" s="919">
        <v>1819905.3532558095</v>
      </c>
      <c r="P572" s="936"/>
      <c r="Q572" s="974">
        <f t="shared" si="8"/>
        <v>303317.55887596827</v>
      </c>
      <c r="R572" s="935"/>
      <c r="S572" s="910"/>
      <c r="T572" s="911"/>
      <c r="U572" s="936"/>
      <c r="V572" s="959"/>
      <c r="W572" s="960"/>
      <c r="X572" s="960"/>
      <c r="Y572" s="984"/>
      <c r="Z572" s="921"/>
      <c r="AA572" s="921"/>
      <c r="AB572" s="921"/>
      <c r="AC572" s="921"/>
      <c r="AD572" s="921"/>
      <c r="AE572" s="921"/>
      <c r="AF572" s="921"/>
      <c r="AG572" s="921"/>
    </row>
    <row r="573" spans="1:33" s="958" customFormat="1" ht="37.5" hidden="1" customHeight="1" x14ac:dyDescent="0.2">
      <c r="A573" s="918"/>
      <c r="B573" s="914" t="s">
        <v>1768</v>
      </c>
      <c r="C573" s="910" t="s">
        <v>1301</v>
      </c>
      <c r="D573" s="910"/>
      <c r="E573" s="914" t="s">
        <v>2223</v>
      </c>
      <c r="F573" s="910"/>
      <c r="G573" s="914"/>
      <c r="H573" s="914"/>
      <c r="I573" s="914"/>
      <c r="J573" s="914"/>
      <c r="K573" s="914"/>
      <c r="L573" s="915">
        <v>6</v>
      </c>
      <c r="M573" s="910">
        <v>2019</v>
      </c>
      <c r="N573" s="910" t="s">
        <v>81</v>
      </c>
      <c r="O573" s="919">
        <v>3336493.1476356508</v>
      </c>
      <c r="P573" s="936"/>
      <c r="Q573" s="974">
        <f t="shared" si="8"/>
        <v>556082.19127260847</v>
      </c>
      <c r="R573" s="935"/>
      <c r="S573" s="910"/>
      <c r="T573" s="911"/>
      <c r="U573" s="936"/>
      <c r="V573" s="959"/>
      <c r="W573" s="960"/>
      <c r="X573" s="960"/>
      <c r="Y573" s="984"/>
      <c r="Z573" s="921"/>
      <c r="AA573" s="921"/>
      <c r="AB573" s="921"/>
      <c r="AC573" s="921"/>
      <c r="AD573" s="921"/>
      <c r="AE573" s="921"/>
      <c r="AF573" s="921"/>
      <c r="AG573" s="921"/>
    </row>
    <row r="574" spans="1:33" s="958" customFormat="1" ht="37.5" hidden="1" customHeight="1" x14ac:dyDescent="0.2">
      <c r="A574" s="918"/>
      <c r="B574" s="914" t="s">
        <v>1768</v>
      </c>
      <c r="C574" s="910" t="s">
        <v>1301</v>
      </c>
      <c r="D574" s="910"/>
      <c r="E574" s="914" t="s">
        <v>2224</v>
      </c>
      <c r="F574" s="910"/>
      <c r="G574" s="914"/>
      <c r="H574" s="914"/>
      <c r="I574" s="914"/>
      <c r="J574" s="914"/>
      <c r="K574" s="914"/>
      <c r="L574" s="915">
        <v>6</v>
      </c>
      <c r="M574" s="910">
        <v>2019</v>
      </c>
      <c r="N574" s="910" t="s">
        <v>81</v>
      </c>
      <c r="O574" s="919">
        <v>1637914.8179302285</v>
      </c>
      <c r="P574" s="936"/>
      <c r="Q574" s="974">
        <f t="shared" si="8"/>
        <v>272985.8029883714</v>
      </c>
      <c r="R574" s="935"/>
      <c r="S574" s="910"/>
      <c r="T574" s="911"/>
      <c r="U574" s="936"/>
      <c r="V574" s="959"/>
      <c r="W574" s="960"/>
      <c r="X574" s="960"/>
      <c r="Y574" s="984"/>
      <c r="Z574" s="921"/>
      <c r="AA574" s="921"/>
      <c r="AB574" s="921"/>
      <c r="AC574" s="921"/>
      <c r="AD574" s="921"/>
      <c r="AE574" s="921"/>
      <c r="AF574" s="921"/>
      <c r="AG574" s="921"/>
    </row>
    <row r="575" spans="1:33" s="958" customFormat="1" ht="37.5" hidden="1" customHeight="1" x14ac:dyDescent="0.2">
      <c r="A575" s="918"/>
      <c r="B575" s="914" t="s">
        <v>1768</v>
      </c>
      <c r="C575" s="910" t="s">
        <v>1301</v>
      </c>
      <c r="D575" s="910"/>
      <c r="E575" s="914" t="s">
        <v>2225</v>
      </c>
      <c r="F575" s="910"/>
      <c r="G575" s="914"/>
      <c r="H575" s="914"/>
      <c r="I575" s="914"/>
      <c r="J575" s="914"/>
      <c r="K575" s="914"/>
      <c r="L575" s="915">
        <v>6</v>
      </c>
      <c r="M575" s="910">
        <v>2019</v>
      </c>
      <c r="N575" s="910" t="s">
        <v>81</v>
      </c>
      <c r="O575" s="919">
        <v>2183886.4239069712</v>
      </c>
      <c r="P575" s="936"/>
      <c r="Q575" s="974">
        <f t="shared" si="8"/>
        <v>363981.07065116189</v>
      </c>
      <c r="R575" s="935"/>
      <c r="S575" s="910"/>
      <c r="T575" s="911"/>
      <c r="U575" s="936"/>
      <c r="V575" s="959"/>
      <c r="W575" s="960"/>
      <c r="X575" s="960"/>
      <c r="Y575" s="984"/>
      <c r="Z575" s="921"/>
      <c r="AA575" s="921"/>
      <c r="AB575" s="921"/>
      <c r="AC575" s="921"/>
      <c r="AD575" s="921"/>
      <c r="AE575" s="921"/>
      <c r="AF575" s="921"/>
      <c r="AG575" s="921"/>
    </row>
    <row r="576" spans="1:33" s="958" customFormat="1" ht="37.5" hidden="1" customHeight="1" x14ac:dyDescent="0.2">
      <c r="A576" s="918"/>
      <c r="B576" s="914" t="s">
        <v>1768</v>
      </c>
      <c r="C576" s="910" t="s">
        <v>1301</v>
      </c>
      <c r="D576" s="910"/>
      <c r="E576" s="914" t="s">
        <v>2226</v>
      </c>
      <c r="F576" s="910"/>
      <c r="G576" s="914"/>
      <c r="H576" s="914"/>
      <c r="I576" s="914"/>
      <c r="J576" s="914"/>
      <c r="K576" s="914"/>
      <c r="L576" s="915">
        <v>6</v>
      </c>
      <c r="M576" s="910">
        <v>2019</v>
      </c>
      <c r="N576" s="910" t="s">
        <v>81</v>
      </c>
      <c r="O576" s="919">
        <v>1941232.3768061968</v>
      </c>
      <c r="P576" s="936"/>
      <c r="Q576" s="974">
        <f t="shared" si="8"/>
        <v>323538.72946769948</v>
      </c>
      <c r="R576" s="935"/>
      <c r="S576" s="910"/>
      <c r="T576" s="911"/>
      <c r="U576" s="936"/>
      <c r="V576" s="959"/>
      <c r="W576" s="960"/>
      <c r="X576" s="960"/>
      <c r="Y576" s="984"/>
      <c r="Z576" s="921"/>
      <c r="AA576" s="921"/>
      <c r="AB576" s="921"/>
      <c r="AC576" s="921"/>
      <c r="AD576" s="921"/>
      <c r="AE576" s="921"/>
      <c r="AF576" s="921"/>
      <c r="AG576" s="921"/>
    </row>
    <row r="577" spans="1:33" s="958" customFormat="1" ht="37.5" hidden="1" customHeight="1" x14ac:dyDescent="0.2">
      <c r="A577" s="918"/>
      <c r="B577" s="914"/>
      <c r="C577" s="910"/>
      <c r="D577" s="910"/>
      <c r="E577" s="914"/>
      <c r="F577" s="910"/>
      <c r="G577" s="914"/>
      <c r="H577" s="914"/>
      <c r="I577" s="914"/>
      <c r="J577" s="914"/>
      <c r="K577" s="914"/>
      <c r="L577" s="915"/>
      <c r="M577" s="910"/>
      <c r="N577" s="910"/>
      <c r="O577" s="919"/>
      <c r="P577" s="936"/>
      <c r="Q577" s="974"/>
      <c r="R577" s="935"/>
      <c r="S577" s="910"/>
      <c r="T577" s="911"/>
      <c r="U577" s="936"/>
      <c r="V577" s="959"/>
      <c r="W577" s="960"/>
      <c r="X577" s="960"/>
      <c r="Y577" s="957"/>
      <c r="Z577" s="921"/>
      <c r="AA577" s="921"/>
      <c r="AB577" s="921"/>
      <c r="AC577" s="921"/>
      <c r="AD577" s="921"/>
      <c r="AE577" s="921"/>
      <c r="AF577" s="921"/>
      <c r="AG577" s="921"/>
    </row>
    <row r="578" spans="1:33" s="958" customFormat="1" ht="21" hidden="1" customHeight="1" x14ac:dyDescent="0.2">
      <c r="A578" s="918"/>
      <c r="B578" s="914"/>
      <c r="C578" s="915"/>
      <c r="D578" s="915"/>
      <c r="E578" s="914"/>
      <c r="F578" s="914"/>
      <c r="G578" s="914"/>
      <c r="H578" s="914"/>
      <c r="I578" s="914"/>
      <c r="J578" s="914"/>
      <c r="K578" s="914"/>
      <c r="L578" s="914"/>
      <c r="M578" s="914"/>
      <c r="N578" s="914"/>
      <c r="O578" s="932"/>
      <c r="P578" s="975"/>
      <c r="Q578" s="973"/>
      <c r="R578" s="914"/>
      <c r="S578" s="915"/>
      <c r="T578" s="914"/>
      <c r="U578" s="923"/>
      <c r="V578" s="955"/>
      <c r="W578" s="956"/>
      <c r="X578" s="956"/>
      <c r="Y578" s="957"/>
      <c r="Z578" s="921"/>
      <c r="AA578" s="921"/>
      <c r="AB578" s="921"/>
      <c r="AC578" s="921"/>
      <c r="AD578" s="921"/>
      <c r="AE578" s="921"/>
      <c r="AF578" s="921"/>
      <c r="AG578" s="921"/>
    </row>
    <row r="579" spans="1:33" s="958" customFormat="1" ht="36" hidden="1" customHeight="1" x14ac:dyDescent="0.2">
      <c r="A579" s="983" t="s">
        <v>619</v>
      </c>
      <c r="B579" s="909" t="s">
        <v>996</v>
      </c>
      <c r="C579" s="915"/>
      <c r="D579" s="915"/>
      <c r="E579" s="914"/>
      <c r="F579" s="914"/>
      <c r="G579" s="914"/>
      <c r="H579" s="914"/>
      <c r="I579" s="914"/>
      <c r="J579" s="914"/>
      <c r="K579" s="914"/>
      <c r="L579" s="914"/>
      <c r="M579" s="914"/>
      <c r="N579" s="914"/>
      <c r="O579" s="932"/>
      <c r="P579" s="975"/>
      <c r="Q579" s="973"/>
      <c r="R579" s="914"/>
      <c r="S579" s="915"/>
      <c r="T579" s="914"/>
      <c r="U579" s="923"/>
      <c r="V579" s="955"/>
      <c r="W579" s="956"/>
      <c r="X579" s="956"/>
      <c r="Y579" s="957"/>
      <c r="Z579" s="921"/>
      <c r="AA579" s="921"/>
      <c r="AB579" s="921"/>
      <c r="AC579" s="921"/>
      <c r="AD579" s="921"/>
      <c r="AE579" s="921"/>
      <c r="AF579" s="921"/>
      <c r="AG579" s="921"/>
    </row>
    <row r="580" spans="1:33" s="958" customFormat="1" ht="30" customHeight="1" x14ac:dyDescent="0.2">
      <c r="A580" s="913"/>
      <c r="B580" s="912"/>
      <c r="C580" s="912"/>
      <c r="D580" s="912"/>
      <c r="E580" s="920"/>
      <c r="F580" s="920"/>
      <c r="G580" s="910" t="s">
        <v>72</v>
      </c>
      <c r="H580" s="910" t="s">
        <v>72</v>
      </c>
      <c r="I580" s="910" t="s">
        <v>72</v>
      </c>
      <c r="J580" s="910" t="s">
        <v>72</v>
      </c>
      <c r="K580" s="910" t="s">
        <v>72</v>
      </c>
      <c r="L580" s="910"/>
      <c r="M580" s="910" t="s">
        <v>72</v>
      </c>
      <c r="N580" s="910" t="s">
        <v>72</v>
      </c>
      <c r="O580" s="937" t="s">
        <v>72</v>
      </c>
      <c r="P580" s="936" t="s">
        <v>763</v>
      </c>
      <c r="Q580" s="972"/>
      <c r="R580" s="910" t="s">
        <v>72</v>
      </c>
      <c r="S580" s="910" t="s">
        <v>72</v>
      </c>
      <c r="T580" s="910" t="s">
        <v>72</v>
      </c>
      <c r="U580" s="936" t="s">
        <v>72</v>
      </c>
      <c r="V580" s="938" t="s">
        <v>72</v>
      </c>
      <c r="W580" s="938" t="s">
        <v>72</v>
      </c>
      <c r="X580" s="938" t="s">
        <v>72</v>
      </c>
      <c r="Y580" s="957"/>
      <c r="Z580" s="921"/>
      <c r="AA580" s="921"/>
      <c r="AB580" s="921"/>
      <c r="AC580" s="921"/>
      <c r="AD580" s="921"/>
      <c r="AE580" s="921"/>
      <c r="AF580" s="921"/>
      <c r="AG580" s="921"/>
    </row>
    <row r="581" spans="1:33" s="958" customFormat="1" ht="21" customHeight="1" x14ac:dyDescent="0.2">
      <c r="A581" s="913"/>
      <c r="B581" s="909" t="s">
        <v>950</v>
      </c>
      <c r="C581" s="915"/>
      <c r="D581" s="915"/>
      <c r="E581" s="916"/>
      <c r="F581" s="916"/>
      <c r="G581" s="916"/>
      <c r="H581" s="916"/>
      <c r="I581" s="916"/>
      <c r="J581" s="916"/>
      <c r="K581" s="916"/>
      <c r="L581" s="916"/>
      <c r="M581" s="916"/>
      <c r="N581" s="916"/>
      <c r="O581" s="917"/>
      <c r="P581" s="975"/>
      <c r="Q581" s="973"/>
      <c r="R581" s="916"/>
      <c r="S581" s="915"/>
      <c r="T581" s="916"/>
      <c r="U581" s="939"/>
      <c r="V581" s="961"/>
      <c r="W581" s="962"/>
      <c r="X581" s="962"/>
      <c r="Y581" s="957"/>
      <c r="Z581" s="921"/>
      <c r="AA581" s="921"/>
      <c r="AB581" s="921"/>
      <c r="AC581" s="921"/>
      <c r="AD581" s="921"/>
      <c r="AE581" s="921"/>
      <c r="AF581" s="921"/>
      <c r="AG581" s="921"/>
    </row>
    <row r="582" spans="1:33" s="958" customFormat="1" ht="36" customHeight="1" x14ac:dyDescent="0.2">
      <c r="A582" s="983" t="s">
        <v>621</v>
      </c>
      <c r="B582" s="909" t="s">
        <v>997</v>
      </c>
      <c r="C582" s="915"/>
      <c r="D582" s="915"/>
      <c r="E582" s="914"/>
      <c r="F582" s="914"/>
      <c r="G582" s="914"/>
      <c r="H582" s="914"/>
      <c r="I582" s="914"/>
      <c r="J582" s="914"/>
      <c r="K582" s="914"/>
      <c r="L582" s="914"/>
      <c r="M582" s="914"/>
      <c r="N582" s="914"/>
      <c r="O582" s="932"/>
      <c r="P582" s="975"/>
      <c r="Q582" s="973"/>
      <c r="R582" s="914"/>
      <c r="S582" s="915"/>
      <c r="T582" s="914"/>
      <c r="U582" s="923"/>
      <c r="V582" s="955"/>
      <c r="W582" s="956"/>
      <c r="X582" s="956"/>
      <c r="Y582" s="957"/>
      <c r="Z582" s="921"/>
      <c r="AA582" s="921"/>
      <c r="AB582" s="921"/>
      <c r="AC582" s="921"/>
      <c r="AD582" s="921"/>
      <c r="AE582" s="921"/>
      <c r="AF582" s="921"/>
      <c r="AG582" s="921"/>
    </row>
    <row r="583" spans="1:33" s="958" customFormat="1" ht="30" customHeight="1" x14ac:dyDescent="0.2">
      <c r="A583" s="913"/>
      <c r="B583" s="912"/>
      <c r="C583" s="912"/>
      <c r="D583" s="912"/>
      <c r="E583" s="920"/>
      <c r="F583" s="920"/>
      <c r="G583" s="910" t="s">
        <v>72</v>
      </c>
      <c r="H583" s="910" t="s">
        <v>72</v>
      </c>
      <c r="I583" s="910" t="s">
        <v>72</v>
      </c>
      <c r="J583" s="910" t="s">
        <v>72</v>
      </c>
      <c r="K583" s="910" t="s">
        <v>72</v>
      </c>
      <c r="L583" s="910"/>
      <c r="M583" s="910" t="s">
        <v>72</v>
      </c>
      <c r="N583" s="910" t="s">
        <v>72</v>
      </c>
      <c r="O583" s="937" t="s">
        <v>72</v>
      </c>
      <c r="P583" s="936" t="s">
        <v>763</v>
      </c>
      <c r="Q583" s="972"/>
      <c r="R583" s="910" t="s">
        <v>72</v>
      </c>
      <c r="S583" s="910" t="s">
        <v>72</v>
      </c>
      <c r="T583" s="910" t="s">
        <v>72</v>
      </c>
      <c r="U583" s="936" t="s">
        <v>72</v>
      </c>
      <c r="V583" s="938" t="s">
        <v>72</v>
      </c>
      <c r="W583" s="938" t="s">
        <v>72</v>
      </c>
      <c r="X583" s="938" t="s">
        <v>72</v>
      </c>
      <c r="Y583" s="957"/>
      <c r="Z583" s="921"/>
      <c r="AA583" s="921"/>
      <c r="AB583" s="921"/>
      <c r="AC583" s="921"/>
      <c r="AD583" s="921"/>
      <c r="AE583" s="921"/>
      <c r="AF583" s="921"/>
      <c r="AG583" s="921"/>
    </row>
    <row r="584" spans="1:33" s="958" customFormat="1" ht="19.5" customHeight="1" thickBot="1" x14ac:dyDescent="0.25">
      <c r="A584" s="940"/>
      <c r="B584" s="941"/>
      <c r="C584" s="942"/>
      <c r="D584" s="942"/>
      <c r="E584" s="941"/>
      <c r="F584" s="941"/>
      <c r="G584" s="941"/>
      <c r="H584" s="941"/>
      <c r="I584" s="941"/>
      <c r="J584" s="941"/>
      <c r="K584" s="941"/>
      <c r="L584" s="941"/>
      <c r="M584" s="941"/>
      <c r="N584" s="941"/>
      <c r="O584" s="943"/>
      <c r="P584" s="977"/>
      <c r="Q584" s="972"/>
      <c r="R584" s="941"/>
      <c r="S584" s="942"/>
      <c r="T584" s="941"/>
      <c r="U584" s="944"/>
      <c r="V584" s="963"/>
      <c r="W584" s="964"/>
      <c r="X584" s="964"/>
      <c r="Y584" s="957"/>
      <c r="Z584" s="921"/>
      <c r="AA584" s="921"/>
      <c r="AB584" s="921"/>
      <c r="AC584" s="921"/>
      <c r="AD584" s="921"/>
      <c r="AE584" s="921"/>
      <c r="AF584" s="921"/>
      <c r="AG584" s="921"/>
    </row>
    <row r="585" spans="1:33" x14ac:dyDescent="0.15">
      <c r="A585" s="929"/>
      <c r="B585" s="927"/>
      <c r="C585" s="929"/>
      <c r="D585" s="929"/>
      <c r="E585" s="927"/>
      <c r="F585" s="927"/>
      <c r="G585" s="927"/>
      <c r="H585" s="927"/>
      <c r="I585" s="927"/>
      <c r="J585" s="927"/>
      <c r="K585" s="927"/>
      <c r="L585" s="927"/>
      <c r="M585" s="927"/>
      <c r="N585" s="927"/>
      <c r="O585" s="928"/>
      <c r="P585" s="929"/>
      <c r="Q585" s="929"/>
      <c r="R585" s="927"/>
      <c r="S585" s="929"/>
      <c r="T585" s="927"/>
      <c r="U585" s="927"/>
    </row>
    <row r="586" spans="1:33" x14ac:dyDescent="0.15">
      <c r="A586" s="929"/>
      <c r="B586" s="927"/>
      <c r="C586" s="929"/>
      <c r="D586" s="929"/>
      <c r="E586" s="927"/>
      <c r="F586" s="927"/>
      <c r="G586" s="927"/>
      <c r="H586" s="927"/>
      <c r="I586" s="927"/>
      <c r="J586" s="927"/>
      <c r="K586" s="927"/>
      <c r="L586" s="927"/>
      <c r="M586" s="927"/>
      <c r="N586" s="927"/>
      <c r="O586" s="928"/>
      <c r="P586" s="929"/>
      <c r="Q586" s="929"/>
      <c r="R586" s="927"/>
      <c r="S586" s="929"/>
      <c r="T586" s="927"/>
      <c r="U586" s="927"/>
    </row>
    <row r="587" spans="1:33" x14ac:dyDescent="0.15">
      <c r="A587" s="945"/>
      <c r="B587" s="945"/>
      <c r="C587" s="1093" t="s">
        <v>1763</v>
      </c>
      <c r="D587" s="1093"/>
      <c r="E587" s="1093"/>
      <c r="F587" s="1093"/>
      <c r="G587" s="1093"/>
      <c r="H587" s="945"/>
      <c r="I587" s="945"/>
      <c r="J587" s="945"/>
      <c r="K587" s="945"/>
      <c r="L587" s="1005" t="s">
        <v>1764</v>
      </c>
      <c r="M587" s="946"/>
      <c r="N587" s="946"/>
      <c r="O587" s="946"/>
      <c r="P587" s="945"/>
      <c r="Q587" s="945"/>
      <c r="R587" s="945"/>
      <c r="S587" s="945"/>
      <c r="T587" s="945"/>
      <c r="U587" s="945"/>
      <c r="AE587" s="899">
        <v>5</v>
      </c>
      <c r="AG587" s="933" t="str">
        <f>"0"&amp;AE587&amp;"."&amp;"0"&amp;AE588&amp;"."&amp;"0"&amp;AE589&amp;"."&amp;"0"&amp;AE590&amp;"."&amp;"0"&amp;AE591</f>
        <v>05.017.03.09.08</v>
      </c>
    </row>
    <row r="588" spans="1:33" x14ac:dyDescent="0.15">
      <c r="A588" s="945"/>
      <c r="B588" s="945"/>
      <c r="C588" s="1093" t="s">
        <v>1013</v>
      </c>
      <c r="D588" s="1093"/>
      <c r="E588" s="1093"/>
      <c r="F588" s="1093"/>
      <c r="G588" s="1093"/>
      <c r="H588" s="945"/>
      <c r="I588" s="945"/>
      <c r="J588" s="945"/>
      <c r="K588" s="945"/>
      <c r="L588" s="986"/>
      <c r="M588" s="986"/>
      <c r="N588" s="986"/>
      <c r="O588" s="986"/>
      <c r="P588" s="945"/>
      <c r="Q588" s="945"/>
      <c r="R588" s="945"/>
      <c r="S588" s="945"/>
      <c r="T588" s="945"/>
      <c r="U588" s="945"/>
      <c r="AE588" s="899">
        <v>17</v>
      </c>
    </row>
    <row r="589" spans="1:33" x14ac:dyDescent="0.15">
      <c r="A589" s="945"/>
      <c r="B589" s="945"/>
      <c r="C589" s="1093" t="s">
        <v>631</v>
      </c>
      <c r="D589" s="1093"/>
      <c r="E589" s="1093"/>
      <c r="F589" s="1093"/>
      <c r="G589" s="1093"/>
      <c r="H589" s="945"/>
      <c r="I589" s="945"/>
      <c r="J589" s="945"/>
      <c r="K589" s="945"/>
      <c r="L589" s="986"/>
      <c r="M589" s="986" t="s">
        <v>1765</v>
      </c>
      <c r="N589" s="986"/>
      <c r="O589" s="986"/>
      <c r="P589" s="945"/>
      <c r="Q589" s="945"/>
      <c r="R589" s="945"/>
      <c r="S589" s="945"/>
      <c r="T589" s="945"/>
      <c r="U589" s="945"/>
      <c r="AE589" s="899">
        <v>3</v>
      </c>
    </row>
    <row r="590" spans="1:33" x14ac:dyDescent="0.15">
      <c r="A590" s="945"/>
      <c r="B590" s="945"/>
      <c r="C590" s="985"/>
      <c r="D590" s="985"/>
      <c r="E590" s="945"/>
      <c r="F590" s="945"/>
      <c r="G590" s="945"/>
      <c r="H590" s="945"/>
      <c r="I590" s="945"/>
      <c r="J590" s="945"/>
      <c r="K590" s="945"/>
      <c r="L590" s="1000"/>
      <c r="M590" s="1000"/>
      <c r="N590" s="1000"/>
      <c r="O590" s="1000"/>
      <c r="P590" s="945"/>
      <c r="Q590" s="945"/>
      <c r="R590" s="945"/>
      <c r="S590" s="945"/>
      <c r="T590" s="945"/>
      <c r="U590" s="945"/>
      <c r="AE590" s="899">
        <v>9</v>
      </c>
    </row>
    <row r="591" spans="1:33" x14ac:dyDescent="0.15">
      <c r="A591" s="945"/>
      <c r="B591" s="945"/>
      <c r="C591" s="985"/>
      <c r="D591" s="985"/>
      <c r="E591" s="945"/>
      <c r="F591" s="945"/>
      <c r="G591" s="945"/>
      <c r="H591" s="945"/>
      <c r="I591" s="945"/>
      <c r="J591" s="945"/>
      <c r="K591" s="945"/>
      <c r="L591" s="1000"/>
      <c r="M591" s="1000"/>
      <c r="N591" s="1000"/>
      <c r="O591" s="1000"/>
      <c r="P591" s="945"/>
      <c r="Q591" s="945"/>
      <c r="R591" s="945"/>
      <c r="S591" s="945"/>
      <c r="T591" s="945"/>
      <c r="U591" s="945"/>
      <c r="AE591" s="899">
        <v>8</v>
      </c>
    </row>
    <row r="592" spans="1:33" x14ac:dyDescent="0.15">
      <c r="A592" s="945"/>
      <c r="B592" s="945"/>
      <c r="C592" s="985"/>
      <c r="D592" s="985"/>
      <c r="E592" s="945"/>
      <c r="F592" s="945"/>
      <c r="G592" s="945"/>
      <c r="H592" s="945"/>
      <c r="I592" s="945"/>
      <c r="J592" s="945"/>
      <c r="K592" s="945"/>
      <c r="L592" s="1000"/>
      <c r="M592" s="1000"/>
      <c r="N592" s="1000"/>
      <c r="O592" s="1000"/>
      <c r="P592" s="945"/>
      <c r="Q592" s="945"/>
      <c r="R592" s="945"/>
      <c r="S592" s="945"/>
      <c r="T592" s="945"/>
      <c r="U592" s="945"/>
    </row>
    <row r="593" spans="1:22" x14ac:dyDescent="0.15">
      <c r="A593" s="945"/>
      <c r="B593" s="945"/>
      <c r="C593" s="985"/>
      <c r="D593" s="985"/>
      <c r="E593" s="945"/>
      <c r="F593" s="945"/>
      <c r="G593" s="945"/>
      <c r="H593" s="945"/>
      <c r="I593" s="945"/>
      <c r="J593" s="945"/>
      <c r="K593" s="945"/>
      <c r="L593" s="947"/>
      <c r="M593" s="947"/>
      <c r="N593" s="947"/>
      <c r="O593" s="947"/>
      <c r="P593" s="945"/>
      <c r="Q593" s="945"/>
      <c r="R593" s="945"/>
      <c r="S593" s="945"/>
      <c r="T593" s="945"/>
      <c r="U593" s="945"/>
    </row>
    <row r="594" spans="1:22" x14ac:dyDescent="0.15">
      <c r="A594" s="945"/>
      <c r="B594" s="945"/>
      <c r="C594" s="1097" t="s">
        <v>917</v>
      </c>
      <c r="D594" s="1097"/>
      <c r="E594" s="1097"/>
      <c r="F594" s="1097"/>
      <c r="G594" s="1097"/>
      <c r="H594" s="945"/>
      <c r="I594" s="945"/>
      <c r="J594" s="945"/>
      <c r="K594" s="945"/>
      <c r="L594" s="947"/>
      <c r="M594" s="1006" t="s">
        <v>1761</v>
      </c>
      <c r="N594" s="947"/>
      <c r="O594" s="947"/>
      <c r="P594" s="945"/>
      <c r="Q594" s="945"/>
      <c r="R594" s="945"/>
      <c r="S594" s="945"/>
      <c r="T594" s="945"/>
      <c r="U594" s="945"/>
      <c r="V594" s="1004"/>
    </row>
    <row r="595" spans="1:22" x14ac:dyDescent="0.15">
      <c r="A595" s="945"/>
      <c r="B595" s="945"/>
      <c r="C595" s="1095" t="s">
        <v>1022</v>
      </c>
      <c r="D595" s="1095"/>
      <c r="E595" s="1095"/>
      <c r="F595" s="1095"/>
      <c r="G595" s="1095"/>
      <c r="H595" s="945"/>
      <c r="I595" s="945"/>
      <c r="J595" s="945"/>
      <c r="K595" s="945"/>
      <c r="L595" s="986"/>
      <c r="M595" s="986" t="s">
        <v>1766</v>
      </c>
      <c r="N595" s="986"/>
      <c r="O595" s="986"/>
      <c r="P595" s="945"/>
      <c r="Q595" s="945"/>
      <c r="R595" s="945"/>
      <c r="S595" s="945"/>
      <c r="T595" s="945"/>
      <c r="U595" s="945"/>
    </row>
  </sheetData>
  <autoFilter ref="A9:Q579" xr:uid="{00000000-0009-0000-0000-000014000000}">
    <filterColumn colId="12">
      <filters>
        <filter val="2019"/>
      </filters>
    </filterColumn>
    <filterColumn colId="16">
      <customFilters>
        <customFilter operator="lessThanOrEqual" val="100000"/>
      </customFilters>
    </filterColumn>
  </autoFilter>
  <mergeCells count="23">
    <mergeCell ref="A1:P1"/>
    <mergeCell ref="A2:P2"/>
    <mergeCell ref="A5:E5"/>
    <mergeCell ref="A7:A8"/>
    <mergeCell ref="B7:B8"/>
    <mergeCell ref="C7:D7"/>
    <mergeCell ref="E7:F7"/>
    <mergeCell ref="G7:I7"/>
    <mergeCell ref="J7:K7"/>
    <mergeCell ref="L7:L8"/>
    <mergeCell ref="C595:G595"/>
    <mergeCell ref="V7:X7"/>
    <mergeCell ref="W8:X8"/>
    <mergeCell ref="C587:G587"/>
    <mergeCell ref="C588:G588"/>
    <mergeCell ref="C589:G589"/>
    <mergeCell ref="C594:G594"/>
    <mergeCell ref="M7:M8"/>
    <mergeCell ref="N7:N8"/>
    <mergeCell ref="O7:O8"/>
    <mergeCell ref="P7:P8"/>
    <mergeCell ref="R7:T7"/>
    <mergeCell ref="U7:U8"/>
  </mergeCells>
  <printOptions horizontalCentered="1"/>
  <pageMargins left="0.59055118110236227" right="0.39370078740157483" top="0.78740157480314965" bottom="0.6692913385826772" header="0.47244094488188981" footer="0.23622047244094491"/>
  <pageSetup paperSize="258" scale="60" firstPageNumber="9" orientation="landscape" useFirstPageNumber="1" horizontalDpi="4294967293" r:id="rId1"/>
  <headerFooter scaleWithDoc="0" alignWithMargins="0">
    <oddFooter>&amp;C&amp;9&amp;P&amp;R&amp;9Dinas Perpustakaan dan Kearsipan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27</vt:i4>
      </vt:variant>
    </vt:vector>
  </HeadingPairs>
  <TitlesOfParts>
    <vt:vector size="48" baseType="lpstr">
      <vt:lpstr>DPKP 2012</vt:lpstr>
      <vt:lpstr>KIB A DPKP</vt:lpstr>
      <vt:lpstr>KIB M DPKP</vt:lpstr>
      <vt:lpstr>UE</vt:lpstr>
      <vt:lpstr>KIB A </vt:lpstr>
      <vt:lpstr>KIB B</vt:lpstr>
      <vt:lpstr>KIB B di bawah kapitalisasi</vt:lpstr>
      <vt:lpstr>KIB B FINAL</vt:lpstr>
      <vt:lpstr>KIB C</vt:lpstr>
      <vt:lpstr>KIB D</vt:lpstr>
      <vt:lpstr>KIB E</vt:lpstr>
      <vt:lpstr>KIB E di bawah kapitalisasi</vt:lpstr>
      <vt:lpstr>KIB E FINAL</vt:lpstr>
      <vt:lpstr>KIB F</vt:lpstr>
      <vt:lpstr>KIB B&lt;300000</vt:lpstr>
      <vt:lpstr>KIB A DPKP (3)</vt:lpstr>
      <vt:lpstr>DPKP 2012 RB </vt:lpstr>
      <vt:lpstr>EKSTRACOUNTABLE_F</vt:lpstr>
      <vt:lpstr>BI</vt:lpstr>
      <vt:lpstr>Sheet1</vt:lpstr>
      <vt:lpstr>KIB E FINAL (2)</vt:lpstr>
      <vt:lpstr>BI!Print_Area</vt:lpstr>
      <vt:lpstr>EKSTRACOUNTABLE_F!Print_Area</vt:lpstr>
      <vt:lpstr>'KIB A '!Print_Area</vt:lpstr>
      <vt:lpstr>'KIB B'!Print_Area</vt:lpstr>
      <vt:lpstr>'KIB B di bawah kapitalisasi'!Print_Area</vt:lpstr>
      <vt:lpstr>'KIB B FINAL'!Print_Area</vt:lpstr>
      <vt:lpstr>'KIB B&lt;300000'!Print_Area</vt:lpstr>
      <vt:lpstr>'KIB C'!Print_Area</vt:lpstr>
      <vt:lpstr>'KIB D'!Print_Area</vt:lpstr>
      <vt:lpstr>'KIB E'!Print_Area</vt:lpstr>
      <vt:lpstr>'KIB E di bawah kapitalisasi'!Print_Area</vt:lpstr>
      <vt:lpstr>'KIB E FINAL'!Print_Area</vt:lpstr>
      <vt:lpstr>'KIB E FINAL (2)'!Print_Area</vt:lpstr>
      <vt:lpstr>'KIB F'!Print_Area</vt:lpstr>
      <vt:lpstr>EKSTRACOUNTABLE_F!Print_Titles</vt:lpstr>
      <vt:lpstr>'KIB A '!Print_Titles</vt:lpstr>
      <vt:lpstr>'KIB A DPKP'!Print_Titles</vt:lpstr>
      <vt:lpstr>'KIB A DPKP (3)'!Print_Titles</vt:lpstr>
      <vt:lpstr>'KIB B'!Print_Titles</vt:lpstr>
      <vt:lpstr>'KIB B di bawah kapitalisasi'!Print_Titles</vt:lpstr>
      <vt:lpstr>'KIB B FINAL'!Print_Titles</vt:lpstr>
      <vt:lpstr>'KIB B&lt;300000'!Print_Titles</vt:lpstr>
      <vt:lpstr>'KIB C'!Print_Titles</vt:lpstr>
      <vt:lpstr>'KIB D'!Print_Titles</vt:lpstr>
      <vt:lpstr>'KIB E FINAL'!Print_Titles</vt:lpstr>
      <vt:lpstr>'KIB E FINAL (2)'!Print_Titles</vt:lpstr>
      <vt:lpstr>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cp:lastPrinted>2020-08-09T05:02:46Z</cp:lastPrinted>
  <dcterms:created xsi:type="dcterms:W3CDTF">2012-12-06T02:02:49Z</dcterms:created>
  <dcterms:modified xsi:type="dcterms:W3CDTF">2020-08-09T05:03:50Z</dcterms:modified>
</cp:coreProperties>
</file>